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Q:\LGF3\LGF3Data\QRC4\2020-21\Revised\"/>
    </mc:Choice>
  </mc:AlternateContent>
  <xr:revisionPtr revIDLastSave="0" documentId="13_ncr:1_{C5F6D806-6FAD-4314-9761-73DECC5BACB7}" xr6:coauthVersionLast="47" xr6:coauthVersionMax="47" xr10:uidLastSave="{00000000-0000-0000-0000-000000000000}"/>
  <bookViews>
    <workbookView xWindow="-120" yWindow="-120" windowWidth="22770" windowHeight="13335" xr2:uid="{00000000-000D-0000-FFFF-FFFF00000000}"/>
  </bookViews>
  <sheets>
    <sheet name="QRC4 Form" sheetId="4" r:id="rId1"/>
    <sheet name="Data" sheetId="3" r:id="rId2"/>
  </sheets>
  <definedNames>
    <definedName name="_xlnm._FilterDatabase" localSheetId="1" hidden="1">Data!$A$5:$BH$327</definedName>
    <definedName name="_QRC4">'QRC4 Form'!#REF!</definedName>
    <definedName name="ccc">#REF!</definedName>
    <definedName name="CONTACT">'QRC4 Form'!#REF!</definedName>
    <definedName name="datar">Data!$A$6:$BF$319</definedName>
    <definedName name="LAlist">Data!$B$6:$B$334</definedName>
    <definedName name="lanames">Data!$B$6:$B$319</definedName>
    <definedName name="_xlnm.Print_Area" localSheetId="0">'QRC4 Form'!$A$1:$L$87</definedName>
    <definedName name="_xlnm.Print_Titles" localSheetId="1">Data!$A:$C,Data!$2:$3</definedName>
    <definedName name="Table">Data!$A$6:$C$319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5" i="4" l="1"/>
  <c r="K49" i="4"/>
  <c r="K58" i="4"/>
  <c r="K71" i="4"/>
  <c r="K81" i="4"/>
  <c r="I26" i="4"/>
  <c r="K47" i="4"/>
  <c r="I38" i="4"/>
  <c r="K61" i="4"/>
  <c r="K22" i="4"/>
  <c r="K36" i="4"/>
  <c r="K34" i="4"/>
  <c r="K24" i="4"/>
  <c r="I61" i="4"/>
  <c r="I36" i="4"/>
  <c r="I34" i="4"/>
  <c r="I24" i="4"/>
  <c r="K56" i="4"/>
  <c r="K28" i="4"/>
  <c r="I56" i="4"/>
  <c r="I22" i="4"/>
  <c r="I28" i="4"/>
  <c r="K74" i="4" l="1"/>
  <c r="K67" i="4"/>
  <c r="K26" i="4"/>
  <c r="I63" i="4"/>
  <c r="I47" i="4"/>
  <c r="I65" i="4"/>
  <c r="K38" i="4"/>
  <c r="K83" i="4"/>
  <c r="K51" i="4"/>
  <c r="K31" i="4"/>
  <c r="I79" i="4"/>
  <c r="I58" i="4"/>
  <c r="I85" i="4"/>
  <c r="I69" i="4"/>
  <c r="I45" i="4"/>
  <c r="I31" i="4"/>
  <c r="I83" i="4"/>
  <c r="I67" i="4"/>
  <c r="I51" i="4"/>
  <c r="I81" i="4"/>
  <c r="K63" i="4"/>
  <c r="K79" i="4"/>
  <c r="I49" i="4"/>
  <c r="K73" i="4"/>
  <c r="K76" i="4"/>
  <c r="K45" i="4"/>
  <c r="K69" i="4"/>
  <c r="K85" i="4"/>
  <c r="I71" i="4"/>
  <c r="I76" i="4"/>
  <c r="I74" i="4"/>
  <c r="I73" i="4"/>
</calcChain>
</file>

<file path=xl/sharedStrings.xml><?xml version="1.0" encoding="utf-8"?>
<sst xmlns="http://schemas.openxmlformats.org/spreadsheetml/2006/main" count="1391" uniqueCount="738">
  <si>
    <t>PART A</t>
  </si>
  <si>
    <t>£000</t>
  </si>
  <si>
    <t>%</t>
  </si>
  <si>
    <t>PART B</t>
  </si>
  <si>
    <t>Receipts of non-domestic rates from non-domestic ratepayers, including rates on local authority properties.</t>
  </si>
  <si>
    <t xml:space="preserve"> Select your local authority's name from this list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</si>
  <si>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</si>
  <si>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</si>
  <si>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</si>
  <si>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</si>
  <si>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</si>
  <si>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</si>
  <si>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</si>
  <si>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</si>
  <si>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</si>
  <si>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</si>
  <si>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</si>
  <si>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</si>
  <si>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&amp; Deane</t>
  </si>
  <si>
    <t>Bassetlaw</t>
  </si>
  <si>
    <t>Bath &amp;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</si>
  <si>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</si>
  <si>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</si>
  <si>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</si>
  <si>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</si>
  <si>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</si>
  <si>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</si>
  <si>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</si>
  <si>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</si>
  <si>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</si>
  <si>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Bracknell Forest</t>
  </si>
  <si>
    <t>Bradford</t>
  </si>
  <si>
    <t>Braintree</t>
  </si>
  <si>
    <t>Breckland</t>
  </si>
  <si>
    <t>Brent</t>
  </si>
  <si>
    <t>Brentwood</t>
  </si>
  <si>
    <t>Brighton &amp; Hove</t>
  </si>
  <si>
    <t>Bristol</t>
  </si>
  <si>
    <t>Broadland</t>
  </si>
  <si>
    <t>Bromley</t>
  </si>
  <si>
    <t>Bromsgrove</t>
  </si>
  <si>
    <t>Broxbourne</t>
  </si>
  <si>
    <t>Broxtowe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</si>
  <si>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</si>
  <si>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</si>
  <si>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</si>
  <si>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</si>
  <si>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</si>
  <si>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</si>
  <si>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</si>
  <si>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</si>
  <si>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</si>
  <si>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Charnwood</t>
  </si>
  <si>
    <t>Chelmsford</t>
  </si>
  <si>
    <t>Cheltenham</t>
  </si>
  <si>
    <t>Cherwell</t>
  </si>
  <si>
    <t>Chesterfield</t>
  </si>
  <si>
    <t>Chichester</t>
  </si>
  <si>
    <t>City of London</t>
  </si>
  <si>
    <t>Colchester</t>
  </si>
  <si>
    <t>Copeland</t>
  </si>
  <si>
    <t>Corby</t>
  </si>
  <si>
    <t>Cotswold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</si>
  <si>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</si>
  <si>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</si>
  <si>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</si>
  <si>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</si>
  <si>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</si>
  <si>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</si>
  <si>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</si>
  <si>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</si>
  <si>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</si>
  <si>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</si>
  <si>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</si>
  <si>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</si>
  <si>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</si>
  <si>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Durham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</si>
  <si>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</si>
  <si>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</si>
  <si>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</si>
  <si>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</si>
  <si>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</si>
  <si>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</si>
  <si>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</si>
  <si>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</si>
  <si>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</si>
  <si>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Eastbourne</t>
  </si>
  <si>
    <t>Eastleigh</t>
  </si>
  <si>
    <t>Eden</t>
  </si>
  <si>
    <t>Elmbridge</t>
  </si>
  <si>
    <t>Enfield</t>
  </si>
  <si>
    <t>Epping Forest</t>
  </si>
  <si>
    <t>Epsom &amp; Ewell</t>
  </si>
  <si>
    <t>Erewash</t>
  </si>
  <si>
    <t>Exeter</t>
  </si>
  <si>
    <t>Fareham</t>
  </si>
  <si>
    <t>Fenland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</si>
  <si>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</si>
  <si>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</si>
  <si>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</si>
  <si>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</si>
  <si>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</si>
  <si>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</si>
  <si>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</si>
  <si>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</si>
  <si>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</si>
  <si>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</si>
  <si>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</si>
  <si>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</si>
  <si>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</si>
  <si>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</si>
  <si>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</si>
  <si>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</si>
  <si>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</si>
  <si>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</si>
  <si>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</si>
  <si>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</si>
  <si>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</si>
  <si>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</si>
  <si>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</si>
  <si>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</si>
  <si>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</si>
  <si>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</si>
  <si>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</si>
  <si>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</si>
  <si>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</si>
  <si>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</si>
  <si>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</si>
  <si>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</si>
  <si>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</si>
  <si>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 Council</t>
  </si>
  <si>
    <t>Islington</t>
  </si>
  <si>
    <t>Kensington and Chelsea</t>
  </si>
  <si>
    <t>Kettering</t>
  </si>
  <si>
    <t>Kings Lynn and West Norfolk</t>
  </si>
  <si>
    <t>Kingston upon Hull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</si>
  <si>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</si>
  <si>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</si>
  <si>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</si>
  <si>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</si>
  <si>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</si>
  <si>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</si>
  <si>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</si>
  <si>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</si>
  <si>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</si>
  <si>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</si>
  <si>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</si>
  <si>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</si>
  <si>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</si>
  <si>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</si>
  <si>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</si>
  <si>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</si>
  <si>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</si>
  <si>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</si>
  <si>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</si>
  <si>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</si>
  <si>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</si>
  <si>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</si>
  <si>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</si>
  <si>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</si>
  <si>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</si>
  <si>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</si>
  <si>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</si>
  <si>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</si>
  <si>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</si>
  <si>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</si>
  <si>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</si>
  <si>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</si>
  <si>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</si>
  <si>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</si>
  <si>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</si>
  <si>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</si>
  <si>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</si>
  <si>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</si>
  <si>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</si>
  <si>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</si>
  <si>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</si>
  <si>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</si>
  <si>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</si>
  <si>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</si>
  <si>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</si>
  <si>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</si>
  <si>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</si>
  <si>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</si>
  <si>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</si>
  <si>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</si>
  <si>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</si>
  <si>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</si>
  <si>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</si>
  <si>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</si>
  <si>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</si>
  <si>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</si>
  <si>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</si>
  <si>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</si>
  <si>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</si>
  <si>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</si>
  <si>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</si>
  <si>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</si>
  <si>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</si>
  <si>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</si>
  <si>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</si>
  <si>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</si>
  <si>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</si>
  <si>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</si>
  <si>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</si>
  <si>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</si>
  <si>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</si>
  <si>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</si>
  <si>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</si>
  <si>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</si>
  <si>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</si>
  <si>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</si>
  <si>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</si>
  <si>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</si>
  <si>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</si>
  <si>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</si>
  <si>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</si>
  <si>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</si>
  <si>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</si>
  <si>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</si>
  <si>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</si>
  <si>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</si>
  <si>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</si>
  <si>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</si>
  <si>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</si>
  <si>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</si>
  <si>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</si>
  <si>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</si>
  <si>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</si>
  <si>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</si>
  <si>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</si>
  <si>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</si>
  <si>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</si>
  <si>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</si>
  <si>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</si>
  <si>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</si>
  <si>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</si>
  <si>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</si>
  <si>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</si>
  <si>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</si>
  <si>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</si>
  <si>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</si>
  <si>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</si>
  <si>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</si>
  <si>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</si>
  <si>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</si>
  <si>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</si>
  <si>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</si>
  <si>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</si>
  <si>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</si>
  <si>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</si>
  <si>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</si>
  <si>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</si>
  <si>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</si>
  <si>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</si>
  <si>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the Wrekin</t>
  </si>
  <si>
    <t>Tendring</t>
  </si>
  <si>
    <t>Test Valley</t>
  </si>
  <si>
    <t>Tewkesbury</t>
  </si>
  <si>
    <t>Thanet</t>
  </si>
  <si>
    <t>Tonbridge and Malling</t>
  </si>
  <si>
    <t>Torbay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</si>
  <si>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</si>
  <si>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</si>
  <si>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</si>
  <si>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</si>
  <si>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</si>
  <si>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</si>
  <si>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</si>
  <si>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</si>
  <si>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</si>
  <si>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</si>
  <si>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</si>
  <si>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</si>
  <si>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</si>
  <si>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</si>
  <si>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</si>
  <si>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</si>
  <si>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</si>
  <si>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</si>
  <si>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</si>
  <si>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</si>
  <si>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Westminster</t>
  </si>
  <si>
    <t>Wigan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</si>
  <si>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</si>
  <si>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</si>
  <si>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</si>
  <si>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</si>
  <si>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</si>
  <si>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</si>
  <si>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</si>
  <si>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</si>
  <si>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</si>
  <si>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</si>
  <si>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</si>
  <si>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</si>
  <si>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Receipts of council taxes from council tax payers (net of refunds), and receipts of Crown (MOD) contributions in aid of council taxes.</t>
  </si>
  <si>
    <t xml:space="preserve">Council </t>
  </si>
  <si>
    <t>Tax</t>
  </si>
  <si>
    <t>National Non</t>
  </si>
  <si>
    <t>Domestic Rates</t>
  </si>
  <si>
    <t>Herefordshire</t>
  </si>
  <si>
    <t>Medway</t>
  </si>
  <si>
    <t>net of refunds made in respect of those years</t>
  </si>
  <si>
    <t>Central Bedfordshire UA</t>
  </si>
  <si>
    <t>Cheshire East UA</t>
  </si>
  <si>
    <t>Cheshire West and Chester UA</t>
  </si>
  <si>
    <t>Cornwall UA</t>
  </si>
  <si>
    <t>Northumberland UA</t>
  </si>
  <si>
    <t>Shropshire UA</t>
  </si>
  <si>
    <t>Wiltshire UA</t>
  </si>
  <si>
    <t>SD</t>
  </si>
  <si>
    <t>OLB</t>
  </si>
  <si>
    <t>Met</t>
  </si>
  <si>
    <t>UA</t>
  </si>
  <si>
    <t>ILB</t>
  </si>
  <si>
    <t>Inner London</t>
  </si>
  <si>
    <t>Outer London</t>
  </si>
  <si>
    <t>All London</t>
  </si>
  <si>
    <t>Unitary Aurthorities</t>
  </si>
  <si>
    <t>Shire Districts</t>
  </si>
  <si>
    <t>Metropolitan Districts</t>
  </si>
  <si>
    <r>
      <t xml:space="preserve">Amounts for council tax and non domestic rates should 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include amounts received and payable to the general fund in respect of court costs and penalties.</t>
    </r>
  </si>
  <si>
    <t>to which the receipts relate</t>
  </si>
  <si>
    <t>SECTION II: COUNCIL TAX AND NON-DOMESTIC RATES ARREARS INFORMATION</t>
  </si>
  <si>
    <t>of which</t>
  </si>
  <si>
    <t/>
  </si>
  <si>
    <t>are included in line 13 i.e. adjustments that change the arrears figure either up or down. (Only include refunds relating to arrears).</t>
  </si>
  <si>
    <t>Region</t>
  </si>
  <si>
    <t>SE</t>
  </si>
  <si>
    <t>NW</t>
  </si>
  <si>
    <t>EM</t>
  </si>
  <si>
    <t>E</t>
  </si>
  <si>
    <t>L</t>
  </si>
  <si>
    <t>YH</t>
  </si>
  <si>
    <t>SW</t>
  </si>
  <si>
    <t>WM</t>
  </si>
  <si>
    <t>NE</t>
  </si>
  <si>
    <t>Class</t>
  </si>
  <si>
    <t>England</t>
  </si>
  <si>
    <t>25. Court and administration costs</t>
  </si>
  <si>
    <r>
      <t xml:space="preserve"> Information in this section is gross arrears and </t>
    </r>
    <r>
      <rPr>
        <b/>
        <u/>
        <sz val="12"/>
        <rFont val="Arial"/>
        <family val="2"/>
      </rPr>
      <t>includes</t>
    </r>
    <r>
      <rPr>
        <b/>
        <sz val="12"/>
        <rFont val="Arial"/>
        <family val="2"/>
      </rPr>
      <t xml:space="preserve"> administration and court costs.</t>
    </r>
  </si>
  <si>
    <t>Vlookup</t>
  </si>
  <si>
    <t>E07000223</t>
  </si>
  <si>
    <t>E07000026</t>
  </si>
  <si>
    <t>E07000032</t>
  </si>
  <si>
    <t>E07000224</t>
  </si>
  <si>
    <t>E07000170</t>
  </si>
  <si>
    <t>E07000105</t>
  </si>
  <si>
    <t>E07000200</t>
  </si>
  <si>
    <t>E09000002</t>
  </si>
  <si>
    <t>E09000003</t>
  </si>
  <si>
    <t>E08000016</t>
  </si>
  <si>
    <t>E07000027</t>
  </si>
  <si>
    <t>E07000066</t>
  </si>
  <si>
    <t>E07000084</t>
  </si>
  <si>
    <t>E07000171</t>
  </si>
  <si>
    <t>E06000022</t>
  </si>
  <si>
    <t>E06000055</t>
  </si>
  <si>
    <t>E09000004</t>
  </si>
  <si>
    <t>E08000025</t>
  </si>
  <si>
    <t>E07000129</t>
  </si>
  <si>
    <t>E06000008</t>
  </si>
  <si>
    <t>E06000009</t>
  </si>
  <si>
    <t>E07000033</t>
  </si>
  <si>
    <t>E08000001</t>
  </si>
  <si>
    <t>E07000136</t>
  </si>
  <si>
    <t>E06000036</t>
  </si>
  <si>
    <t>E08000032</t>
  </si>
  <si>
    <t>E07000067</t>
  </si>
  <si>
    <t>E07000143</t>
  </si>
  <si>
    <t>E09000005</t>
  </si>
  <si>
    <t>E07000068</t>
  </si>
  <si>
    <t>E06000043</t>
  </si>
  <si>
    <t>E06000023</t>
  </si>
  <si>
    <t>E07000144</t>
  </si>
  <si>
    <t>E09000006</t>
  </si>
  <si>
    <t>E07000234</t>
  </si>
  <si>
    <t>E07000095</t>
  </si>
  <si>
    <t>E07000172</t>
  </si>
  <si>
    <t>E07000117</t>
  </si>
  <si>
    <t>E08000002</t>
  </si>
  <si>
    <t>E08000033</t>
  </si>
  <si>
    <t>E07000008</t>
  </si>
  <si>
    <t>E09000007</t>
  </si>
  <si>
    <t>E07000192</t>
  </si>
  <si>
    <t>E07000106</t>
  </si>
  <si>
    <t>E07000028</t>
  </si>
  <si>
    <t>E07000069</t>
  </si>
  <si>
    <t>E06000056</t>
  </si>
  <si>
    <t>E07000130</t>
  </si>
  <si>
    <t>E07000070</t>
  </si>
  <si>
    <t>E07000078</t>
  </si>
  <si>
    <t>E07000177</t>
  </si>
  <si>
    <t>E06000049</t>
  </si>
  <si>
    <t>E06000050</t>
  </si>
  <si>
    <t>E07000034</t>
  </si>
  <si>
    <t>E07000225</t>
  </si>
  <si>
    <t>E07000118</t>
  </si>
  <si>
    <t>E09000001</t>
  </si>
  <si>
    <t>E07000071</t>
  </si>
  <si>
    <t>E07000029</t>
  </si>
  <si>
    <t>E07000150</t>
  </si>
  <si>
    <t>E06000052</t>
  </si>
  <si>
    <t>E07000079</t>
  </si>
  <si>
    <t>E08000026</t>
  </si>
  <si>
    <t>E07000163</t>
  </si>
  <si>
    <t>E07000226</t>
  </si>
  <si>
    <t>E09000008</t>
  </si>
  <si>
    <t>E07000096</t>
  </si>
  <si>
    <t>E06000005</t>
  </si>
  <si>
    <t>E07000107</t>
  </si>
  <si>
    <t>E07000151</t>
  </si>
  <si>
    <t>E06000015</t>
  </si>
  <si>
    <t>E07000035</t>
  </si>
  <si>
    <t>E08000017</t>
  </si>
  <si>
    <t>E07000108</t>
  </si>
  <si>
    <t>E08000027</t>
  </si>
  <si>
    <t>E06000047</t>
  </si>
  <si>
    <t>E09000009</t>
  </si>
  <si>
    <t>E07000009</t>
  </si>
  <si>
    <t>E07000040</t>
  </si>
  <si>
    <t>E07000085</t>
  </si>
  <si>
    <t>E07000242</t>
  </si>
  <si>
    <t>E07000137</t>
  </si>
  <si>
    <t>E07000152</t>
  </si>
  <si>
    <t>E06000011</t>
  </si>
  <si>
    <t>E07000193</t>
  </si>
  <si>
    <t>E07000061</t>
  </si>
  <si>
    <t>E07000086</t>
  </si>
  <si>
    <t>E07000030</t>
  </si>
  <si>
    <t>E07000207</t>
  </si>
  <si>
    <t>E09000010</t>
  </si>
  <si>
    <t>E07000072</t>
  </si>
  <si>
    <t>E07000208</t>
  </si>
  <si>
    <t>E07000036</t>
  </si>
  <si>
    <t>E07000041</t>
  </si>
  <si>
    <t>E07000087</t>
  </si>
  <si>
    <t>E07000010</t>
  </si>
  <si>
    <t>E07000112</t>
  </si>
  <si>
    <t>E07000080</t>
  </si>
  <si>
    <t>E07000119</t>
  </si>
  <si>
    <t>E08000037</t>
  </si>
  <si>
    <t>E07000173</t>
  </si>
  <si>
    <t>E07000081</t>
  </si>
  <si>
    <t>E07000088</t>
  </si>
  <si>
    <t>E07000109</t>
  </si>
  <si>
    <t>E07000145</t>
  </si>
  <si>
    <t>E09000011</t>
  </si>
  <si>
    <t>E07000209</t>
  </si>
  <si>
    <t>E09000012</t>
  </si>
  <si>
    <t>E06000006</t>
  </si>
  <si>
    <t>E07000164</t>
  </si>
  <si>
    <t>E09000013</t>
  </si>
  <si>
    <t>E07000131</t>
  </si>
  <si>
    <t>E09000014</t>
  </si>
  <si>
    <t>E07000073</t>
  </si>
  <si>
    <t>E07000165</t>
  </si>
  <si>
    <t>E09000015</t>
  </si>
  <si>
    <t>E07000089</t>
  </si>
  <si>
    <t>E06000001</t>
  </si>
  <si>
    <t>E07000062</t>
  </si>
  <si>
    <t>E07000090</t>
  </si>
  <si>
    <t>E09000016</t>
  </si>
  <si>
    <t>E06000019</t>
  </si>
  <si>
    <t>E07000098</t>
  </si>
  <si>
    <t>E07000037</t>
  </si>
  <si>
    <t>E09000017</t>
  </si>
  <si>
    <t>E07000132</t>
  </si>
  <si>
    <t>E07000227</t>
  </si>
  <si>
    <t>E09000018</t>
  </si>
  <si>
    <t>E07000011</t>
  </si>
  <si>
    <t>E07000120</t>
  </si>
  <si>
    <t>E07000202</t>
  </si>
  <si>
    <t>E06000046</t>
  </si>
  <si>
    <t>E06000053</t>
  </si>
  <si>
    <t>E09000019</t>
  </si>
  <si>
    <t>E09000020</t>
  </si>
  <si>
    <t>E07000153</t>
  </si>
  <si>
    <t>E07000146</t>
  </si>
  <si>
    <t>E06000010</t>
  </si>
  <si>
    <t>E09000021</t>
  </si>
  <si>
    <t>E08000034</t>
  </si>
  <si>
    <t>E08000011</t>
  </si>
  <si>
    <t>E09000022</t>
  </si>
  <si>
    <t>E07000121</t>
  </si>
  <si>
    <t>E08000035</t>
  </si>
  <si>
    <t>E06000016</t>
  </si>
  <si>
    <t>E07000063</t>
  </si>
  <si>
    <t>E09000023</t>
  </si>
  <si>
    <t>E07000194</t>
  </si>
  <si>
    <t>E07000138</t>
  </si>
  <si>
    <t>E08000012</t>
  </si>
  <si>
    <t>E06000032</t>
  </si>
  <si>
    <t>E07000110</t>
  </si>
  <si>
    <t>E07000074</t>
  </si>
  <si>
    <t>E07000235</t>
  </si>
  <si>
    <t>E08000003</t>
  </si>
  <si>
    <t>E07000174</t>
  </si>
  <si>
    <t>E06000035</t>
  </si>
  <si>
    <t>E07000133</t>
  </si>
  <si>
    <t>E07000187</t>
  </si>
  <si>
    <t>E09000024</t>
  </si>
  <si>
    <t>E07000042</t>
  </si>
  <si>
    <t>E07000203</t>
  </si>
  <si>
    <t>E07000228</t>
  </si>
  <si>
    <t>E06000002</t>
  </si>
  <si>
    <t>E06000042</t>
  </si>
  <si>
    <t>E07000210</t>
  </si>
  <si>
    <t>E07000091</t>
  </si>
  <si>
    <t>E07000175</t>
  </si>
  <si>
    <t>E08000021</t>
  </si>
  <si>
    <t>E07000195</t>
  </si>
  <si>
    <t>E09000025</t>
  </si>
  <si>
    <t>E07000043</t>
  </si>
  <si>
    <t>E07000038</t>
  </si>
  <si>
    <t>E06000012</t>
  </si>
  <si>
    <t>E07000099</t>
  </si>
  <si>
    <t>E07000139</t>
  </si>
  <si>
    <t>E06000013</t>
  </si>
  <si>
    <t>E07000147</t>
  </si>
  <si>
    <t>E06000024</t>
  </si>
  <si>
    <t>E08000022</t>
  </si>
  <si>
    <t>E07000218</t>
  </si>
  <si>
    <t>E07000134</t>
  </si>
  <si>
    <t>E07000154</t>
  </si>
  <si>
    <t>E06000057</t>
  </si>
  <si>
    <t>E07000148</t>
  </si>
  <si>
    <t>E06000018</t>
  </si>
  <si>
    <t>E07000219</t>
  </si>
  <si>
    <t>E07000135</t>
  </si>
  <si>
    <t>E08000004</t>
  </si>
  <si>
    <t>E07000178</t>
  </si>
  <si>
    <t>E07000122</t>
  </si>
  <si>
    <t>E06000031</t>
  </si>
  <si>
    <t>E06000026</t>
  </si>
  <si>
    <t>E06000044</t>
  </si>
  <si>
    <t>E07000123</t>
  </si>
  <si>
    <t>E06000038</t>
  </si>
  <si>
    <t>E09000026</t>
  </si>
  <si>
    <t>E06000003</t>
  </si>
  <si>
    <t>E07000236</t>
  </si>
  <si>
    <t>E07000211</t>
  </si>
  <si>
    <t>E07000124</t>
  </si>
  <si>
    <t>E09000027</t>
  </si>
  <si>
    <t>E07000166</t>
  </si>
  <si>
    <t>E08000005</t>
  </si>
  <si>
    <t>E07000075</t>
  </si>
  <si>
    <t>E07000125</t>
  </si>
  <si>
    <t>E07000064</t>
  </si>
  <si>
    <t>E08000018</t>
  </si>
  <si>
    <t>E07000220</t>
  </si>
  <si>
    <t>E07000212</t>
  </si>
  <si>
    <t>E07000176</t>
  </si>
  <si>
    <t>E07000092</t>
  </si>
  <si>
    <t>E06000017</t>
  </si>
  <si>
    <t>E07000167</t>
  </si>
  <si>
    <t>E08000006</t>
  </si>
  <si>
    <t>E08000028</t>
  </si>
  <si>
    <t>E07000168</t>
  </si>
  <si>
    <t>E07000188</t>
  </si>
  <si>
    <t>E08000014</t>
  </si>
  <si>
    <t>E07000169</t>
  </si>
  <si>
    <t>E07000111</t>
  </si>
  <si>
    <t>E08000019</t>
  </si>
  <si>
    <t>E06000051</t>
  </si>
  <si>
    <t>E06000039</t>
  </si>
  <si>
    <t>E08000029</t>
  </si>
  <si>
    <t>E07000012</t>
  </si>
  <si>
    <t>E07000039</t>
  </si>
  <si>
    <t>E06000025</t>
  </si>
  <si>
    <t>E07000044</t>
  </si>
  <si>
    <t>E07000140</t>
  </si>
  <si>
    <t>E07000141</t>
  </si>
  <si>
    <t>E07000031</t>
  </si>
  <si>
    <t>E07000149</t>
  </si>
  <si>
    <t>E07000155</t>
  </si>
  <si>
    <t>E07000179</t>
  </si>
  <si>
    <t>E07000126</t>
  </si>
  <si>
    <t>E07000189</t>
  </si>
  <si>
    <t>E07000196</t>
  </si>
  <si>
    <t>E08000023</t>
  </si>
  <si>
    <t>E06000045</t>
  </si>
  <si>
    <t>E06000033</t>
  </si>
  <si>
    <t>E09000028</t>
  </si>
  <si>
    <t>E07000213</t>
  </si>
  <si>
    <t>E07000240</t>
  </si>
  <si>
    <t>E08000013</t>
  </si>
  <si>
    <t>E07000197</t>
  </si>
  <si>
    <t>E07000198</t>
  </si>
  <si>
    <t>E07000243</t>
  </si>
  <si>
    <t>E08000007</t>
  </si>
  <si>
    <t>E06000004</t>
  </si>
  <si>
    <t>E06000021</t>
  </si>
  <si>
    <t>E07000221</t>
  </si>
  <si>
    <t>E07000082</t>
  </si>
  <si>
    <t>E08000024</t>
  </si>
  <si>
    <t>E07000214</t>
  </si>
  <si>
    <t>E09000029</t>
  </si>
  <si>
    <t>E07000113</t>
  </si>
  <si>
    <t>E06000030</t>
  </si>
  <si>
    <t>E08000008</t>
  </si>
  <si>
    <t>E07000199</t>
  </si>
  <si>
    <t>E07000215</t>
  </si>
  <si>
    <t>E07000045</t>
  </si>
  <si>
    <t>E06000020</t>
  </si>
  <si>
    <t>E07000076</t>
  </si>
  <si>
    <t>E07000093</t>
  </si>
  <si>
    <t>E07000083</t>
  </si>
  <si>
    <t>E07000114</t>
  </si>
  <si>
    <t>E07000102</t>
  </si>
  <si>
    <t>E06000034</t>
  </si>
  <si>
    <t>E07000115</t>
  </si>
  <si>
    <t>E06000027</t>
  </si>
  <si>
    <t>E07000046</t>
  </si>
  <si>
    <t>E09000030</t>
  </si>
  <si>
    <t>E08000009</t>
  </si>
  <si>
    <t>E07000116</t>
  </si>
  <si>
    <t>E07000077</t>
  </si>
  <si>
    <t>E07000180</t>
  </si>
  <si>
    <t>E08000036</t>
  </si>
  <si>
    <t>E08000030</t>
  </si>
  <si>
    <t>E09000031</t>
  </si>
  <si>
    <t>E09000032</t>
  </si>
  <si>
    <t>E06000007</t>
  </si>
  <si>
    <t>E07000222</t>
  </si>
  <si>
    <t>E07000103</t>
  </si>
  <si>
    <t>E07000216</t>
  </si>
  <si>
    <t>E07000065</t>
  </si>
  <si>
    <t>E07000156</t>
  </si>
  <si>
    <t>E07000241</t>
  </si>
  <si>
    <t>E06000037</t>
  </si>
  <si>
    <t>E07000047</t>
  </si>
  <si>
    <t>E07000127</t>
  </si>
  <si>
    <t>E07000142</t>
  </si>
  <si>
    <t>E07000181</t>
  </si>
  <si>
    <t>E09000033</t>
  </si>
  <si>
    <t>E08000010</t>
  </si>
  <si>
    <t>E06000054</t>
  </si>
  <si>
    <t>E07000094</t>
  </si>
  <si>
    <t>E06000040</t>
  </si>
  <si>
    <t>E08000015</t>
  </si>
  <si>
    <t>E07000217</t>
  </si>
  <si>
    <t>E06000041</t>
  </si>
  <si>
    <t>E08000031</t>
  </si>
  <si>
    <t>E07000237</t>
  </si>
  <si>
    <t>E07000229</t>
  </si>
  <si>
    <t>E07000238</t>
  </si>
  <si>
    <t>E07000128</t>
  </si>
  <si>
    <t>E07000239</t>
  </si>
  <si>
    <t>E06000014</t>
  </si>
  <si>
    <t xml:space="preserve">(line 1 minus line 4 plus costs) </t>
  </si>
  <si>
    <t>Mole Valley</t>
  </si>
  <si>
    <t>Torridge</t>
  </si>
  <si>
    <t>Isles of Scilly</t>
  </si>
  <si>
    <t>Three Rivers</t>
  </si>
  <si>
    <t>Watford</t>
  </si>
  <si>
    <t>Thurrock</t>
  </si>
  <si>
    <r>
      <t>England</t>
    </r>
    <r>
      <rPr>
        <b/>
        <vertAlign val="superscript"/>
        <sz val="10"/>
        <rFont val="Arial"/>
        <family val="2"/>
      </rPr>
      <t xml:space="preserve"> </t>
    </r>
  </si>
  <si>
    <t>Folkestone &amp; Hythe</t>
  </si>
  <si>
    <t>E06000058</t>
  </si>
  <si>
    <t>Bournemouth, Christchurch and Poole</t>
  </si>
  <si>
    <t>E06000059</t>
  </si>
  <si>
    <t>East Suffolk</t>
  </si>
  <si>
    <t>E07000244</t>
  </si>
  <si>
    <t>Somerset West and Taunton</t>
  </si>
  <si>
    <t>E07000246</t>
  </si>
  <si>
    <t>West Suffolk</t>
  </si>
  <si>
    <t>E07000245</t>
  </si>
  <si>
    <t>Dorset UA</t>
  </si>
  <si>
    <t>QUARTERLY RETURN OF COUNCIL TAXES AND NON-DOMESTIC RATES QRC4 2020-21</t>
  </si>
  <si>
    <t>SECTION I : COUNCIL TAX AND NON-DOMESTIC RATES - TOTAL RECEIPTS IN THE PERIOD 1 APRIL 2020 TO 31 MARCH 2021</t>
  </si>
  <si>
    <t>1 Estimated net collectable debit in respect of 2020-21</t>
  </si>
  <si>
    <t>2 Prepayments-cash receipts collected in previous years in respect of 2020-21</t>
  </si>
  <si>
    <t>3 Estimated 2020-21 receipts collected in 2020-21, net of refunds granted in respect of 2020-21 only</t>
  </si>
  <si>
    <t>4 Total 2020-21 receipts, net of refunds granted in respect of 2020-21 only (Line 2 + Line 3)</t>
  </si>
  <si>
    <t>5 In-year collection rate for 2020-21 (Line 4/Line 1 x 100, to 2 decimal places)</t>
  </si>
  <si>
    <t>6 Estimated receipts of previous years council taxes or non-domestic rates received in 2020-21 only</t>
  </si>
  <si>
    <t>7 Estimated receipts of 2020-21 council taxes or non-domestic rates, received before 1 April 2021 and any other</t>
  </si>
  <si>
    <t>credits carried forward in respect of those years on 31 March 2021</t>
  </si>
  <si>
    <t>8 Total estimated receipts of council taxes or non-domestic rates in 2020-21, irrespective of year to</t>
  </si>
  <si>
    <t>Receipts of council taxes and non domestic rate collected during 2020-21, broken down by quarter, irrespective of the financial year (previous, current or future years)</t>
  </si>
  <si>
    <t>9 Receipts collected between April 2020 - June 2020 (Quarter 1)</t>
  </si>
  <si>
    <t>10 Receipts collected between July 2020 - September 2020 (Quarter 2)</t>
  </si>
  <si>
    <t>11 Receipts collected between October 2020 - December 2020 (Quarter 3)</t>
  </si>
  <si>
    <t>12 Receipts collected between January 2021 - March 2021 (Quarter 4)</t>
  </si>
  <si>
    <t>13 Arrears for 2019-20 and earlier years brought forward on 1 April 2020</t>
  </si>
  <si>
    <t xml:space="preserve">14 Net adjustments made in 2020-21 to arrears included in the net collectable debit for 2019-20 and earlier years, which </t>
  </si>
  <si>
    <t xml:space="preserve">15 Arrears relating to 2019-20 and earlier years before any write-offs in 2020-21 (line 13 + line 14) </t>
  </si>
  <si>
    <r>
      <t xml:space="preserve">16 Amount of arrears relating to 2018-19 or earlier years (not including refunds) that were collected in 2020-21 </t>
    </r>
    <r>
      <rPr>
        <vertAlign val="superscript"/>
        <sz val="12"/>
        <rFont val="Arial"/>
        <family val="2"/>
      </rPr>
      <t>1</t>
    </r>
  </si>
  <si>
    <t>17 Amount of arrears relating to 2019-20 only (not including refunds) that were collected in 2020-21</t>
  </si>
  <si>
    <t>18 Amounts relating to 2018-19 and earlier years written-off that were in 2020-21</t>
  </si>
  <si>
    <t>19 Amounts relating to 2019-20 only that were written-off in 2020-21</t>
  </si>
  <si>
    <t>20 Arrears relating to 2019-20 and earlier years as at 31 March 2021 (line 15 - line 16 - line17 - line 18 - line 19)</t>
  </si>
  <si>
    <t xml:space="preserve">21 Amounts uncollected in 2020-21 (Net collectable debit for 2020-21 less receipts relating to 2020-21) </t>
  </si>
  <si>
    <t>22 Write offs made in 2020-21 that related to 2020-21 only</t>
  </si>
  <si>
    <t xml:space="preserve">23 Total arrears in respect of 2020-21 that were outstanding as at 31 March 2021 (line 21 - line 22) </t>
  </si>
  <si>
    <t xml:space="preserve">24 Total Arrears outstanding as at 31 March 2021 (line 20 + line 23) </t>
  </si>
  <si>
    <t>1. Estimated net collectable debit in respect of 2020-21</t>
  </si>
  <si>
    <t>2. Prepayments-cash receipts collected in previous years in respect of 2020-21</t>
  </si>
  <si>
    <t>3. Estimated 2020-21 receipts collected in 2020-21, net of refunds granted in respect of 2020-21</t>
  </si>
  <si>
    <t>Buckinghamshire UA</t>
  </si>
  <si>
    <t>E06000060</t>
  </si>
  <si>
    <t xml:space="preserve">4. Total 2020-21 receipts, net of refunds granted in respect of 2020-21 </t>
  </si>
  <si>
    <t xml:space="preserve">5. In-year collection rate for 2020-21 </t>
  </si>
  <si>
    <t>6. Estimated receipts of previous years council taxes or non-domestic rates received in 2020-21</t>
  </si>
  <si>
    <t>7. Estimated receipts of 2021-22 council taxes or non-domestic rates, received before 1 April 2021 and any other credits carried forward in respect of those years on 31 March 2021</t>
  </si>
  <si>
    <t>8. Total estimated receipts of council taxes or non-domestic rates in 2020-21, irrespective of year to which the receipts relate</t>
  </si>
  <si>
    <t>9. Receipts collected between April 2020 - June 2020</t>
  </si>
  <si>
    <t>10. Receipts collected between July 2020 - September 2020</t>
  </si>
  <si>
    <t>11. Receipts collected between October 2020 - December 2020</t>
  </si>
  <si>
    <t>12. Receipts collected between January 2021 - March 2021</t>
  </si>
  <si>
    <t>13. Arrears for 2019-20 and earlier years brought forward on 1 April 2020</t>
  </si>
  <si>
    <t>14. Net adjustments made in 2020-21 to arrears included in the net collectable debit for 2019-20 and earlier years, which are included in line 13</t>
  </si>
  <si>
    <t>15. Arrears relating to 2019-20 and earlier years before any write-offs in 2020-21</t>
  </si>
  <si>
    <t>16. Amount of arrears relating to 2018-19 or earlier years that were collected in 2020-21</t>
  </si>
  <si>
    <t>17. Amount of arrears relating to 2019-20 only that were collected in 2020-21</t>
  </si>
  <si>
    <t xml:space="preserve"> 18. Amounts relating to 2018-19 and earlier years written-off that were in 2020-21 </t>
  </si>
  <si>
    <t>19. Amounts relating to 2019-20 only that were written-off in 2020-21</t>
  </si>
  <si>
    <t>20. Arrears relating to 2019-20 and earlier years as at 31 March 2021</t>
  </si>
  <si>
    <t>20a. Arrears relating to 2018-19 and earlier years</t>
  </si>
  <si>
    <t>20b. Arrears relating to 2019-20</t>
  </si>
  <si>
    <t xml:space="preserve">21. Amounts uncollected in 2020-21 </t>
  </si>
  <si>
    <t xml:space="preserve">22. Write offs made in 2020-21 that related to 2020-21 only </t>
  </si>
  <si>
    <t>23. Total arrears in respect of 2020-21 that were outstanding as at 31 March 2021</t>
  </si>
  <si>
    <t>24. Total Arrears outstanding as at 31 March 2021</t>
  </si>
  <si>
    <t>5. In-year collection rate for 2020-21</t>
  </si>
  <si>
    <t>21. Amounts uncollected in 2020-21</t>
  </si>
  <si>
    <t xml:space="preserve">20a Arrears relating to 2018-19 and earlier years that are included in line 20 </t>
  </si>
  <si>
    <t xml:space="preserve">20b Arrears relating to 2019-20 only that are included in line 20 </t>
  </si>
  <si>
    <r>
      <t xml:space="preserve">25 Show here the amount of court and administration costs included in line 24. </t>
    </r>
    <r>
      <rPr>
        <vertAlign val="superscript"/>
        <sz val="12"/>
        <rFont val="Arial"/>
        <family val="2"/>
      </rPr>
      <t>2</t>
    </r>
  </si>
  <si>
    <r>
      <t xml:space="preserve">South Ribble </t>
    </r>
    <r>
      <rPr>
        <vertAlign val="superscript"/>
        <sz val="10"/>
        <rFont val="Arial"/>
        <family val="2"/>
      </rPr>
      <t>(R)</t>
    </r>
  </si>
  <si>
    <r>
      <t xml:space="preserve">Chorley </t>
    </r>
    <r>
      <rPr>
        <vertAlign val="superscript"/>
        <sz val="10"/>
        <rFont val="Arial"/>
        <family val="2"/>
      </rPr>
      <t>(R)</t>
    </r>
  </si>
  <si>
    <r>
      <t xml:space="preserve">which the receipts relate (Line 3 + Line 6 + Line 7) </t>
    </r>
    <r>
      <rPr>
        <vertAlign val="superscript"/>
        <sz val="12"/>
        <color theme="1"/>
        <rFont val="Arial"/>
        <family val="2"/>
      </rPr>
      <t>3</t>
    </r>
  </si>
  <si>
    <t>-</t>
  </si>
  <si>
    <t xml:space="preserve">(R) Revised </t>
  </si>
  <si>
    <r>
      <t xml:space="preserve">  Note  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Line 16 is reported as 0 for some authorities, this indicates that the authority was unable to separate arrears between lines 16 and 17.
</t>
    </r>
    <r>
      <rPr>
        <vertAlign val="superscript"/>
        <sz val="12"/>
        <color theme="1"/>
        <rFont val="Arial"/>
        <family val="2"/>
      </rPr>
      <t xml:space="preserve">              2</t>
    </r>
    <r>
      <rPr>
        <sz val="12"/>
        <color theme="1"/>
        <rFont val="Arial"/>
        <family val="2"/>
      </rPr>
      <t xml:space="preserve"> These figures may be under-estimated as some local authorities have only reported court and administration costs added in the financial year and not accumulated costs.
</t>
    </r>
    <r>
      <rPr>
        <vertAlign val="superscript"/>
        <sz val="12"/>
        <color theme="1"/>
        <rFont val="Arial"/>
        <family val="2"/>
      </rPr>
      <t xml:space="preserve">              3</t>
    </r>
    <r>
      <rPr>
        <sz val="12"/>
        <color theme="1"/>
        <rFont val="Arial"/>
        <family val="2"/>
      </rPr>
      <t xml:space="preserve"> The sum of lines 9-12 does not equal line 8 for England and Arun. This is because Arun were unable to reconcile these lines. 
</t>
    </r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</si>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</sst>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_);[Red]\(&quot;£&quot;#,##0\)"/>
    <numFmt numFmtId="165" formatCode="&quot;£&quot;#,##0"/>
    <numFmt numFmtId="166" formatCode="0.0"/>
    <numFmt numFmtId="167" formatCode="#,##0.0"/>
    <numFmt numFmtId="168" formatCode="0.0%"/>
  </numFmts>
  <fonts count="52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"/>
      <family val="2"/>
    </font>
    <font>
      <b/>
      <sz val="14"/>
      <name val="Arial"/>
      <family val="2"/>
    </font>
    <font>
      <b/>
      <u/>
      <sz val="18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3"/>
      <name val="Arial"/>
      <family val="2"/>
    </font>
    <font>
      <sz val="10"/>
      <color indexed="42"/>
      <name val="Arial"/>
      <family val="2"/>
    </font>
    <font>
      <sz val="14"/>
      <color indexed="8"/>
      <name val="Arial"/>
      <family val="2"/>
    </font>
    <font>
      <b/>
      <u/>
      <sz val="16"/>
      <color indexed="8"/>
      <name val="Arial"/>
      <family val="2"/>
    </font>
    <font>
      <u/>
      <sz val="14"/>
      <color indexed="8"/>
      <name val="Arial"/>
      <family val="2"/>
    </font>
    <font>
      <sz val="8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6"/>
      <color indexed="10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10"/>
      <color rgb="FFFF0000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6"/>
      <color rgb="FFFF000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vertAlign val="superscript"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4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78">
    <xf numFmtId="0" fontId="0" fillId="0" borderId="0" xfId="0"/>
    <xf numFmtId="0" fontId="8" fillId="0" borderId="0" xfId="0" applyFont="1"/>
    <xf numFmtId="0" fontId="4" fillId="2" borderId="1" xfId="0" applyFont="1" applyFill="1" applyBorder="1" applyAlignment="1" applyProtection="1">
      <alignment horizontal="left"/>
    </xf>
    <xf numFmtId="2" fontId="4" fillId="2" borderId="0" xfId="0" quotePrefix="1" applyNumberFormat="1" applyFont="1" applyFill="1" applyBorder="1" applyAlignment="1" applyProtection="1">
      <alignment horizontal="center"/>
    </xf>
    <xf numFmtId="0" fontId="11" fillId="0" borderId="0" xfId="0" applyFont="1"/>
    <xf numFmtId="0" fontId="9" fillId="2" borderId="1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0" fillId="0" borderId="2" xfId="0" applyBorder="1"/>
    <xf numFmtId="0" fontId="0" fillId="0" borderId="0" xfId="0" applyBorder="1"/>
    <xf numFmtId="0" fontId="5" fillId="2" borderId="0" xfId="0" applyFont="1" applyFill="1" applyBorder="1" applyAlignment="1" applyProtection="1">
      <alignment horizontal="centerContinuous"/>
      <protection locked="0"/>
    </xf>
    <xf numFmtId="0" fontId="5" fillId="2" borderId="3" xfId="0" applyFont="1" applyFill="1" applyBorder="1" applyAlignment="1" applyProtection="1">
      <alignment horizontal="centerContinuous"/>
      <protection locked="0"/>
    </xf>
    <xf numFmtId="0" fontId="11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Continuous"/>
    </xf>
    <xf numFmtId="0" fontId="18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 applyProtection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7" fillId="2" borderId="0" xfId="0" applyFont="1" applyFill="1" applyBorder="1" applyAlignment="1" applyProtection="1">
      <alignment horizontal="centerContinuous"/>
      <protection locked="0"/>
    </xf>
    <xf numFmtId="0" fontId="18" fillId="2" borderId="0" xfId="0" applyFont="1" applyFill="1" applyBorder="1" applyAlignment="1" applyProtection="1">
      <alignment horizontal="centerContinuous"/>
      <protection locked="0"/>
    </xf>
    <xf numFmtId="0" fontId="4" fillId="2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/>
    <xf numFmtId="0" fontId="0" fillId="0" borderId="0" xfId="0" applyFill="1"/>
    <xf numFmtId="0" fontId="5" fillId="2" borderId="0" xfId="0" quotePrefix="1" applyFont="1" applyFill="1" applyBorder="1" applyAlignment="1" applyProtection="1">
      <alignment horizontal="centerContinuous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1" fillId="2" borderId="0" xfId="0" applyFont="1" applyFill="1" applyBorder="1" applyAlignment="1" applyProtection="1"/>
    <xf numFmtId="0" fontId="0" fillId="2" borderId="4" xfId="0" applyFill="1" applyBorder="1" applyAlignment="1" applyProtection="1"/>
    <xf numFmtId="0" fontId="9" fillId="2" borderId="1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/>
    <xf numFmtId="0" fontId="11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0" xfId="0" applyFill="1" applyBorder="1" applyAlignment="1" applyProtection="1">
      <protection locked="0"/>
    </xf>
    <xf numFmtId="0" fontId="5" fillId="2" borderId="1" xfId="0" applyFont="1" applyFill="1" applyBorder="1" applyAlignment="1"/>
    <xf numFmtId="0" fontId="0" fillId="2" borderId="5" xfId="0" applyFill="1" applyBorder="1" applyAlignment="1"/>
    <xf numFmtId="0" fontId="0" fillId="2" borderId="3" xfId="0" applyFill="1" applyBorder="1" applyAlignment="1"/>
    <xf numFmtId="0" fontId="2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164" fontId="4" fillId="2" borderId="0" xfId="0" quotePrefix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/>
    </xf>
    <xf numFmtId="0" fontId="5" fillId="3" borderId="7" xfId="0" applyFont="1" applyFill="1" applyBorder="1" applyAlignment="1"/>
    <xf numFmtId="0" fontId="0" fillId="3" borderId="7" xfId="0" applyFill="1" applyBorder="1" applyAlignment="1"/>
    <xf numFmtId="0" fontId="0" fillId="3" borderId="7" xfId="0" applyFill="1" applyBorder="1" applyAlignment="1" applyProtection="1">
      <protection locked="0"/>
    </xf>
    <xf numFmtId="0" fontId="26" fillId="3" borderId="7" xfId="0" applyFont="1" applyFill="1" applyBorder="1" applyAlignment="1" applyProtection="1">
      <protection locked="0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2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30" fillId="3" borderId="9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left"/>
    </xf>
    <xf numFmtId="0" fontId="1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31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/>
    <xf numFmtId="0" fontId="11" fillId="2" borderId="4" xfId="0" applyFont="1" applyFill="1" applyBorder="1" applyAlignment="1" applyProtection="1">
      <protection locked="0"/>
    </xf>
    <xf numFmtId="0" fontId="13" fillId="2" borderId="4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centerContinuous"/>
      <protection locked="0"/>
    </xf>
    <xf numFmtId="0" fontId="5" fillId="2" borderId="9" xfId="0" applyFont="1" applyFill="1" applyBorder="1" applyAlignment="1" applyProtection="1">
      <alignment horizontal="centerContinuous"/>
      <protection locked="0"/>
    </xf>
    <xf numFmtId="0" fontId="17" fillId="2" borderId="6" xfId="0" applyFont="1" applyFill="1" applyBorder="1" applyAlignment="1">
      <alignment horizontal="centerContinuous"/>
    </xf>
    <xf numFmtId="0" fontId="29" fillId="3" borderId="0" xfId="0" applyFont="1" applyFill="1" applyBorder="1" applyAlignment="1">
      <alignment vertical="center"/>
    </xf>
    <xf numFmtId="0" fontId="32" fillId="3" borderId="0" xfId="1" applyFont="1" applyFill="1" applyBorder="1" applyAlignment="1" applyProtection="1">
      <alignment vertical="center"/>
    </xf>
    <xf numFmtId="0" fontId="29" fillId="3" borderId="4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23" fillId="3" borderId="3" xfId="0" applyFont="1" applyFill="1" applyBorder="1" applyAlignment="1">
      <alignment vertical="center"/>
    </xf>
    <xf numFmtId="0" fontId="30" fillId="3" borderId="8" xfId="0" applyFont="1" applyFill="1" applyBorder="1" applyAlignment="1">
      <alignment horizontal="right" vertical="center"/>
    </xf>
    <xf numFmtId="0" fontId="7" fillId="4" borderId="11" xfId="0" applyFont="1" applyFill="1" applyBorder="1"/>
    <xf numFmtId="0" fontId="33" fillId="0" borderId="2" xfId="0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0" xfId="0" applyFont="1" applyFill="1" applyAlignment="1">
      <alignment horizontal="left" indent="1"/>
    </xf>
    <xf numFmtId="0" fontId="34" fillId="0" borderId="0" xfId="0" applyFont="1" applyFill="1"/>
    <xf numFmtId="3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right" wrapText="1"/>
    </xf>
    <xf numFmtId="3" fontId="5" fillId="6" borderId="0" xfId="2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3" fontId="7" fillId="3" borderId="17" xfId="0" applyNumberFormat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2" fontId="4" fillId="2" borderId="0" xfId="0" applyNumberFormat="1" applyFont="1" applyFill="1" applyBorder="1" applyAlignment="1" applyProtection="1">
      <alignment horizontal="right" vertical="center"/>
    </xf>
    <xf numFmtId="0" fontId="11" fillId="8" borderId="0" xfId="0" applyFont="1" applyFill="1" applyBorder="1" applyAlignment="1" applyProtection="1">
      <alignment vertical="center"/>
    </xf>
    <xf numFmtId="0" fontId="9" fillId="8" borderId="0" xfId="0" applyFont="1" applyFill="1" applyBorder="1" applyAlignment="1" applyProtection="1"/>
    <xf numFmtId="0" fontId="11" fillId="8" borderId="0" xfId="0" applyFont="1" applyFill="1" applyBorder="1" applyAlignment="1" applyProtection="1"/>
    <xf numFmtId="2" fontId="4" fillId="8" borderId="0" xfId="0" applyNumberFormat="1" applyFont="1" applyFill="1" applyBorder="1" applyAlignment="1" applyProtection="1"/>
    <xf numFmtId="0" fontId="0" fillId="8" borderId="4" xfId="0" applyFill="1" applyBorder="1" applyAlignment="1" applyProtection="1">
      <alignment vertical="center"/>
    </xf>
    <xf numFmtId="0" fontId="0" fillId="8" borderId="4" xfId="0" applyFill="1" applyBorder="1"/>
    <xf numFmtId="0" fontId="11" fillId="8" borderId="1" xfId="0" applyFont="1" applyFill="1" applyBorder="1" applyAlignment="1">
      <alignment horizontal="left"/>
    </xf>
    <xf numFmtId="0" fontId="11" fillId="8" borderId="0" xfId="0" applyFont="1" applyFill="1" applyBorder="1" applyAlignment="1"/>
    <xf numFmtId="0" fontId="0" fillId="8" borderId="4" xfId="0" applyFill="1" applyBorder="1" applyAlignment="1"/>
    <xf numFmtId="0" fontId="11" fillId="8" borderId="0" xfId="0" applyFont="1" applyFill="1" applyBorder="1"/>
    <xf numFmtId="0" fontId="11" fillId="8" borderId="5" xfId="0" applyFont="1" applyFill="1" applyBorder="1" applyAlignment="1">
      <alignment horizontal="left"/>
    </xf>
    <xf numFmtId="0" fontId="9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/>
    <xf numFmtId="0" fontId="9" fillId="8" borderId="0" xfId="0" applyFont="1" applyFill="1" applyBorder="1" applyAlignment="1" applyProtection="1">
      <alignment horizontal="left" vertical="top"/>
    </xf>
    <xf numFmtId="0" fontId="0" fillId="8" borderId="0" xfId="0" applyFill="1" applyBorder="1" applyAlignment="1">
      <alignment horizontal="left" vertical="top"/>
    </xf>
    <xf numFmtId="0" fontId="11" fillId="8" borderId="0" xfId="0" applyFont="1" applyFill="1" applyBorder="1" applyAlignment="1">
      <alignment horizontal="left"/>
    </xf>
    <xf numFmtId="0" fontId="4" fillId="8" borderId="0" xfId="0" applyFont="1" applyFill="1" applyBorder="1" applyAlignment="1" applyProtection="1">
      <alignment vertical="center"/>
    </xf>
    <xf numFmtId="0" fontId="0" fillId="8" borderId="0" xfId="0" applyFill="1" applyBorder="1" applyAlignment="1"/>
    <xf numFmtId="0" fontId="24" fillId="8" borderId="0" xfId="0" applyFont="1" applyFill="1" applyBorder="1" applyAlignment="1" applyProtection="1"/>
    <xf numFmtId="0" fontId="6" fillId="8" borderId="0" xfId="0" applyFont="1" applyFill="1" applyBorder="1" applyAlignment="1" applyProtection="1"/>
    <xf numFmtId="0" fontId="9" fillId="8" borderId="0" xfId="0" applyFont="1" applyFill="1" applyBorder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38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/>
    <xf numFmtId="0" fontId="7" fillId="8" borderId="9" xfId="0" applyFont="1" applyFill="1" applyBorder="1"/>
    <xf numFmtId="0" fontId="7" fillId="8" borderId="4" xfId="0" applyFont="1" applyFill="1" applyBorder="1"/>
    <xf numFmtId="0" fontId="7" fillId="2" borderId="3" xfId="0" applyFont="1" applyFill="1" applyBorder="1" applyAlignment="1" applyProtection="1">
      <alignment vertical="center"/>
    </xf>
    <xf numFmtId="0" fontId="7" fillId="2" borderId="3" xfId="0" applyFont="1" applyFill="1" applyBorder="1" applyAlignment="1"/>
    <xf numFmtId="0" fontId="7" fillId="2" borderId="3" xfId="0" applyFont="1" applyFill="1" applyBorder="1" applyAlignment="1" applyProtection="1">
      <protection locked="0"/>
    </xf>
    <xf numFmtId="3" fontId="7" fillId="8" borderId="3" xfId="0" applyNumberFormat="1" applyFont="1" applyFill="1" applyBorder="1" applyAlignment="1" applyProtection="1">
      <alignment horizontal="right" vertical="center" indent="1"/>
      <protection locked="0"/>
    </xf>
    <xf numFmtId="0" fontId="7" fillId="7" borderId="0" xfId="0" applyFont="1" applyFill="1" applyAlignment="1">
      <alignment vertical="top" wrapText="1"/>
    </xf>
    <xf numFmtId="0" fontId="7" fillId="12" borderId="0" xfId="0" applyFont="1" applyFill="1" applyAlignment="1">
      <alignment vertical="top" wrapText="1"/>
    </xf>
    <xf numFmtId="0" fontId="9" fillId="8" borderId="0" xfId="0" applyFont="1" applyFill="1" applyBorder="1"/>
    <xf numFmtId="3" fontId="8" fillId="5" borderId="12" xfId="0" applyNumberFormat="1" applyFont="1" applyFill="1" applyBorder="1" applyAlignment="1">
      <alignment horizontal="right" vertical="center" indent="1"/>
    </xf>
    <xf numFmtId="3" fontId="4" fillId="2" borderId="0" xfId="0" applyNumberFormat="1" applyFont="1" applyFill="1" applyBorder="1" applyAlignment="1" applyProtection="1">
      <alignment horizontal="right" vertical="center" indent="1"/>
    </xf>
    <xf numFmtId="0" fontId="21" fillId="2" borderId="0" xfId="0" applyFont="1" applyFill="1" applyBorder="1" applyAlignment="1" applyProtection="1">
      <alignment horizontal="right" vertical="center" indent="1"/>
    </xf>
    <xf numFmtId="165" fontId="4" fillId="2" borderId="0" xfId="0" applyNumberFormat="1" applyFont="1" applyFill="1" applyBorder="1" applyAlignment="1" applyProtection="1">
      <alignment horizontal="right" vertical="center" indent="1"/>
    </xf>
    <xf numFmtId="2" fontId="9" fillId="2" borderId="0" xfId="0" applyNumberFormat="1" applyFont="1" applyFill="1" applyBorder="1" applyAlignment="1" applyProtection="1">
      <alignment horizontal="right" vertical="center" indent="1"/>
    </xf>
    <xf numFmtId="165" fontId="9" fillId="2" borderId="0" xfId="0" applyNumberFormat="1" applyFont="1" applyFill="1" applyBorder="1" applyAlignment="1" applyProtection="1">
      <alignment horizontal="right" vertical="center" indent="1"/>
    </xf>
    <xf numFmtId="2" fontId="4" fillId="2" borderId="0" xfId="0" applyNumberFormat="1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horizontal="right" indent="1"/>
    </xf>
    <xf numFmtId="3" fontId="11" fillId="2" borderId="0" xfId="0" applyNumberFormat="1" applyFont="1" applyFill="1" applyBorder="1" applyAlignment="1" applyProtection="1">
      <alignment horizontal="right" vertical="center" indent="1"/>
    </xf>
    <xf numFmtId="0" fontId="11" fillId="8" borderId="0" xfId="0" applyFont="1" applyFill="1" applyBorder="1" applyAlignment="1" applyProtection="1">
      <alignment horizontal="right" indent="1"/>
    </xf>
    <xf numFmtId="0" fontId="11" fillId="8" borderId="0" xfId="0" applyFont="1" applyFill="1" applyBorder="1" applyAlignment="1">
      <alignment horizontal="right" indent="1"/>
    </xf>
    <xf numFmtId="3" fontId="11" fillId="8" borderId="0" xfId="0" applyNumberFormat="1" applyFont="1" applyFill="1" applyBorder="1" applyAlignment="1" applyProtection="1">
      <alignment horizontal="right" vertical="center" indent="1"/>
    </xf>
    <xf numFmtId="3" fontId="8" fillId="11" borderId="12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 applyProtection="1">
      <alignment horizontal="right" indent="1"/>
      <protection locked="0"/>
    </xf>
    <xf numFmtId="0" fontId="5" fillId="13" borderId="17" xfId="0" applyFont="1" applyFill="1" applyBorder="1" applyAlignment="1">
      <alignment horizontal="right" vertical="center"/>
    </xf>
    <xf numFmtId="0" fontId="5" fillId="13" borderId="10" xfId="0" applyFont="1" applyFill="1" applyBorder="1" applyAlignment="1">
      <alignment horizontal="right" vertical="center"/>
    </xf>
    <xf numFmtId="0" fontId="0" fillId="13" borderId="0" xfId="0" applyFill="1" applyBorder="1"/>
    <xf numFmtId="3" fontId="5" fillId="14" borderId="2" xfId="0" applyNumberFormat="1" applyFont="1" applyFill="1" applyBorder="1"/>
    <xf numFmtId="3" fontId="5" fillId="14" borderId="0" xfId="0" applyNumberFormat="1" applyFont="1" applyFill="1" applyBorder="1"/>
    <xf numFmtId="167" fontId="5" fillId="14" borderId="0" xfId="0" applyNumberFormat="1" applyFont="1" applyFill="1" applyBorder="1"/>
    <xf numFmtId="0" fontId="0" fillId="14" borderId="0" xfId="0" applyFill="1" applyBorder="1"/>
    <xf numFmtId="3" fontId="5" fillId="14" borderId="23" xfId="0" applyNumberFormat="1" applyFont="1" applyFill="1" applyBorder="1"/>
    <xf numFmtId="3" fontId="5" fillId="14" borderId="13" xfId="0" applyNumberFormat="1" applyFont="1" applyFill="1" applyBorder="1"/>
    <xf numFmtId="167" fontId="5" fillId="14" borderId="13" xfId="0" applyNumberFormat="1" applyFont="1" applyFill="1" applyBorder="1"/>
    <xf numFmtId="0" fontId="0" fillId="14" borderId="13" xfId="0" applyFill="1" applyBorder="1"/>
    <xf numFmtId="3" fontId="5" fillId="14" borderId="14" xfId="0" applyNumberFormat="1" applyFont="1" applyFill="1" applyBorder="1"/>
    <xf numFmtId="0" fontId="7" fillId="13" borderId="15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3" fontId="7" fillId="14" borderId="16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9" fillId="8" borderId="0" xfId="0" applyFont="1" applyFill="1" applyBorder="1" applyAlignment="1"/>
    <xf numFmtId="0" fontId="0" fillId="8" borderId="1" xfId="0" applyFill="1" applyBorder="1"/>
    <xf numFmtId="0" fontId="0" fillId="8" borderId="0" xfId="0" applyFill="1" applyBorder="1"/>
    <xf numFmtId="0" fontId="37" fillId="8" borderId="0" xfId="0" applyFont="1" applyFill="1" applyBorder="1"/>
    <xf numFmtId="2" fontId="4" fillId="2" borderId="0" xfId="0" quotePrefix="1" applyNumberFormat="1" applyFont="1" applyFill="1" applyBorder="1" applyAlignment="1" applyProtection="1">
      <alignment horizontal="center" vertical="center"/>
    </xf>
    <xf numFmtId="3" fontId="5" fillId="14" borderId="16" xfId="0" applyNumberFormat="1" applyFont="1" applyFill="1" applyBorder="1" applyAlignment="1">
      <alignment horizontal="left" vertical="center"/>
    </xf>
    <xf numFmtId="0" fontId="7" fillId="15" borderId="15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3" fontId="40" fillId="0" borderId="0" xfId="0" applyNumberFormat="1" applyFont="1"/>
    <xf numFmtId="3" fontId="0" fillId="0" borderId="0" xfId="0" applyNumberFormat="1" applyFill="1"/>
    <xf numFmtId="0" fontId="12" fillId="8" borderId="0" xfId="0" applyFont="1" applyFill="1" applyBorder="1" applyAlignment="1">
      <alignment horizontal="left" indent="1"/>
    </xf>
    <xf numFmtId="3" fontId="41" fillId="5" borderId="12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 applyProtection="1">
      <alignment horizontal="right" indent="1"/>
    </xf>
    <xf numFmtId="0" fontId="3" fillId="0" borderId="0" xfId="0" applyFont="1"/>
    <xf numFmtId="0" fontId="3" fillId="7" borderId="0" xfId="0" applyFont="1" applyFill="1" applyAlignment="1">
      <alignment vertical="top" wrapText="1"/>
    </xf>
    <xf numFmtId="0" fontId="3" fillId="10" borderId="0" xfId="0" applyFont="1" applyFill="1" applyAlignment="1">
      <alignment vertical="top" wrapText="1"/>
    </xf>
    <xf numFmtId="0" fontId="3" fillId="12" borderId="0" xfId="0" applyFont="1" applyFill="1" applyAlignment="1">
      <alignment vertical="top" wrapText="1"/>
    </xf>
    <xf numFmtId="166" fontId="3" fillId="7" borderId="0" xfId="0" applyNumberFormat="1" applyFont="1" applyFill="1" applyAlignment="1">
      <alignment vertical="top" wrapText="1"/>
    </xf>
    <xf numFmtId="166" fontId="3" fillId="12" borderId="0" xfId="0" applyNumberFormat="1" applyFont="1" applyFill="1" applyAlignment="1">
      <alignment vertical="top" wrapText="1"/>
    </xf>
    <xf numFmtId="0" fontId="0" fillId="16" borderId="0" xfId="0" applyFill="1"/>
    <xf numFmtId="0" fontId="1" fillId="8" borderId="0" xfId="0" applyFont="1" applyFill="1" applyBorder="1"/>
    <xf numFmtId="0" fontId="7" fillId="4" borderId="23" xfId="0" applyFont="1" applyFill="1" applyBorder="1"/>
    <xf numFmtId="0" fontId="3" fillId="4" borderId="23" xfId="0" applyFont="1" applyFill="1" applyBorder="1"/>
    <xf numFmtId="3" fontId="5" fillId="14" borderId="17" xfId="0" applyNumberFormat="1" applyFont="1" applyFill="1" applyBorder="1" applyAlignment="1">
      <alignment horizontal="right" vertical="center"/>
    </xf>
    <xf numFmtId="3" fontId="5" fillId="14" borderId="10" xfId="0" applyNumberFormat="1" applyFont="1" applyFill="1" applyBorder="1" applyAlignment="1">
      <alignment horizontal="right" vertical="center"/>
    </xf>
    <xf numFmtId="3" fontId="5" fillId="14" borderId="19" xfId="0" applyNumberFormat="1" applyFont="1" applyFill="1" applyBorder="1" applyAlignment="1">
      <alignment horizontal="right" vertical="center"/>
    </xf>
    <xf numFmtId="3" fontId="7" fillId="14" borderId="2" xfId="0" applyNumberFormat="1" applyFont="1" applyFill="1" applyBorder="1" applyAlignment="1">
      <alignment horizontal="center" vertical="center"/>
    </xf>
    <xf numFmtId="3" fontId="7" fillId="14" borderId="0" xfId="0" applyNumberFormat="1" applyFont="1" applyFill="1" applyBorder="1" applyAlignment="1">
      <alignment horizontal="center" vertical="center"/>
    </xf>
    <xf numFmtId="3" fontId="7" fillId="14" borderId="13" xfId="0" applyNumberFormat="1" applyFont="1" applyFill="1" applyBorder="1" applyAlignment="1">
      <alignment horizontal="center" vertical="center"/>
    </xf>
    <xf numFmtId="0" fontId="42" fillId="14" borderId="0" xfId="0" applyFont="1" applyFill="1" applyAlignment="1">
      <alignment vertical="center"/>
    </xf>
    <xf numFmtId="2" fontId="8" fillId="5" borderId="12" xfId="0" applyNumberFormat="1" applyFont="1" applyFill="1" applyBorder="1" applyAlignment="1">
      <alignment horizontal="right" vertical="center" indent="1"/>
    </xf>
    <xf numFmtId="3" fontId="42" fillId="14" borderId="10" xfId="0" applyNumberFormat="1" applyFont="1" applyFill="1" applyBorder="1" applyAlignment="1">
      <alignment horizontal="left" vertical="center"/>
    </xf>
    <xf numFmtId="3" fontId="8" fillId="5" borderId="12" xfId="0" applyNumberFormat="1" applyFont="1" applyFill="1" applyBorder="1" applyAlignment="1" applyProtection="1">
      <alignment horizontal="right" vertical="center" indent="1"/>
    </xf>
    <xf numFmtId="3" fontId="5" fillId="14" borderId="23" xfId="0" applyNumberFormat="1" applyFont="1" applyFill="1" applyBorder="1" applyAlignment="1">
      <alignment horizontal="left" vertical="center"/>
    </xf>
    <xf numFmtId="3" fontId="7" fillId="14" borderId="11" xfId="0" applyNumberFormat="1" applyFont="1" applyFill="1" applyBorder="1" applyAlignment="1">
      <alignment horizontal="center" vertical="center"/>
    </xf>
    <xf numFmtId="2" fontId="5" fillId="14" borderId="0" xfId="0" applyNumberFormat="1" applyFont="1" applyFill="1" applyBorder="1"/>
    <xf numFmtId="4" fontId="5" fillId="14" borderId="0" xfId="0" applyNumberFormat="1" applyFont="1" applyFill="1" applyBorder="1"/>
    <xf numFmtId="4" fontId="5" fillId="14" borderId="13" xfId="0" applyNumberFormat="1" applyFont="1" applyFill="1" applyBorder="1"/>
    <xf numFmtId="0" fontId="3" fillId="4" borderId="11" xfId="0" applyFont="1" applyFill="1" applyBorder="1"/>
    <xf numFmtId="0" fontId="20" fillId="9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0" fillId="15" borderId="11" xfId="0" applyFill="1" applyBorder="1"/>
    <xf numFmtId="3" fontId="0" fillId="13" borderId="2" xfId="0" applyNumberFormat="1" applyFill="1" applyBorder="1"/>
    <xf numFmtId="3" fontId="3" fillId="3" borderId="14" xfId="0" quotePrefix="1" applyNumberFormat="1" applyFont="1" applyFill="1" applyBorder="1" applyAlignment="1">
      <alignment horizontal="center" wrapText="1"/>
    </xf>
    <xf numFmtId="2" fontId="5" fillId="14" borderId="13" xfId="3" applyNumberFormat="1" applyFont="1" applyFill="1" applyBorder="1"/>
    <xf numFmtId="4" fontId="0" fillId="0" borderId="0" xfId="0" applyNumberFormat="1"/>
    <xf numFmtId="3" fontId="0" fillId="13" borderId="17" xfId="0" applyNumberFormat="1" applyFill="1" applyBorder="1"/>
    <xf numFmtId="3" fontId="0" fillId="13" borderId="10" xfId="0" applyNumberFormat="1" applyFill="1" applyBorder="1"/>
    <xf numFmtId="3" fontId="0" fillId="13" borderId="0" xfId="0" applyNumberFormat="1" applyFill="1" applyBorder="1"/>
    <xf numFmtId="3" fontId="0" fillId="13" borderId="19" xfId="0" applyNumberFormat="1" applyFill="1" applyBorder="1"/>
    <xf numFmtId="3" fontId="0" fillId="13" borderId="13" xfId="0" applyNumberFormat="1" applyFill="1" applyBorder="1"/>
    <xf numFmtId="0" fontId="0" fillId="13" borderId="13" xfId="0" applyFill="1" applyBorder="1"/>
    <xf numFmtId="4" fontId="0" fillId="13" borderId="2" xfId="0" applyNumberFormat="1" applyFill="1" applyBorder="1"/>
    <xf numFmtId="4" fontId="0" fillId="13" borderId="0" xfId="0" applyNumberFormat="1" applyFill="1" applyBorder="1"/>
    <xf numFmtId="4" fontId="0" fillId="13" borderId="13" xfId="0" applyNumberFormat="1" applyFill="1" applyBorder="1"/>
    <xf numFmtId="3" fontId="0" fillId="13" borderId="18" xfId="0" applyNumberFormat="1" applyFill="1" applyBorder="1"/>
    <xf numFmtId="3" fontId="5" fillId="14" borderId="18" xfId="0" applyNumberFormat="1" applyFont="1" applyFill="1" applyBorder="1"/>
    <xf numFmtId="3" fontId="0" fillId="13" borderId="23" xfId="0" applyNumberFormat="1" applyFill="1" applyBorder="1"/>
    <xf numFmtId="3" fontId="0" fillId="13" borderId="14" xfId="0" applyNumberFormat="1" applyFill="1" applyBorder="1"/>
    <xf numFmtId="3" fontId="5" fillId="14" borderId="0" xfId="0" applyNumberFormat="1" applyFont="1" applyFill="1" applyBorder="1" applyAlignment="1">
      <alignment horizontal="right"/>
    </xf>
    <xf numFmtId="3" fontId="5" fillId="14" borderId="23" xfId="0" applyNumberFormat="1" applyFont="1" applyFill="1" applyBorder="1" applyAlignment="1">
      <alignment horizontal="right"/>
    </xf>
    <xf numFmtId="0" fontId="9" fillId="0" borderId="0" xfId="0" applyFont="1"/>
    <xf numFmtId="0" fontId="46" fillId="0" borderId="2" xfId="0" applyFont="1" applyFill="1" applyBorder="1"/>
    <xf numFmtId="0" fontId="46" fillId="0" borderId="0" xfId="0" applyFont="1" applyFill="1" applyBorder="1"/>
    <xf numFmtId="3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6" fillId="0" borderId="0" xfId="0" applyFont="1" applyFill="1"/>
    <xf numFmtId="0" fontId="49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7" fillId="15" borderId="23" xfId="0" applyFont="1" applyFill="1" applyBorder="1"/>
    <xf numFmtId="4" fontId="0" fillId="0" borderId="0" xfId="0" applyNumberFormat="1" applyFill="1"/>
    <xf numFmtId="0" fontId="3" fillId="15" borderId="23" xfId="0" applyFont="1" applyFill="1" applyBorder="1"/>
    <xf numFmtId="0" fontId="3" fillId="15" borderId="11" xfId="0" applyFont="1" applyFill="1" applyBorder="1"/>
    <xf numFmtId="3" fontId="5" fillId="17" borderId="0" xfId="2" applyNumberFormat="1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7" fillId="15" borderId="11" xfId="0" applyFont="1" applyFill="1" applyBorder="1"/>
    <xf numFmtId="0" fontId="3" fillId="0" borderId="0" xfId="0" applyFon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vertical="center"/>
    </xf>
    <xf numFmtId="3" fontId="3" fillId="0" borderId="0" xfId="0" applyNumberFormat="1" applyFont="1" applyFill="1" applyAlignment="1">
      <alignment horizontal="right"/>
    </xf>
    <xf numFmtId="0" fontId="0" fillId="0" borderId="2" xfId="0" applyFill="1" applyBorder="1"/>
    <xf numFmtId="0" fontId="37" fillId="0" borderId="0" xfId="0" applyFont="1" applyFill="1"/>
    <xf numFmtId="3" fontId="46" fillId="0" borderId="0" xfId="0" applyNumberFormat="1" applyFont="1" applyFill="1"/>
    <xf numFmtId="3" fontId="37" fillId="0" borderId="0" xfId="0" applyNumberFormat="1" applyFont="1" applyFill="1"/>
    <xf numFmtId="168" fontId="46" fillId="0" borderId="0" xfId="3" applyNumberFormat="1" applyFont="1" applyFill="1"/>
    <xf numFmtId="168" fontId="0" fillId="0" borderId="0" xfId="3" applyNumberFormat="1" applyFont="1" applyFill="1"/>
    <xf numFmtId="2" fontId="46" fillId="0" borderId="0" xfId="0" applyNumberFormat="1" applyFont="1" applyFill="1"/>
    <xf numFmtId="2" fontId="0" fillId="0" borderId="0" xfId="0" applyNumberFormat="1" applyFill="1"/>
    <xf numFmtId="10" fontId="0" fillId="0" borderId="0" xfId="3" applyNumberFormat="1" applyFont="1" applyFill="1"/>
    <xf numFmtId="0" fontId="8" fillId="0" borderId="0" xfId="0" applyFont="1" applyFill="1"/>
    <xf numFmtId="3" fontId="37" fillId="0" borderId="0" xfId="0" applyNumberFormat="1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8" fillId="0" borderId="0" xfId="0" applyFont="1" applyFill="1"/>
    <xf numFmtId="0" fontId="35" fillId="0" borderId="0" xfId="0" applyFont="1" applyFill="1"/>
    <xf numFmtId="0" fontId="15" fillId="7" borderId="20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alignment horizontal="left" wrapText="1"/>
    </xf>
    <xf numFmtId="0" fontId="1" fillId="2" borderId="21" xfId="0" applyFont="1" applyFill="1" applyBorder="1" applyAlignment="1" applyProtection="1">
      <alignment horizontal="left" wrapText="1"/>
    </xf>
    <xf numFmtId="0" fontId="1" fillId="2" borderId="22" xfId="0" applyFont="1" applyFill="1" applyBorder="1" applyAlignment="1" applyProtection="1">
      <alignment horizontal="left" wrapText="1"/>
    </xf>
  </cellXfs>
  <cellStyles count="6">
    <cellStyle name="Hyperlink" xfId="1" builtinId="8"/>
    <cellStyle name="Normal" xfId="0" builtinId="0"/>
    <cellStyle name="Normal 2" xfId="4" xr:uid="{E93450BE-FE03-4DF0-991B-73F43E620D95}"/>
    <cellStyle name="Normal_10-11 Data (2009)" xfId="2" xr:uid="{00000000-0005-0000-0000-000002000000}"/>
    <cellStyle name="Percent" xfId="3" builtinId="5"/>
    <cellStyle name="Percent 2" xfId="5" xr:uid="{220349E3-C9E8-45D5-A35E-B0B65F1EF4B6}"/>
  </cellStyles>
  <dxfs count="0"/>
  <tableStyles count="0" defaultTableStyle="TableStyleMedium2" defaultPivotStyle="PivotStyleLight16"/>
  <colors>
    <mruColors>
      <color rgb="FFFFFF99"/>
      <color rgb="FFFFCC99"/>
      <color rgb="FFDAEEF3"/>
      <color rgb="FF00B0F0"/>
      <color rgb="FFD8E4BC"/>
      <color rgb="FFCCFFCC"/>
      <color rgb="FFFF99CC"/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I1" fmlaRange="Data!$B$4:$B$32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47625</xdr:rowOff>
        </xdr:from>
        <xdr:to>
          <xdr:col>8</xdr:col>
          <xdr:colOff>933450</xdr:colOff>
          <xdr:row>12</xdr:row>
          <xdr:rowOff>28575</xdr:rowOff>
        </xdr:to>
        <xdr:sp macro="" textlink="">
          <xdr:nvSpPr>
            <xdr:cNvPr id="4098" name="List Box 2" descr="Local authority drop down list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B93"/>
  <sheetViews>
    <sheetView showGridLines="0" tabSelected="1" zoomScale="80" zoomScaleNormal="80" zoomScaleSheetLayoutView="75" workbookViewId="0"/>
  </sheetViews>
  <sheetFormatPr defaultRowHeight="15" x14ac:dyDescent="0.2"/>
  <cols>
    <col min="1" max="1" width="3.5703125" style="6" customWidth="1"/>
    <col min="2" max="2" width="30.5703125" style="4" customWidth="1"/>
    <col min="3" max="4" width="25.7109375" style="4" customWidth="1"/>
    <col min="5" max="5" width="6.7109375" style="4" customWidth="1"/>
    <col min="6" max="6" width="25.7109375" style="4" customWidth="1"/>
    <col min="7" max="7" width="7.7109375" style="4" customWidth="1"/>
    <col min="8" max="8" width="5.7109375" style="4" customWidth="1"/>
    <col min="9" max="9" width="24" style="4" customWidth="1"/>
    <col min="10" max="10" width="2.5703125" style="4" customWidth="1"/>
    <col min="11" max="11" width="22.5703125" style="4" customWidth="1"/>
    <col min="12" max="12" width="5.7109375" style="8" customWidth="1"/>
    <col min="13" max="13" width="13.85546875" style="20" customWidth="1"/>
    <col min="14" max="14" width="9.5703125" style="20" customWidth="1"/>
    <col min="15" max="15" width="13.28515625" style="20" customWidth="1"/>
    <col min="16" max="16" width="9.7109375" style="87" customWidth="1"/>
    <col min="17" max="17" width="15.5703125" style="235" bestFit="1" customWidth="1"/>
    <col min="18" max="18" width="21.85546875" style="87" customWidth="1"/>
    <col min="19" max="19" width="17.140625" style="21" customWidth="1"/>
    <col min="20" max="20" width="12.5703125" style="21" customWidth="1"/>
    <col min="21" max="28" width="9.140625" style="21"/>
  </cols>
  <sheetData>
    <row r="1" spans="1:28" s="7" customFormat="1" ht="20.25" x14ac:dyDescent="0.2">
      <c r="A1" s="45"/>
      <c r="B1" s="46"/>
      <c r="C1" s="244"/>
      <c r="D1" s="245"/>
      <c r="E1" s="245"/>
      <c r="F1" s="245"/>
      <c r="G1" s="47"/>
      <c r="H1" s="47"/>
      <c r="I1" s="49">
        <v>1</v>
      </c>
      <c r="J1" s="48"/>
      <c r="K1" s="48"/>
      <c r="L1" s="82"/>
      <c r="M1" s="20"/>
      <c r="N1" s="20"/>
      <c r="O1" s="20"/>
      <c r="P1" s="84"/>
      <c r="Q1" s="231"/>
      <c r="R1" s="84"/>
      <c r="S1" s="254"/>
      <c r="T1" s="254"/>
      <c r="U1" s="254"/>
      <c r="V1" s="254"/>
      <c r="W1" s="254"/>
      <c r="X1" s="254"/>
      <c r="Y1" s="254"/>
      <c r="Z1" s="254"/>
      <c r="AA1" s="254"/>
      <c r="AB1" s="254"/>
    </row>
    <row r="2" spans="1:28" s="8" customFormat="1" ht="20.25" x14ac:dyDescent="0.3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/>
      <c r="M2" s="20"/>
      <c r="N2" s="20"/>
      <c r="O2" s="20"/>
      <c r="P2" s="85"/>
      <c r="Q2" s="232"/>
      <c r="R2" s="85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8" customFormat="1" ht="20.25" x14ac:dyDescent="0.3">
      <c r="A3" s="272" t="s">
        <v>670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4"/>
      <c r="M3" s="20"/>
      <c r="N3" s="20"/>
      <c r="O3" s="20"/>
      <c r="P3" s="85"/>
      <c r="Q3" s="233"/>
      <c r="R3" s="85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55" customFormat="1" ht="23.25" x14ac:dyDescent="0.2">
      <c r="A4" s="53"/>
      <c r="B4" s="76"/>
      <c r="C4" s="188"/>
      <c r="D4" s="79"/>
      <c r="E4" s="77"/>
      <c r="F4" s="76"/>
      <c r="G4" s="76"/>
      <c r="H4" s="76"/>
      <c r="I4" s="76"/>
      <c r="J4" s="76"/>
      <c r="K4" s="76"/>
      <c r="L4" s="78"/>
      <c r="M4" s="21"/>
      <c r="N4" s="21"/>
      <c r="O4" s="21"/>
      <c r="P4" s="86"/>
      <c r="Q4" s="233"/>
      <c r="R4" s="86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55" customFormat="1" ht="18.75" thickBot="1" x14ac:dyDescent="0.25">
      <c r="A5" s="56"/>
      <c r="B5" s="81"/>
      <c r="C5" s="81"/>
      <c r="D5" s="81"/>
      <c r="E5" s="81"/>
      <c r="F5" s="81"/>
      <c r="G5" s="81"/>
      <c r="H5" s="81"/>
      <c r="I5" s="81"/>
      <c r="J5" s="81"/>
      <c r="K5" s="81"/>
      <c r="L5" s="64"/>
      <c r="M5" s="54"/>
      <c r="N5" s="54"/>
      <c r="O5" s="54"/>
      <c r="P5" s="86"/>
      <c r="Q5" s="234"/>
      <c r="R5" s="86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55" customFormat="1" ht="14.1" customHeight="1" x14ac:dyDescent="0.3">
      <c r="A6" s="75"/>
      <c r="B6" s="65"/>
      <c r="C6" s="13"/>
      <c r="D6" s="13"/>
      <c r="E6" s="13"/>
      <c r="F6" s="13"/>
      <c r="G6" s="13"/>
      <c r="H6" s="13"/>
      <c r="I6" s="13"/>
      <c r="J6" s="30"/>
      <c r="K6" s="30"/>
      <c r="L6" s="70"/>
      <c r="M6" s="54"/>
      <c r="N6" s="54"/>
      <c r="O6" s="54"/>
      <c r="P6" s="86"/>
      <c r="Q6" s="234"/>
      <c r="R6" s="86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ht="14.1" customHeight="1" x14ac:dyDescent="0.2">
      <c r="A7" s="11"/>
      <c r="B7" s="66"/>
      <c r="C7" s="31"/>
      <c r="D7" s="31"/>
      <c r="E7" s="31"/>
      <c r="F7" s="31"/>
      <c r="G7" s="31"/>
      <c r="H7" s="31"/>
      <c r="I7" s="31"/>
      <c r="J7" s="31"/>
      <c r="K7" s="31"/>
      <c r="L7" s="71"/>
      <c r="M7" s="21"/>
      <c r="N7" s="21"/>
      <c r="O7" s="21"/>
      <c r="R7" s="88"/>
    </row>
    <row r="8" spans="1:28" ht="14.1" customHeight="1" x14ac:dyDescent="0.3">
      <c r="A8" s="12"/>
      <c r="B8" s="65"/>
      <c r="C8" s="17"/>
      <c r="D8" s="17"/>
      <c r="E8" s="17"/>
      <c r="F8" s="17"/>
      <c r="G8" s="18"/>
      <c r="H8" s="18"/>
      <c r="I8" s="18"/>
      <c r="J8" s="32"/>
      <c r="K8" s="32"/>
      <c r="L8" s="72"/>
      <c r="M8" s="21"/>
      <c r="N8" s="21"/>
      <c r="O8" s="21"/>
    </row>
    <row r="9" spans="1:28" s="8" customFormat="1" ht="14.1" customHeight="1" x14ac:dyDescent="0.2">
      <c r="A9" s="33"/>
      <c r="B9" s="68"/>
      <c r="C9" s="69" t="s">
        <v>5</v>
      </c>
      <c r="D9" s="67"/>
      <c r="E9" s="38"/>
      <c r="F9" s="38"/>
      <c r="G9" s="34"/>
      <c r="H9" s="9"/>
      <c r="I9" s="9"/>
      <c r="J9" s="9"/>
      <c r="K9" s="9"/>
      <c r="L9" s="73"/>
      <c r="M9" s="21"/>
      <c r="N9" s="21"/>
      <c r="O9" s="21"/>
      <c r="P9" s="87"/>
      <c r="Q9" s="232"/>
      <c r="R9" s="85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8" customFormat="1" ht="14.1" customHeight="1" x14ac:dyDescent="0.2">
      <c r="A10" s="33"/>
      <c r="B10" s="68"/>
      <c r="C10" s="67"/>
      <c r="D10" s="67"/>
      <c r="E10" s="68"/>
      <c r="F10" s="38"/>
      <c r="G10" s="34"/>
      <c r="H10" s="9"/>
      <c r="I10" s="9"/>
      <c r="J10" s="9"/>
      <c r="K10" s="9"/>
      <c r="L10" s="73"/>
      <c r="M10" s="21"/>
      <c r="N10" s="21"/>
      <c r="O10" s="21"/>
      <c r="P10" s="87"/>
      <c r="Q10" s="232"/>
      <c r="R10" s="85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8" customFormat="1" ht="14.1" customHeight="1" x14ac:dyDescent="0.25">
      <c r="A11" s="35"/>
      <c r="B11" s="68"/>
      <c r="C11" s="67"/>
      <c r="D11" s="67"/>
      <c r="E11" s="38"/>
      <c r="F11" s="38"/>
      <c r="G11" s="19"/>
      <c r="H11" s="22"/>
      <c r="I11" s="9"/>
      <c r="J11" s="9"/>
      <c r="K11" s="9"/>
      <c r="L11" s="73"/>
      <c r="M11" s="21"/>
      <c r="N11" s="21"/>
      <c r="O11" s="21"/>
      <c r="P11" s="87"/>
      <c r="Q11" s="232"/>
      <c r="R11" s="85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8" customFormat="1" ht="14.1" customHeight="1" x14ac:dyDescent="0.2">
      <c r="A12" s="35"/>
      <c r="B12" s="68"/>
      <c r="C12" s="67"/>
      <c r="D12" s="67"/>
      <c r="E12" s="38"/>
      <c r="F12" s="38"/>
      <c r="G12" s="9"/>
      <c r="H12" s="9"/>
      <c r="I12" s="9"/>
      <c r="J12" s="9"/>
      <c r="K12" s="9"/>
      <c r="L12" s="73"/>
      <c r="M12" s="21"/>
      <c r="N12" s="21"/>
      <c r="O12" s="21"/>
      <c r="P12" s="87"/>
      <c r="Q12" s="232"/>
      <c r="R12" s="85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8" customFormat="1" ht="14.1" customHeight="1" thickBot="1" x14ac:dyDescent="0.25">
      <c r="A13" s="36"/>
      <c r="B13" s="37"/>
      <c r="C13" s="37"/>
      <c r="D13" s="37"/>
      <c r="E13" s="37"/>
      <c r="F13" s="37"/>
      <c r="G13" s="37"/>
      <c r="H13" s="37"/>
      <c r="I13" s="10"/>
      <c r="J13" s="10"/>
      <c r="K13" s="10"/>
      <c r="L13" s="74"/>
      <c r="M13" s="21"/>
      <c r="N13" s="21"/>
      <c r="O13" s="21"/>
      <c r="P13" s="87"/>
      <c r="Q13" s="232"/>
      <c r="R13" s="85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8" customFormat="1" ht="17.25" customHeight="1" x14ac:dyDescent="0.2">
      <c r="A14" s="50"/>
      <c r="B14" s="59" t="s">
        <v>671</v>
      </c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21"/>
      <c r="N14" s="21"/>
      <c r="O14" s="21"/>
      <c r="P14" s="87"/>
      <c r="Q14" s="232"/>
      <c r="R14" s="85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8" customFormat="1" ht="15.75" x14ac:dyDescent="0.2">
      <c r="A15" s="29"/>
      <c r="B15" s="39" t="s">
        <v>296</v>
      </c>
      <c r="C15" s="40"/>
      <c r="D15" s="40"/>
      <c r="E15" s="40"/>
      <c r="F15" s="40"/>
      <c r="G15" s="14"/>
      <c r="H15" s="14"/>
      <c r="I15" s="41"/>
      <c r="J15" s="41"/>
      <c r="K15" s="41"/>
      <c r="L15" s="24"/>
      <c r="M15" s="21"/>
      <c r="N15" s="21"/>
      <c r="O15" s="21"/>
      <c r="P15" s="87"/>
      <c r="Q15" s="232"/>
      <c r="R15" s="85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6.5" x14ac:dyDescent="0.2">
      <c r="A16" s="29"/>
      <c r="B16" s="39" t="s">
        <v>4</v>
      </c>
      <c r="C16" s="39"/>
      <c r="D16" s="39"/>
      <c r="E16" s="39"/>
      <c r="F16" s="39"/>
      <c r="G16" s="14"/>
      <c r="H16" s="14"/>
      <c r="I16" s="41"/>
      <c r="J16" s="41"/>
      <c r="K16" s="41"/>
      <c r="L16" s="24"/>
      <c r="M16" s="62"/>
      <c r="N16" s="62"/>
      <c r="O16" s="62"/>
    </row>
    <row r="17" spans="1:20" ht="16.5" x14ac:dyDescent="0.2">
      <c r="A17" s="23"/>
      <c r="B17" s="39" t="s">
        <v>322</v>
      </c>
      <c r="C17" s="40"/>
      <c r="D17" s="40"/>
      <c r="E17" s="40"/>
      <c r="F17" s="40"/>
      <c r="G17" s="14"/>
      <c r="H17" s="14"/>
      <c r="I17" s="41"/>
      <c r="J17" s="41"/>
      <c r="K17" s="41"/>
      <c r="L17" s="24"/>
      <c r="M17" s="62"/>
      <c r="N17" s="62"/>
      <c r="O17" s="62"/>
    </row>
    <row r="18" spans="1:20" ht="15.75" x14ac:dyDescent="0.2">
      <c r="A18" s="23"/>
      <c r="B18" s="39"/>
      <c r="C18" s="39"/>
      <c r="D18" s="39"/>
      <c r="E18" s="39"/>
      <c r="F18" s="40"/>
      <c r="G18" s="14"/>
      <c r="H18" s="14"/>
      <c r="I18" s="41"/>
      <c r="J18" s="41"/>
      <c r="K18" s="41"/>
      <c r="L18" s="24"/>
      <c r="M18" s="63"/>
      <c r="N18" s="63"/>
      <c r="O18" s="63"/>
    </row>
    <row r="19" spans="1:20" ht="15.75" x14ac:dyDescent="0.2">
      <c r="A19" s="29"/>
      <c r="B19" s="39"/>
      <c r="C19" s="39"/>
      <c r="D19" s="39"/>
      <c r="E19" s="39"/>
      <c r="F19" s="40"/>
      <c r="G19" s="14"/>
      <c r="H19" s="14"/>
      <c r="I19" s="41" t="s">
        <v>297</v>
      </c>
      <c r="J19" s="41"/>
      <c r="K19" s="41" t="s">
        <v>299</v>
      </c>
      <c r="L19" s="24"/>
      <c r="M19" s="63"/>
      <c r="N19" s="63"/>
      <c r="O19" s="63"/>
    </row>
    <row r="20" spans="1:20" ht="15.75" x14ac:dyDescent="0.2">
      <c r="A20" s="29"/>
      <c r="B20" s="119"/>
      <c r="C20" s="119"/>
      <c r="D20" s="119"/>
      <c r="E20" s="119"/>
      <c r="F20" s="119"/>
      <c r="G20" s="119"/>
      <c r="H20" s="119"/>
      <c r="I20" s="41" t="s">
        <v>298</v>
      </c>
      <c r="J20" s="41"/>
      <c r="K20" s="41" t="s">
        <v>300</v>
      </c>
      <c r="L20" s="24"/>
      <c r="M20" s="63"/>
      <c r="N20" s="63"/>
      <c r="O20" s="63"/>
    </row>
    <row r="21" spans="1:20" ht="18.75" thickBot="1" x14ac:dyDescent="0.25">
      <c r="A21" s="42"/>
      <c r="B21" s="168" t="s">
        <v>0</v>
      </c>
      <c r="C21" s="169"/>
      <c r="D21" s="169"/>
      <c r="E21" s="169"/>
      <c r="F21" s="169"/>
      <c r="G21" s="169"/>
      <c r="H21" s="119"/>
      <c r="I21" s="43" t="s">
        <v>1</v>
      </c>
      <c r="J21" s="41"/>
      <c r="K21" s="43" t="s">
        <v>1</v>
      </c>
      <c r="L21" s="24"/>
      <c r="M21" s="63"/>
      <c r="N21" s="63"/>
      <c r="O21" s="63"/>
      <c r="Q21" s="236"/>
    </row>
    <row r="22" spans="1:20" ht="20.100000000000001" customHeight="1" thickBot="1" x14ac:dyDescent="0.25">
      <c r="A22" s="23"/>
      <c r="B22" s="189" t="s">
        <v>672</v>
      </c>
      <c r="C22" s="169"/>
      <c r="D22" s="169"/>
      <c r="E22" s="169"/>
      <c r="F22" s="169"/>
      <c r="G22" s="169"/>
      <c r="H22" s="119"/>
      <c r="I22" s="138">
        <f>VLOOKUP('QRC4 Form'!$I$1,Data!$A$4:$BF$335,4,FALSE)</f>
        <v>33101727</v>
      </c>
      <c r="J22" s="139"/>
      <c r="K22" s="138">
        <f>VLOOKUP('QRC4 Form'!$I$1,Data!$A$4:$BF$335,32,FALSE)</f>
        <v>16001106</v>
      </c>
      <c r="L22" s="24"/>
      <c r="M22" s="61"/>
      <c r="N22" s="61"/>
      <c r="O22" s="61"/>
    </row>
    <row r="23" spans="1:20" ht="16.5" thickBot="1" x14ac:dyDescent="0.25">
      <c r="A23" s="23"/>
      <c r="B23" s="168"/>
      <c r="C23" s="169"/>
      <c r="D23" s="169"/>
      <c r="E23" s="169"/>
      <c r="F23" s="169"/>
      <c r="G23" s="169"/>
      <c r="H23" s="119"/>
      <c r="I23" s="139"/>
      <c r="J23" s="139"/>
      <c r="K23" s="139"/>
      <c r="L23" s="24"/>
      <c r="M23" s="61"/>
      <c r="N23" s="61"/>
      <c r="O23" s="61"/>
    </row>
    <row r="24" spans="1:20" ht="18.75" thickBot="1" x14ac:dyDescent="0.25">
      <c r="A24" s="23"/>
      <c r="B24" s="189" t="s">
        <v>673</v>
      </c>
      <c r="C24" s="169"/>
      <c r="D24" s="169"/>
      <c r="E24" s="169"/>
      <c r="F24" s="169"/>
      <c r="G24" s="169"/>
      <c r="H24" s="119"/>
      <c r="I24" s="138">
        <f>VLOOKUP('QRC4 Form'!$I$1,Data!$A$4:$BF$335,5,FALSE)</f>
        <v>426501</v>
      </c>
      <c r="J24" s="139"/>
      <c r="K24" s="138">
        <f>VLOOKUP('QRC4 Form'!$I$1,Data!$A$4:$BF$335,33,FALSE)</f>
        <v>322813</v>
      </c>
      <c r="L24" s="24"/>
      <c r="M24" s="61"/>
      <c r="N24" s="61"/>
      <c r="O24" s="61"/>
    </row>
    <row r="25" spans="1:20" ht="16.5" thickBot="1" x14ac:dyDescent="0.25">
      <c r="A25" s="29"/>
      <c r="B25" s="168"/>
      <c r="C25" s="169"/>
      <c r="D25" s="169"/>
      <c r="E25" s="169"/>
      <c r="F25" s="169"/>
      <c r="G25" s="169"/>
      <c r="H25" s="119"/>
      <c r="I25" s="139"/>
      <c r="J25" s="139"/>
      <c r="K25" s="139"/>
      <c r="L25" s="24"/>
      <c r="M25" s="61"/>
      <c r="N25" s="61"/>
      <c r="O25" s="61"/>
    </row>
    <row r="26" spans="1:20" ht="18.75" thickBot="1" x14ac:dyDescent="0.25">
      <c r="A26" s="23"/>
      <c r="B26" s="189" t="s">
        <v>674</v>
      </c>
      <c r="C26" s="169"/>
      <c r="D26" s="169"/>
      <c r="E26" s="169"/>
      <c r="F26" s="169"/>
      <c r="G26" s="169"/>
      <c r="H26" s="119"/>
      <c r="I26" s="138">
        <f>VLOOKUP('QRC4 Form'!$I$1,Data!$A$4:$BF$335,6,FALSE)</f>
        <v>31251571</v>
      </c>
      <c r="J26" s="139"/>
      <c r="K26" s="138">
        <f>VLOOKUP('QRC4 Form'!$I$1,Data!$A$4:$BF$335,34,FALSE)</f>
        <v>14561173</v>
      </c>
      <c r="L26" s="24"/>
      <c r="M26" s="61"/>
      <c r="N26" s="61"/>
      <c r="O26" s="61"/>
      <c r="S26" s="255"/>
    </row>
    <row r="27" spans="1:20" ht="16.5" thickBot="1" x14ac:dyDescent="0.25">
      <c r="A27" s="23"/>
      <c r="B27" s="168"/>
      <c r="C27" s="169"/>
      <c r="D27" s="169"/>
      <c r="E27" s="169"/>
      <c r="F27" s="169"/>
      <c r="G27" s="169"/>
      <c r="H27" s="119"/>
      <c r="I27" s="139"/>
      <c r="J27" s="139"/>
      <c r="K27" s="139"/>
      <c r="L27" s="24"/>
      <c r="M27" s="61"/>
      <c r="N27" s="61"/>
      <c r="O27" s="61"/>
      <c r="S27" s="255"/>
    </row>
    <row r="28" spans="1:20" ht="18.75" thickBot="1" x14ac:dyDescent="0.25">
      <c r="A28" s="29"/>
      <c r="B28" s="189" t="s">
        <v>675</v>
      </c>
      <c r="C28" s="169"/>
      <c r="D28" s="169"/>
      <c r="E28" s="169"/>
      <c r="F28" s="169"/>
      <c r="G28" s="169"/>
      <c r="H28" s="119"/>
      <c r="I28" s="138">
        <f>VLOOKUP('QRC4 Form'!$I$1,Data!$A$4:$BF$335,7,FALSE)</f>
        <v>31678072</v>
      </c>
      <c r="J28" s="139"/>
      <c r="K28" s="138">
        <f>VLOOKUP('QRC4 Form'!$I$1,Data!$A$4:$BF$335,35,FALSE)</f>
        <v>14883986</v>
      </c>
      <c r="L28" s="24"/>
      <c r="M28" s="61"/>
      <c r="N28" s="61"/>
      <c r="O28" s="61"/>
      <c r="Q28" s="256"/>
      <c r="R28" s="256"/>
      <c r="S28" s="257"/>
      <c r="T28" s="178"/>
    </row>
    <row r="29" spans="1:20" ht="20.25" x14ac:dyDescent="0.2">
      <c r="A29" s="44"/>
      <c r="B29" s="168"/>
      <c r="C29" s="169"/>
      <c r="D29" s="169"/>
      <c r="E29" s="169"/>
      <c r="F29" s="169"/>
      <c r="G29" s="169"/>
      <c r="H29" s="119"/>
      <c r="I29" s="140"/>
      <c r="J29" s="141"/>
      <c r="K29" s="140"/>
      <c r="L29" s="24"/>
      <c r="M29" s="61"/>
      <c r="N29" s="61"/>
      <c r="O29" s="61"/>
      <c r="R29" s="258"/>
      <c r="S29" s="255"/>
      <c r="T29" s="259"/>
    </row>
    <row r="30" spans="1:20" ht="16.5" thickBot="1" x14ac:dyDescent="0.25">
      <c r="A30" s="23"/>
      <c r="B30" s="168"/>
      <c r="C30" s="169"/>
      <c r="D30" s="169"/>
      <c r="E30" s="169"/>
      <c r="F30" s="169"/>
      <c r="G30" s="169"/>
      <c r="H30" s="119"/>
      <c r="I30" s="142" t="s">
        <v>2</v>
      </c>
      <c r="J30" s="143"/>
      <c r="K30" s="142" t="s">
        <v>2</v>
      </c>
      <c r="L30" s="24"/>
      <c r="M30" s="61"/>
      <c r="N30" s="61"/>
      <c r="O30" s="61"/>
      <c r="R30" s="235"/>
      <c r="S30" s="255"/>
    </row>
    <row r="31" spans="1:20" ht="18.75" thickBot="1" x14ac:dyDescent="0.25">
      <c r="A31" s="23"/>
      <c r="B31" s="189" t="s">
        <v>676</v>
      </c>
      <c r="C31" s="169"/>
      <c r="D31" s="169"/>
      <c r="E31" s="169"/>
      <c r="F31" s="169"/>
      <c r="G31" s="169"/>
      <c r="H31" s="119"/>
      <c r="I31" s="199">
        <f>VLOOKUP('QRC4 Form'!$I$1,Data!$A$4:$BF$335,8,FALSE)</f>
        <v>95.699151890171777</v>
      </c>
      <c r="J31" s="139"/>
      <c r="K31" s="199">
        <f>VLOOKUP('QRC4 Form'!$I$1,Data!$A$4:$BF$335,36,FALSE)</f>
        <v>93.018482597390445</v>
      </c>
      <c r="L31" s="24"/>
      <c r="M31" s="61"/>
      <c r="N31" s="61"/>
      <c r="O31" s="61"/>
      <c r="R31" s="260"/>
      <c r="S31" s="255"/>
      <c r="T31" s="261"/>
    </row>
    <row r="32" spans="1:20" ht="15.75" x14ac:dyDescent="0.2">
      <c r="A32" s="29"/>
      <c r="B32" s="137"/>
      <c r="C32" s="137"/>
      <c r="D32" s="169"/>
      <c r="E32" s="169"/>
      <c r="F32" s="169"/>
      <c r="G32" s="169"/>
      <c r="H32" s="119"/>
      <c r="I32" s="144"/>
      <c r="J32" s="141"/>
      <c r="K32" s="144"/>
      <c r="L32" s="24"/>
      <c r="M32" s="61"/>
      <c r="N32" s="61"/>
      <c r="O32" s="61"/>
      <c r="R32" s="235"/>
      <c r="S32" s="255"/>
    </row>
    <row r="33" spans="1:20" ht="16.5" thickBot="1" x14ac:dyDescent="0.25">
      <c r="A33" s="29"/>
      <c r="B33" s="168"/>
      <c r="C33" s="169"/>
      <c r="D33" s="169"/>
      <c r="E33" s="169"/>
      <c r="F33" s="169"/>
      <c r="G33" s="169"/>
      <c r="H33" s="119"/>
      <c r="I33" s="173" t="s">
        <v>1</v>
      </c>
      <c r="J33" s="41"/>
      <c r="K33" s="173" t="s">
        <v>1</v>
      </c>
      <c r="L33" s="24"/>
      <c r="M33" s="61"/>
      <c r="N33" s="61"/>
      <c r="O33" s="61"/>
      <c r="R33" s="235"/>
      <c r="S33" s="255"/>
    </row>
    <row r="34" spans="1:20" ht="18.75" thickBot="1" x14ac:dyDescent="0.25">
      <c r="A34" s="23"/>
      <c r="B34" s="189" t="s">
        <v>677</v>
      </c>
      <c r="C34" s="169"/>
      <c r="D34" s="169"/>
      <c r="E34" s="169"/>
      <c r="F34" s="169"/>
      <c r="G34" s="169"/>
      <c r="H34" s="119"/>
      <c r="I34" s="138">
        <f>VLOOKUP('QRC4 Form'!$I$1,Data!$A$4:$BF$335,9,FALSE)</f>
        <v>372186</v>
      </c>
      <c r="J34" s="139"/>
      <c r="K34" s="138">
        <f>VLOOKUP('QRC4 Form'!$I$1,Data!$A$4:$BF$335,37,FALSE)</f>
        <v>-678340</v>
      </c>
      <c r="L34" s="24"/>
      <c r="M34" s="61"/>
      <c r="N34" s="61"/>
      <c r="O34" s="61"/>
      <c r="R34" s="235"/>
      <c r="S34" s="255"/>
    </row>
    <row r="35" spans="1:20" ht="16.5" thickBot="1" x14ac:dyDescent="0.25">
      <c r="A35" s="29"/>
      <c r="B35" s="168" t="s">
        <v>303</v>
      </c>
      <c r="C35" s="169"/>
      <c r="D35" s="169"/>
      <c r="E35" s="169"/>
      <c r="F35" s="169"/>
      <c r="G35" s="169"/>
      <c r="H35" s="119"/>
      <c r="I35" s="144"/>
      <c r="J35" s="141"/>
      <c r="K35" s="144"/>
      <c r="L35" s="24"/>
      <c r="M35" s="61"/>
      <c r="N35" s="61"/>
      <c r="O35" s="61"/>
      <c r="R35" s="235"/>
      <c r="S35" s="255"/>
    </row>
    <row r="36" spans="1:20" ht="18.75" thickBot="1" x14ac:dyDescent="0.25">
      <c r="A36" s="23"/>
      <c r="B36" s="189" t="s">
        <v>678</v>
      </c>
      <c r="C36" s="169"/>
      <c r="D36" s="169"/>
      <c r="E36" s="169"/>
      <c r="F36" s="169"/>
      <c r="G36" s="169"/>
      <c r="H36" s="119"/>
      <c r="I36" s="138">
        <f>VLOOKUP('QRC4 Form'!$I$1,Data!$A$4:$BF$335,10,FALSE)</f>
        <v>552489</v>
      </c>
      <c r="J36" s="139"/>
      <c r="K36" s="138">
        <f>VLOOKUP('QRC4 Form'!$I$1,Data!$A$4:$BF$335,38,FALSE)</f>
        <v>416687</v>
      </c>
      <c r="L36" s="24"/>
      <c r="M36" s="61"/>
      <c r="N36" s="61"/>
      <c r="O36" s="61"/>
      <c r="R36" s="235"/>
      <c r="S36" s="255"/>
    </row>
    <row r="37" spans="1:20" ht="16.5" thickBot="1" x14ac:dyDescent="0.25">
      <c r="A37" s="23"/>
      <c r="B37" s="189" t="s">
        <v>679</v>
      </c>
      <c r="C37" s="169"/>
      <c r="D37" s="169"/>
      <c r="E37" s="169"/>
      <c r="F37" s="169"/>
      <c r="G37" s="169"/>
      <c r="H37" s="119"/>
      <c r="I37" s="144"/>
      <c r="J37" s="141"/>
      <c r="K37" s="144"/>
      <c r="L37" s="24"/>
      <c r="M37" s="61"/>
      <c r="N37" s="61"/>
      <c r="O37" s="61"/>
      <c r="R37" s="235"/>
      <c r="S37" s="255"/>
    </row>
    <row r="38" spans="1:20" ht="18.75" thickBot="1" x14ac:dyDescent="0.25">
      <c r="A38" s="29"/>
      <c r="B38" s="189" t="s">
        <v>680</v>
      </c>
      <c r="C38" s="169"/>
      <c r="D38" s="169"/>
      <c r="E38" s="169"/>
      <c r="F38" s="169"/>
      <c r="G38" s="169"/>
      <c r="H38" s="119"/>
      <c r="I38" s="138">
        <f>VLOOKUP('QRC4 Form'!$I$1,Data!$A$4:$BF$335,11,FALSE)</f>
        <v>32176246</v>
      </c>
      <c r="J38" s="139"/>
      <c r="K38" s="138">
        <f>VLOOKUP('QRC4 Form'!$I$1,Data!$A$4:$BF$335,39,FALSE)</f>
        <v>14299520</v>
      </c>
      <c r="L38" s="24"/>
      <c r="M38" s="61"/>
      <c r="N38" s="61"/>
      <c r="O38" s="61"/>
      <c r="Q38" s="256"/>
      <c r="R38" s="256"/>
      <c r="S38" s="257"/>
      <c r="T38" s="178"/>
    </row>
    <row r="39" spans="1:20" ht="18" x14ac:dyDescent="0.2">
      <c r="A39" s="23"/>
      <c r="B39" s="189" t="s">
        <v>733</v>
      </c>
      <c r="C39" s="169"/>
      <c r="D39" s="169"/>
      <c r="E39" s="169"/>
      <c r="F39" s="169"/>
      <c r="G39" s="169"/>
      <c r="H39" s="119"/>
      <c r="I39" s="101"/>
      <c r="J39" s="100"/>
      <c r="K39" s="101"/>
      <c r="L39" s="24"/>
      <c r="M39" s="61"/>
      <c r="N39" s="61"/>
      <c r="O39" s="61"/>
      <c r="R39" s="235"/>
    </row>
    <row r="40" spans="1:20" ht="15.75" x14ac:dyDescent="0.2">
      <c r="A40" s="23"/>
      <c r="B40" s="168"/>
      <c r="C40" s="169"/>
      <c r="D40" s="169"/>
      <c r="E40" s="169"/>
      <c r="F40" s="169"/>
      <c r="G40" s="169"/>
      <c r="H40" s="119"/>
      <c r="I40" s="101"/>
      <c r="J40" s="100"/>
      <c r="K40" s="101"/>
      <c r="L40" s="24"/>
      <c r="M40" s="61"/>
      <c r="N40" s="61"/>
      <c r="O40" s="61"/>
      <c r="R40" s="258"/>
      <c r="T40" s="262"/>
    </row>
    <row r="41" spans="1:20" ht="18" x14ac:dyDescent="0.2">
      <c r="A41" s="42"/>
      <c r="B41" s="168" t="s">
        <v>3</v>
      </c>
      <c r="C41" s="169"/>
      <c r="D41" s="169"/>
      <c r="E41" s="169"/>
      <c r="F41" s="169"/>
      <c r="G41" s="169"/>
      <c r="H41" s="119"/>
      <c r="I41" s="101"/>
      <c r="J41" s="100"/>
      <c r="K41" s="101"/>
      <c r="L41" s="24"/>
      <c r="M41" s="61"/>
      <c r="N41" s="61"/>
      <c r="O41" s="61"/>
    </row>
    <row r="42" spans="1:20" ht="15.75" x14ac:dyDescent="0.2">
      <c r="A42" s="23"/>
      <c r="B42" s="189" t="s">
        <v>681</v>
      </c>
      <c r="C42" s="119"/>
      <c r="D42" s="119"/>
      <c r="E42" s="119"/>
      <c r="F42" s="119"/>
      <c r="G42" s="119"/>
      <c r="H42" s="119"/>
      <c r="I42" s="111"/>
      <c r="J42" s="111"/>
      <c r="K42" s="111"/>
      <c r="L42" s="24"/>
      <c r="M42" s="61"/>
      <c r="N42" s="61"/>
      <c r="O42" s="61"/>
    </row>
    <row r="43" spans="1:20" ht="15.75" x14ac:dyDescent="0.2">
      <c r="A43" s="23"/>
      <c r="B43" s="168" t="s">
        <v>323</v>
      </c>
      <c r="C43" s="119"/>
      <c r="D43" s="119"/>
      <c r="E43" s="119"/>
      <c r="F43" s="119"/>
      <c r="G43" s="119"/>
      <c r="H43" s="119"/>
      <c r="I43" s="111"/>
      <c r="J43" s="111"/>
      <c r="K43" s="111"/>
      <c r="L43" s="24"/>
      <c r="M43" s="61"/>
      <c r="N43" s="61"/>
      <c r="O43" s="61"/>
    </row>
    <row r="44" spans="1:20" ht="16.5" thickBot="1" x14ac:dyDescent="0.25">
      <c r="A44" s="23"/>
      <c r="B44" s="168"/>
      <c r="C44" s="119"/>
      <c r="D44" s="119"/>
      <c r="E44" s="119"/>
      <c r="F44" s="119"/>
      <c r="G44" s="119"/>
      <c r="H44" s="119"/>
      <c r="I44" s="173" t="s">
        <v>1</v>
      </c>
      <c r="J44" s="100"/>
      <c r="K44" s="173" t="s">
        <v>1</v>
      </c>
      <c r="L44" s="24"/>
      <c r="M44" s="61"/>
      <c r="N44" s="61"/>
      <c r="O44" s="61"/>
    </row>
    <row r="45" spans="1:20" ht="18.75" thickBot="1" x14ac:dyDescent="0.25">
      <c r="A45" s="44"/>
      <c r="B45" s="189" t="s">
        <v>682</v>
      </c>
      <c r="C45" s="119"/>
      <c r="D45" s="119"/>
      <c r="E45" s="119"/>
      <c r="F45" s="119"/>
      <c r="G45" s="119"/>
      <c r="H45" s="119"/>
      <c r="I45" s="138">
        <f>VLOOKUP('QRC4 Form'!$I$1,Data!$A$4:$BF$335,12,FALSE)</f>
        <v>8978501</v>
      </c>
      <c r="J45" s="139"/>
      <c r="K45" s="138">
        <f>VLOOKUP('QRC4 Form'!$I$1,Data!$A$4:$BF$335,40,FALSE)</f>
        <v>4211501</v>
      </c>
      <c r="L45" s="24"/>
      <c r="M45" s="61"/>
      <c r="N45" s="61"/>
      <c r="O45" s="61"/>
    </row>
    <row r="46" spans="1:20" ht="16.5" thickBot="1" x14ac:dyDescent="0.25">
      <c r="A46" s="23"/>
      <c r="B46" s="168"/>
      <c r="C46" s="119"/>
      <c r="D46" s="119"/>
      <c r="E46" s="119"/>
      <c r="F46" s="119"/>
      <c r="G46" s="119"/>
      <c r="H46" s="119"/>
      <c r="I46" s="144"/>
      <c r="J46" s="141"/>
      <c r="K46" s="144"/>
      <c r="L46" s="24"/>
      <c r="M46" s="61"/>
      <c r="N46" s="61"/>
      <c r="O46" s="61"/>
    </row>
    <row r="47" spans="1:20" ht="18.75" thickBot="1" x14ac:dyDescent="0.25">
      <c r="A47" s="23"/>
      <c r="B47" s="189" t="s">
        <v>683</v>
      </c>
      <c r="C47" s="119"/>
      <c r="D47" s="119"/>
      <c r="E47" s="119"/>
      <c r="F47" s="119"/>
      <c r="G47" s="119"/>
      <c r="H47" s="119"/>
      <c r="I47" s="138">
        <f>VLOOKUP('QRC4 Form'!$I$1,Data!$A$4:$BF$335,13,FALSE)</f>
        <v>8951798</v>
      </c>
      <c r="J47" s="139"/>
      <c r="K47" s="138">
        <f>VLOOKUP('QRC4 Form'!$I$1,Data!$A$4:$BF$335,41,FALSE)</f>
        <v>3726249</v>
      </c>
      <c r="L47" s="24"/>
      <c r="M47" s="61"/>
      <c r="N47" s="61"/>
      <c r="O47" s="61"/>
    </row>
    <row r="48" spans="1:20" ht="16.5" thickBot="1" x14ac:dyDescent="0.25">
      <c r="A48" s="23"/>
      <c r="B48" s="168"/>
      <c r="C48" s="119"/>
      <c r="D48" s="119"/>
      <c r="E48" s="119"/>
      <c r="F48" s="119"/>
      <c r="G48" s="119"/>
      <c r="H48" s="119"/>
      <c r="I48" s="144"/>
      <c r="J48" s="141"/>
      <c r="K48" s="144"/>
      <c r="L48" s="24"/>
      <c r="M48" s="61"/>
      <c r="N48" s="61"/>
      <c r="O48" s="61"/>
    </row>
    <row r="49" spans="1:28" ht="18.75" thickBot="1" x14ac:dyDescent="0.25">
      <c r="A49" s="23"/>
      <c r="B49" s="189" t="s">
        <v>684</v>
      </c>
      <c r="C49" s="102"/>
      <c r="D49" s="102"/>
      <c r="E49" s="102"/>
      <c r="F49" s="102"/>
      <c r="G49" s="102"/>
      <c r="H49" s="102"/>
      <c r="I49" s="138">
        <f>VLOOKUP('QRC4 Form'!$I$1,Data!$A$4:$BF$335,14,FALSE)</f>
        <v>8990021</v>
      </c>
      <c r="J49" s="139"/>
      <c r="K49" s="138">
        <f>VLOOKUP('QRC4 Form'!$I$1,Data!$A$4:$BF$335,42,FALSE)</f>
        <v>4013820</v>
      </c>
      <c r="L49" s="24"/>
      <c r="M49" s="61"/>
      <c r="N49" s="61"/>
      <c r="O49" s="61"/>
    </row>
    <row r="50" spans="1:28" ht="16.5" thickBot="1" x14ac:dyDescent="0.25">
      <c r="A50" s="23"/>
      <c r="B50" s="168"/>
      <c r="C50" s="102"/>
      <c r="D50" s="102"/>
      <c r="E50" s="102"/>
      <c r="F50" s="102"/>
      <c r="G50" s="102"/>
      <c r="H50" s="102"/>
      <c r="I50" s="144"/>
      <c r="J50" s="141"/>
      <c r="K50" s="144"/>
      <c r="L50" s="106"/>
      <c r="M50" s="60"/>
      <c r="N50" s="60"/>
      <c r="O50" s="60"/>
    </row>
    <row r="51" spans="1:28" ht="18.75" thickBot="1" x14ac:dyDescent="0.25">
      <c r="A51" s="170"/>
      <c r="B51" s="137" t="s">
        <v>685</v>
      </c>
      <c r="C51" s="171"/>
      <c r="D51" s="171"/>
      <c r="E51" s="171"/>
      <c r="F51" s="171"/>
      <c r="G51" s="171"/>
      <c r="H51" s="171"/>
      <c r="I51" s="138">
        <f>VLOOKUP('QRC4 Form'!$I$1,Data!$A$4:$BF$335,15,FALSE)</f>
        <v>5256138</v>
      </c>
      <c r="J51" s="139"/>
      <c r="K51" s="138">
        <f>VLOOKUP('QRC4 Form'!$I$1,Data!$A$4:$BF$335,43,FALSE)</f>
        <v>2348009</v>
      </c>
      <c r="L51" s="107"/>
      <c r="M51" s="21"/>
      <c r="N51" s="21"/>
      <c r="O51" s="21"/>
      <c r="P51" s="21"/>
      <c r="R51" s="21"/>
    </row>
    <row r="52" spans="1:28" ht="16.5" thickBot="1" x14ac:dyDescent="0.3">
      <c r="A52" s="2"/>
      <c r="B52" s="172"/>
      <c r="C52" s="103"/>
      <c r="D52" s="103"/>
      <c r="E52" s="103"/>
      <c r="F52" s="104"/>
      <c r="G52" s="104"/>
      <c r="H52" s="105"/>
      <c r="I52" s="111"/>
      <c r="J52" s="111"/>
      <c r="K52" s="111"/>
      <c r="L52" s="27"/>
      <c r="M52" s="61"/>
      <c r="N52" s="61"/>
      <c r="O52" s="61"/>
    </row>
    <row r="53" spans="1:28" s="1" customFormat="1" ht="18.75" thickBot="1" x14ac:dyDescent="0.3">
      <c r="A53" s="269" t="s">
        <v>324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1"/>
      <c r="M53" s="20"/>
      <c r="N53" s="20"/>
      <c r="O53" s="20"/>
      <c r="P53" s="87"/>
      <c r="Q53" s="235"/>
      <c r="R53" s="89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</row>
    <row r="54" spans="1:28" ht="15.75" x14ac:dyDescent="0.25">
      <c r="A54" s="11"/>
      <c r="B54" s="137" t="s">
        <v>341</v>
      </c>
      <c r="C54" s="104"/>
      <c r="D54" s="104"/>
      <c r="E54" s="104"/>
      <c r="F54" s="104"/>
      <c r="G54" s="109"/>
      <c r="H54" s="104"/>
      <c r="I54" s="111"/>
      <c r="J54" s="111"/>
      <c r="K54" s="111"/>
      <c r="L54" s="27"/>
    </row>
    <row r="55" spans="1:28" ht="16.5" thickBot="1" x14ac:dyDescent="0.3">
      <c r="A55" s="28"/>
      <c r="B55" s="137"/>
      <c r="C55" s="111"/>
      <c r="D55" s="111"/>
      <c r="E55" s="111"/>
      <c r="F55" s="111"/>
      <c r="G55" s="115"/>
      <c r="H55" s="116"/>
      <c r="I55" s="3" t="s">
        <v>1</v>
      </c>
      <c r="J55" s="26"/>
      <c r="K55" s="3" t="s">
        <v>1</v>
      </c>
      <c r="L55" s="27"/>
      <c r="N55" s="250"/>
    </row>
    <row r="56" spans="1:28" ht="18.75" thickBot="1" x14ac:dyDescent="0.25">
      <c r="A56" s="28"/>
      <c r="B56" s="137" t="s">
        <v>686</v>
      </c>
      <c r="C56" s="115"/>
      <c r="D56" s="115"/>
      <c r="E56" s="115"/>
      <c r="F56" s="115"/>
      <c r="G56" s="115"/>
      <c r="H56" s="104"/>
      <c r="I56" s="201">
        <f>VLOOKUP('QRC4 Form'!$I$1,Data!$A$4:$BF$335,16,FALSE)</f>
        <v>3587202</v>
      </c>
      <c r="J56" s="145"/>
      <c r="K56" s="138">
        <f>VLOOKUP('QRC4 Form'!$I$1,Data!$A$4:$BF$335,44,FALSE)</f>
        <v>1401410</v>
      </c>
      <c r="L56" s="27"/>
      <c r="M56" s="252"/>
      <c r="N56" s="252"/>
      <c r="O56" s="252"/>
      <c r="P56" s="264"/>
      <c r="Q56" s="265"/>
    </row>
    <row r="57" spans="1:28" s="25" customFormat="1" ht="16.5" thickBot="1" x14ac:dyDescent="0.25">
      <c r="A57" s="5"/>
      <c r="B57" s="137"/>
      <c r="C57" s="115"/>
      <c r="D57" s="115"/>
      <c r="E57" s="115"/>
      <c r="F57" s="115"/>
      <c r="G57" s="117"/>
      <c r="H57" s="104"/>
      <c r="I57" s="139"/>
      <c r="J57" s="146"/>
      <c r="K57" s="139"/>
      <c r="L57" s="27"/>
      <c r="M57" s="20"/>
      <c r="N57" s="252"/>
      <c r="O57" s="20"/>
      <c r="P57" s="264"/>
      <c r="Q57" s="235"/>
      <c r="R57" s="87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</row>
    <row r="58" spans="1:28" ht="18.75" thickBot="1" x14ac:dyDescent="0.25">
      <c r="A58" s="29"/>
      <c r="B58" s="169" t="s">
        <v>687</v>
      </c>
      <c r="C58" s="119"/>
      <c r="D58" s="119"/>
      <c r="E58" s="119"/>
      <c r="F58" s="119"/>
      <c r="G58" s="109"/>
      <c r="H58" s="104"/>
      <c r="I58" s="138">
        <f>VLOOKUP('QRC4 Form'!$I$1,Data!$A$4:$BF$335,17,FALSE)</f>
        <v>-38336</v>
      </c>
      <c r="J58" s="146"/>
      <c r="K58" s="138">
        <f>VLOOKUP('QRC4 Form'!$I$1,Data!$A$4:$BF$335,45,FALSE)</f>
        <v>488038</v>
      </c>
      <c r="L58" s="27"/>
      <c r="M58" s="251"/>
      <c r="N58" s="252"/>
      <c r="O58" s="251"/>
      <c r="P58" s="264"/>
    </row>
    <row r="59" spans="1:28" ht="15.75" x14ac:dyDescent="0.2">
      <c r="A59" s="29"/>
      <c r="B59" s="137" t="s">
        <v>327</v>
      </c>
      <c r="C59" s="118"/>
      <c r="D59" s="118"/>
      <c r="E59" s="118"/>
      <c r="F59" s="118"/>
      <c r="G59" s="109"/>
      <c r="H59" s="104"/>
      <c r="I59" s="147"/>
      <c r="J59" s="146"/>
      <c r="K59" s="147"/>
      <c r="L59" s="27"/>
      <c r="N59" s="252"/>
      <c r="P59" s="264"/>
    </row>
    <row r="60" spans="1:28" ht="16.5" thickBot="1" x14ac:dyDescent="0.25">
      <c r="A60" s="29"/>
      <c r="B60" s="137"/>
      <c r="C60" s="113"/>
      <c r="D60" s="113"/>
      <c r="E60" s="113"/>
      <c r="F60" s="102"/>
      <c r="G60" s="119"/>
      <c r="H60" s="119"/>
      <c r="I60" s="139"/>
      <c r="J60" s="146"/>
      <c r="K60" s="139"/>
      <c r="L60" s="27"/>
      <c r="N60" s="252"/>
      <c r="P60" s="264"/>
    </row>
    <row r="61" spans="1:28" ht="18.75" thickBot="1" x14ac:dyDescent="0.3">
      <c r="A61" s="5"/>
      <c r="B61" s="137" t="s">
        <v>688</v>
      </c>
      <c r="C61" s="120"/>
      <c r="D61" s="120"/>
      <c r="E61" s="120"/>
      <c r="F61" s="114"/>
      <c r="G61" s="109"/>
      <c r="H61" s="104"/>
      <c r="I61" s="138">
        <f>VLOOKUP('QRC4 Form'!$I$1,Data!$A$4:$BF$335,18,FALSE)</f>
        <v>3548866</v>
      </c>
      <c r="J61" s="146"/>
      <c r="K61" s="138">
        <f>VLOOKUP('QRC4 Form'!$I$1,Data!$A$4:$BF$335,46,FALSE)</f>
        <v>1889448</v>
      </c>
      <c r="L61" s="27"/>
      <c r="M61" s="251"/>
      <c r="N61" s="252"/>
      <c r="O61" s="251"/>
      <c r="P61" s="264"/>
    </row>
    <row r="62" spans="1:28" ht="16.5" thickBot="1" x14ac:dyDescent="0.25">
      <c r="A62" s="5"/>
      <c r="B62" s="137"/>
      <c r="C62" s="103"/>
      <c r="D62" s="103"/>
      <c r="E62" s="103"/>
      <c r="F62" s="104"/>
      <c r="G62" s="109"/>
      <c r="H62" s="104"/>
      <c r="I62" s="139"/>
      <c r="J62" s="146"/>
      <c r="K62" s="139"/>
      <c r="L62" s="27"/>
      <c r="N62" s="252"/>
      <c r="P62" s="264"/>
      <c r="S62" s="237"/>
    </row>
    <row r="63" spans="1:28" ht="19.5" thickBot="1" x14ac:dyDescent="0.3">
      <c r="A63" s="2"/>
      <c r="B63" s="137" t="s">
        <v>689</v>
      </c>
      <c r="C63" s="103"/>
      <c r="D63" s="103"/>
      <c r="E63" s="103"/>
      <c r="F63" s="104"/>
      <c r="G63" s="109"/>
      <c r="H63" s="104"/>
      <c r="I63" s="138">
        <f>VLOOKUP('QRC4 Form'!$I$1,Data!$A$4:$BF$335,19,FALSE)</f>
        <v>188173</v>
      </c>
      <c r="J63" s="146"/>
      <c r="K63" s="138">
        <f>VLOOKUP('QRC4 Form'!$I$1,Data!$A$4:$BF$335,47,FALSE)</f>
        <v>168104</v>
      </c>
      <c r="L63" s="27"/>
      <c r="M63" s="251"/>
      <c r="N63" s="252"/>
      <c r="O63" s="251"/>
      <c r="P63" s="264"/>
    </row>
    <row r="64" spans="1:28" ht="16.5" thickBot="1" x14ac:dyDescent="0.3">
      <c r="A64" s="2"/>
      <c r="B64" s="137"/>
      <c r="C64" s="103"/>
      <c r="D64" s="103"/>
      <c r="E64" s="103"/>
      <c r="F64" s="104"/>
      <c r="G64" s="109"/>
      <c r="H64" s="104"/>
      <c r="I64" s="147"/>
      <c r="J64" s="146"/>
      <c r="K64" s="147"/>
      <c r="L64" s="27"/>
      <c r="N64" s="252"/>
      <c r="P64" s="264"/>
    </row>
    <row r="65" spans="1:19" ht="18.75" thickBot="1" x14ac:dyDescent="0.3">
      <c r="A65" s="2"/>
      <c r="B65" s="137" t="s">
        <v>690</v>
      </c>
      <c r="C65" s="103"/>
      <c r="D65" s="103"/>
      <c r="E65" s="103"/>
      <c r="F65" s="104"/>
      <c r="G65" s="109"/>
      <c r="H65" s="104"/>
      <c r="I65" s="138">
        <f>VLOOKUP('QRC4 Form'!$I$1,Data!$A$4:$BF$335,20,FALSE)</f>
        <v>323930</v>
      </c>
      <c r="J65" s="146"/>
      <c r="K65" s="138">
        <f>VLOOKUP('QRC4 Form'!$I$1,Data!$A$4:$BF$335,48,FALSE)</f>
        <v>332660</v>
      </c>
      <c r="L65" s="27"/>
      <c r="M65" s="251"/>
      <c r="N65" s="252"/>
      <c r="O65" s="251"/>
      <c r="P65" s="264"/>
    </row>
    <row r="66" spans="1:19" ht="16.5" thickBot="1" x14ac:dyDescent="0.3">
      <c r="A66" s="5"/>
      <c r="B66" s="137"/>
      <c r="C66" s="114"/>
      <c r="D66" s="114"/>
      <c r="E66" s="114"/>
      <c r="F66" s="114"/>
      <c r="G66" s="109"/>
      <c r="H66" s="104"/>
      <c r="I66" s="139"/>
      <c r="J66" s="146"/>
      <c r="K66" s="139"/>
      <c r="L66" s="27"/>
      <c r="N66" s="252"/>
      <c r="P66" s="264"/>
      <c r="Q66" s="257"/>
      <c r="S66" s="178"/>
    </row>
    <row r="67" spans="1:19" ht="18.75" thickBot="1" x14ac:dyDescent="0.3">
      <c r="A67" s="5"/>
      <c r="B67" s="137" t="s">
        <v>691</v>
      </c>
      <c r="C67" s="114"/>
      <c r="D67" s="114"/>
      <c r="E67" s="114"/>
      <c r="F67" s="114"/>
      <c r="G67" s="109"/>
      <c r="H67" s="114"/>
      <c r="I67" s="138">
        <f>VLOOKUP('QRC4 Form'!$I$1,Data!$A$4:$BF$335,21,FALSE)</f>
        <v>105550</v>
      </c>
      <c r="J67" s="146"/>
      <c r="K67" s="138">
        <f>VLOOKUP('QRC4 Form'!$I$1,Data!$A$4:$BF$335,49,FALSE)</f>
        <v>49995</v>
      </c>
      <c r="L67" s="27"/>
      <c r="M67" s="251"/>
      <c r="N67" s="252"/>
      <c r="O67" s="251"/>
      <c r="P67" s="264"/>
      <c r="Q67" s="258"/>
      <c r="S67" s="259"/>
    </row>
    <row r="68" spans="1:19" ht="16.5" thickBot="1" x14ac:dyDescent="0.25">
      <c r="A68" s="5"/>
      <c r="B68" s="137"/>
      <c r="C68" s="103"/>
      <c r="D68" s="103"/>
      <c r="E68" s="103"/>
      <c r="F68" s="104"/>
      <c r="G68" s="109"/>
      <c r="H68" s="104"/>
      <c r="I68" s="139"/>
      <c r="J68" s="146"/>
      <c r="K68" s="139"/>
      <c r="L68" s="27"/>
      <c r="N68" s="252"/>
      <c r="P68" s="264"/>
    </row>
    <row r="69" spans="1:19" ht="18.75" thickBot="1" x14ac:dyDescent="0.25">
      <c r="A69" s="5"/>
      <c r="B69" s="137" t="s">
        <v>692</v>
      </c>
      <c r="C69" s="121"/>
      <c r="D69" s="121"/>
      <c r="E69" s="121"/>
      <c r="F69" s="104"/>
      <c r="G69" s="109"/>
      <c r="H69" s="104"/>
      <c r="I69" s="138">
        <f>VLOOKUP('QRC4 Form'!$I$1,Data!$A$4:$BF$335,22,FALSE)</f>
        <v>19279</v>
      </c>
      <c r="J69" s="146"/>
      <c r="K69" s="138">
        <f>VLOOKUP('QRC4 Form'!$I$1,Data!$A$4:$BF$335,50,FALSE)</f>
        <v>26720</v>
      </c>
      <c r="L69" s="27"/>
      <c r="M69" s="251"/>
      <c r="N69" s="252"/>
      <c r="O69" s="251"/>
      <c r="P69" s="264"/>
      <c r="S69" s="237"/>
    </row>
    <row r="70" spans="1:19" ht="16.5" thickBot="1" x14ac:dyDescent="0.25">
      <c r="A70" s="5"/>
      <c r="B70" s="137"/>
      <c r="C70" s="103"/>
      <c r="D70" s="103"/>
      <c r="E70" s="103"/>
      <c r="F70" s="104"/>
      <c r="G70" s="109"/>
      <c r="H70" s="104"/>
      <c r="I70" s="139"/>
      <c r="J70" s="146"/>
      <c r="K70" s="139"/>
      <c r="L70" s="27"/>
      <c r="N70" s="252"/>
      <c r="P70" s="264"/>
      <c r="Q70" s="256"/>
      <c r="S70" s="178"/>
    </row>
    <row r="71" spans="1:19" ht="18.75" thickBot="1" x14ac:dyDescent="0.25">
      <c r="A71" s="5"/>
      <c r="B71" s="137" t="s">
        <v>693</v>
      </c>
      <c r="C71" s="103"/>
      <c r="D71" s="103"/>
      <c r="E71" s="103"/>
      <c r="F71" s="104"/>
      <c r="G71" s="109"/>
      <c r="H71" s="104"/>
      <c r="I71" s="138">
        <f>VLOOKUP('QRC4 Form'!$I$1,Data!$A$4:$BF$335,23,FALSE)</f>
        <v>2911934</v>
      </c>
      <c r="J71" s="146"/>
      <c r="K71" s="138">
        <f>VLOOKUP('QRC4 Form'!$I$1,Data!$A$4:$BF$335,51,FALSE)</f>
        <v>1311969</v>
      </c>
      <c r="L71" s="27"/>
      <c r="M71" s="251"/>
      <c r="N71" s="252"/>
      <c r="O71" s="251"/>
      <c r="P71" s="264"/>
    </row>
    <row r="72" spans="1:19" ht="16.5" thickBot="1" x14ac:dyDescent="0.25">
      <c r="A72" s="5"/>
      <c r="B72" s="137" t="s">
        <v>325</v>
      </c>
      <c r="C72" s="122"/>
      <c r="D72" s="122"/>
      <c r="E72" s="122"/>
      <c r="F72" s="104"/>
      <c r="G72" s="109"/>
      <c r="H72" s="104"/>
      <c r="I72" s="139"/>
      <c r="J72" s="146"/>
      <c r="K72" s="139"/>
      <c r="L72" s="27"/>
      <c r="N72" s="252"/>
      <c r="P72" s="264"/>
    </row>
    <row r="73" spans="1:19" ht="19.5" thickBot="1" x14ac:dyDescent="0.25">
      <c r="A73" s="5"/>
      <c r="B73" s="179" t="s">
        <v>728</v>
      </c>
      <c r="C73" s="103"/>
      <c r="D73" s="103"/>
      <c r="E73" s="103"/>
      <c r="F73" s="104"/>
      <c r="G73" s="109"/>
      <c r="H73" s="104"/>
      <c r="I73" s="180">
        <f>VLOOKUP('QRC4 Form'!$I$1,Data!$A$4:$BF$335,24,FALSE)</f>
        <v>2091897</v>
      </c>
      <c r="J73" s="181"/>
      <c r="K73" s="180">
        <f>VLOOKUP('QRC4 Form'!$I$1,Data!$A$4:$BF$335,52,FALSE)</f>
        <v>768237</v>
      </c>
      <c r="L73" s="27"/>
      <c r="M73" s="251"/>
      <c r="N73" s="252"/>
      <c r="O73" s="251"/>
      <c r="P73" s="264"/>
    </row>
    <row r="74" spans="1:19" ht="19.5" thickBot="1" x14ac:dyDescent="0.25">
      <c r="A74" s="5"/>
      <c r="B74" s="179" t="s">
        <v>729</v>
      </c>
      <c r="C74" s="122"/>
      <c r="D74" s="122"/>
      <c r="E74" s="122"/>
      <c r="F74" s="104"/>
      <c r="G74" s="109"/>
      <c r="H74" s="104"/>
      <c r="I74" s="180">
        <f>VLOOKUP('QRC4 Form'!$I$1,Data!$A$4:$BF$335,25,FALSE)</f>
        <v>820035</v>
      </c>
      <c r="J74" s="181"/>
      <c r="K74" s="180">
        <f>VLOOKUP('QRC4 Form'!$I$1,Data!$A$4:$BF$335,53,FALSE)</f>
        <v>543732</v>
      </c>
      <c r="L74" s="27"/>
      <c r="M74" s="251"/>
      <c r="N74" s="252"/>
      <c r="O74" s="251"/>
      <c r="P74" s="264"/>
    </row>
    <row r="75" spans="1:19" ht="16.5" thickBot="1" x14ac:dyDescent="0.3">
      <c r="A75" s="2"/>
      <c r="B75" s="137" t="s">
        <v>326</v>
      </c>
      <c r="C75" s="114"/>
      <c r="D75" s="114"/>
      <c r="E75" s="114"/>
      <c r="F75" s="104"/>
      <c r="G75" s="109"/>
      <c r="H75" s="104"/>
      <c r="I75" s="149"/>
      <c r="J75" s="148"/>
      <c r="K75" s="149"/>
      <c r="L75" s="27"/>
      <c r="N75" s="252"/>
      <c r="P75" s="264"/>
    </row>
    <row r="76" spans="1:19" ht="18.75" thickBot="1" x14ac:dyDescent="0.25">
      <c r="A76" s="23"/>
      <c r="B76" s="137" t="s">
        <v>694</v>
      </c>
      <c r="C76" s="113"/>
      <c r="D76" s="113"/>
      <c r="E76" s="113"/>
      <c r="F76" s="102"/>
      <c r="G76" s="109"/>
      <c r="H76" s="102"/>
      <c r="I76" s="138">
        <f>VLOOKUP('QRC4 Form'!$I$1,Data!$A$4:$BF$335,26,FALSE)</f>
        <v>1520553</v>
      </c>
      <c r="J76" s="146"/>
      <c r="K76" s="138">
        <f>VLOOKUP('QRC4 Form'!$I$1,Data!$A$4:$BF$335,54,FALSE)</f>
        <v>1197505</v>
      </c>
      <c r="L76" s="24"/>
      <c r="M76" s="251"/>
      <c r="N76" s="252"/>
      <c r="O76" s="251"/>
      <c r="P76" s="264"/>
      <c r="Q76" s="256"/>
    </row>
    <row r="77" spans="1:19" ht="15.75" x14ac:dyDescent="0.2">
      <c r="A77" s="23"/>
      <c r="B77" s="137" t="s">
        <v>651</v>
      </c>
      <c r="C77" s="113"/>
      <c r="D77" s="113"/>
      <c r="E77" s="113"/>
      <c r="F77" s="102"/>
      <c r="G77" s="109"/>
      <c r="H77" s="102"/>
      <c r="I77" s="149"/>
      <c r="J77" s="149"/>
      <c r="K77" s="149"/>
      <c r="L77" s="24"/>
      <c r="N77" s="252"/>
      <c r="P77" s="264"/>
    </row>
    <row r="78" spans="1:19" ht="21" thickBot="1" x14ac:dyDescent="0.35">
      <c r="A78" s="108"/>
      <c r="B78" s="137"/>
      <c r="C78" s="109"/>
      <c r="D78" s="109"/>
      <c r="E78" s="109"/>
      <c r="F78" s="109"/>
      <c r="G78" s="109"/>
      <c r="H78" s="109"/>
      <c r="I78" s="150"/>
      <c r="J78" s="148"/>
      <c r="K78" s="150"/>
      <c r="L78" s="110"/>
      <c r="N78" s="252"/>
      <c r="P78" s="264"/>
      <c r="Q78" s="267"/>
      <c r="R78" s="268"/>
    </row>
    <row r="79" spans="1:19" ht="18.75" thickBot="1" x14ac:dyDescent="0.25">
      <c r="A79" s="108"/>
      <c r="B79" s="137" t="s">
        <v>695</v>
      </c>
      <c r="C79" s="111"/>
      <c r="D79" s="111"/>
      <c r="E79" s="111"/>
      <c r="F79" s="111"/>
      <c r="G79" s="111"/>
      <c r="H79" s="111"/>
      <c r="I79" s="151">
        <f>VLOOKUP('QRC4 Form'!$I$1,Data!$A$4:$BF$335,27,FALSE)</f>
        <v>8822</v>
      </c>
      <c r="J79" s="148"/>
      <c r="K79" s="151">
        <f>VLOOKUP('QRC4 Form'!$I$1,Data!$A$4:$BF$335,55,FALSE)</f>
        <v>12136</v>
      </c>
      <c r="L79" s="107"/>
      <c r="M79" s="251"/>
      <c r="N79" s="252"/>
      <c r="O79" s="251"/>
      <c r="P79" s="264"/>
    </row>
    <row r="80" spans="1:19" ht="15.75" thickBot="1" x14ac:dyDescent="0.25">
      <c r="A80" s="108"/>
      <c r="B80" s="137"/>
      <c r="C80" s="111"/>
      <c r="D80" s="111"/>
      <c r="E80" s="111"/>
      <c r="F80" s="111"/>
      <c r="G80" s="111"/>
      <c r="H80" s="111"/>
      <c r="I80" s="149"/>
      <c r="J80" s="149"/>
      <c r="K80" s="149"/>
      <c r="L80" s="107"/>
      <c r="N80" s="252"/>
      <c r="P80" s="264"/>
    </row>
    <row r="81" spans="1:20" ht="18.75" thickBot="1" x14ac:dyDescent="0.25">
      <c r="A81" s="108"/>
      <c r="B81" s="137" t="s">
        <v>696</v>
      </c>
      <c r="C81" s="111"/>
      <c r="D81" s="111"/>
      <c r="E81" s="111"/>
      <c r="F81" s="111"/>
      <c r="G81" s="111"/>
      <c r="H81" s="111"/>
      <c r="I81" s="151">
        <f>VLOOKUP('QRC4 Form'!$I$1,Data!$A$4:$BF$335,28,FALSE)</f>
        <v>1511731</v>
      </c>
      <c r="J81" s="148"/>
      <c r="K81" s="151">
        <f>VLOOKUP('QRC4 Form'!$I$1,Data!$A$4:$BF$335,56,FALSE)</f>
        <v>1185369</v>
      </c>
      <c r="L81" s="107"/>
      <c r="M81" s="251"/>
      <c r="N81" s="252"/>
      <c r="O81" s="251"/>
      <c r="P81" s="264"/>
    </row>
    <row r="82" spans="1:20" ht="15.75" thickBot="1" x14ac:dyDescent="0.25">
      <c r="A82" s="108"/>
      <c r="B82" s="137"/>
      <c r="C82" s="111"/>
      <c r="D82" s="111"/>
      <c r="E82" s="111"/>
      <c r="F82" s="111"/>
      <c r="G82" s="111"/>
      <c r="H82" s="111"/>
      <c r="I82" s="149"/>
      <c r="J82" s="149"/>
      <c r="K82" s="149"/>
      <c r="L82" s="107"/>
      <c r="N82" s="252"/>
      <c r="P82" s="264"/>
    </row>
    <row r="83" spans="1:20" ht="18.75" thickBot="1" x14ac:dyDescent="0.25">
      <c r="A83" s="108"/>
      <c r="B83" s="137" t="s">
        <v>697</v>
      </c>
      <c r="C83" s="111"/>
      <c r="D83" s="111"/>
      <c r="E83" s="111"/>
      <c r="F83" s="111"/>
      <c r="G83" s="111"/>
      <c r="H83" s="111"/>
      <c r="I83" s="151">
        <f>VLOOKUP('QRC4 Form'!$I$1,Data!$A$4:$BF$335,29,FALSE)</f>
        <v>4423665</v>
      </c>
      <c r="J83" s="148"/>
      <c r="K83" s="151">
        <f>VLOOKUP('QRC4 Form'!$I$1,Data!$A$4:$BF$335,57,FALSE)</f>
        <v>2497338</v>
      </c>
      <c r="L83" s="107"/>
      <c r="M83" s="251"/>
      <c r="N83" s="252"/>
      <c r="O83" s="251"/>
      <c r="P83" s="264"/>
      <c r="Q83" s="256"/>
      <c r="R83" s="256"/>
      <c r="S83" s="178"/>
      <c r="T83" s="178"/>
    </row>
    <row r="84" spans="1:20" ht="15.75" thickBot="1" x14ac:dyDescent="0.25">
      <c r="A84" s="108"/>
      <c r="B84" s="137"/>
      <c r="C84" s="111"/>
      <c r="D84" s="111"/>
      <c r="E84" s="111"/>
      <c r="F84" s="111"/>
      <c r="G84" s="111"/>
      <c r="H84" s="111"/>
      <c r="I84" s="149"/>
      <c r="J84" s="149"/>
      <c r="K84" s="149"/>
      <c r="L84" s="107"/>
      <c r="N84" s="252"/>
      <c r="P84" s="264"/>
      <c r="R84" s="258"/>
      <c r="T84" s="259"/>
    </row>
    <row r="85" spans="1:20" ht="18.75" customHeight="1" thickBot="1" x14ac:dyDescent="0.25">
      <c r="A85" s="108"/>
      <c r="B85" s="14" t="s">
        <v>730</v>
      </c>
      <c r="C85" s="127"/>
      <c r="D85" s="127"/>
      <c r="E85" s="127"/>
      <c r="F85" s="127"/>
      <c r="G85" s="128"/>
      <c r="H85" s="127"/>
      <c r="I85" s="151">
        <f>VLOOKUP('QRC4 Form'!$I$1,Data!$A$4:$BF$335,30,FALSE)</f>
        <v>312371</v>
      </c>
      <c r="J85" s="152"/>
      <c r="K85" s="151">
        <f>VLOOKUP('QRC4 Form'!$I$1,Data!$A$4:$BF$335,58,FALSE)</f>
        <v>16656</v>
      </c>
      <c r="L85" s="130"/>
      <c r="M85" s="251"/>
      <c r="N85" s="252"/>
      <c r="O85" s="251"/>
      <c r="P85" s="264"/>
    </row>
    <row r="86" spans="1:20" ht="18.75" customHeight="1" thickBot="1" x14ac:dyDescent="0.25">
      <c r="A86" s="112"/>
      <c r="B86" s="131"/>
      <c r="C86" s="131"/>
      <c r="D86" s="131"/>
      <c r="E86" s="131"/>
      <c r="F86" s="131"/>
      <c r="G86" s="132"/>
      <c r="H86" s="131"/>
      <c r="I86" s="134"/>
      <c r="J86" s="133"/>
      <c r="K86" s="134"/>
      <c r="L86" s="129"/>
    </row>
    <row r="87" spans="1:20" ht="73.5" customHeight="1" thickBot="1" x14ac:dyDescent="0.25">
      <c r="A87" s="275" t="s">
        <v>736</v>
      </c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7"/>
    </row>
    <row r="89" spans="1:20" x14ac:dyDescent="0.2">
      <c r="B89" s="237"/>
      <c r="C89" s="237"/>
    </row>
    <row r="90" spans="1:20" x14ac:dyDescent="0.2">
      <c r="B90" s="238"/>
      <c r="C90" s="238"/>
    </row>
    <row r="93" spans="1:20" x14ac:dyDescent="0.2">
      <c r="B93" s="230"/>
    </row>
  </sheetData>
  <mergeCells count="3">
    <mergeCell ref="A53:L53"/>
    <mergeCell ref="A3:L3"/>
    <mergeCell ref="A87:L87"/>
  </mergeCells>
  <phoneticPr fontId="0" type="noConversion"/>
  <dataValidations count="6">
    <dataValidation type="custom" allowBlank="1" showInputMessage="1" showErrorMessage="1" errorTitle="Value is negative or too high" error="The net collectable debit figure cannot be negative._x000a_If the amount is not negative please ensure it has been entered as pounds thousands" sqref="I22 K22 I24 K26 K28 K31 K34 K36 K38 I26 K24" xr:uid="{0BFAC11E-C43C-4140-A964-60793572B70E}">
      <formula1>R22=0</formula1>
    </dataValidation>
    <dataValidation type="custom" allowBlank="1" showInputMessage="1" showErrorMessage="1" errorTitle="Value is negative or too high" error="The net collectable debit figure cannot be negative._x000a_If the amount is not negative please ensure it has been entered as pounds thousands" sqref="K45 K49 K51 I51 I49 I47 I45 K47" xr:uid="{DEB3BB2A-0B41-4BF4-8752-7C662D7AADD5}">
      <formula1>R42=0</formula1>
    </dataValidation>
    <dataValidation type="custom" allowBlank="1" showInputMessage="1" showErrorMessage="1" errorTitle="Value is negative or too high" error="The net collectable debit figure cannot be negative._x000a_If the amount is not negative please ensure it has been entered as pounds thousands" sqref="I67 K58 K61 K63 K65 K69 K71 K73 K79 K67 I58 I61 I63 I65 I69 I71 I73 I79 K81 I81 K83 I83" xr:uid="{45FE38A3-BD84-4154-9E33-82F8633345D9}">
      <formula1>T55=0</formula1>
    </dataValidation>
    <dataValidation type="custom" allowBlank="1" showInputMessage="1" showErrorMessage="1" errorTitle="Value is negative or too high" error="The net collectable debit figure cannot be negative._x000a_If the amount is not negative please ensure it has been entered as pounds thousands" sqref="I74 K74 K76 I76 I85 K85" xr:uid="{62D15649-BA7D-47D3-B427-6F36220DED07}">
      <formula1>T72=0</formula1>
    </dataValidation>
    <dataValidation type="custom" allowBlank="1" showInputMessage="1" showErrorMessage="1" errorTitle="Value is negative or too high" error="The net collectable debit figure cannot be negative._x000a_If the amount is not negative please ensure it has been entered as pounds thousands" sqref="I56 K56" xr:uid="{CE5C2AF2-BE56-41E0-B2C0-382265CBB0AC}">
      <formula1>#REF!=0</formula1>
    </dataValidation>
    <dataValidation type="custom" allowBlank="1" showInputMessage="1" showErrorMessage="1" errorTitle="Value is negative or too high" error="The net collectable debit figure cannot be negative._x000a_If the amount is not negative please ensure it has been entered as pounds thousands" sqref="I28 I38 I36 I34 I31" xr:uid="{34224351-958C-4874-8C91-087D3608E14F}">
      <formula1>S28=0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55" orientation="portrait" r:id="rId1"/>
  <headerFooter alignWithMargins="0"/>
  <ignoredErrors>
    <ignoredError sqref="I21 K21 I33 K33 K55 I55 K44 I4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List Box 2">
              <controlPr locked="0" defaultSize="0" autoFill="0" autoLine="0" autoPict="0" altText="Local authority drop down list">
                <anchor moveWithCells="1">
                  <from>
                    <xdr:col>5</xdr:col>
                    <xdr:colOff>95250</xdr:colOff>
                    <xdr:row>6</xdr:row>
                    <xdr:rowOff>47625</xdr:rowOff>
                  </from>
                  <to>
                    <xdr:col>8</xdr:col>
                    <xdr:colOff>933450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BH3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6.42578125" style="15" customWidth="1"/>
    <col min="2" max="2" width="30.85546875" style="15" customWidth="1"/>
    <col min="3" max="3" width="12.42578125" style="16" customWidth="1"/>
    <col min="4" max="7" width="21.7109375" customWidth="1"/>
    <col min="8" max="8" width="21.7109375" style="91" customWidth="1"/>
    <col min="9" max="30" width="21.7109375" customWidth="1"/>
    <col min="31" max="31" width="4.7109375" style="21" customWidth="1"/>
    <col min="32" max="35" width="21.7109375" customWidth="1"/>
    <col min="36" max="36" width="21.7109375" style="91" customWidth="1"/>
    <col min="37" max="43" width="21.7109375" customWidth="1"/>
    <col min="44" max="44" width="21.7109375" style="21" customWidth="1"/>
    <col min="45" max="45" width="21.7109375" style="92" customWidth="1"/>
    <col min="46" max="58" width="21.7109375" customWidth="1"/>
    <col min="59" max="59" width="9.140625" style="92"/>
  </cols>
  <sheetData>
    <row r="1" spans="1:60" x14ac:dyDescent="0.2">
      <c r="A1" s="182" t="s">
        <v>737</v>
      </c>
      <c r="B1" s="182" t="s">
        <v>342</v>
      </c>
      <c r="D1">
        <v>3</v>
      </c>
      <c r="E1">
        <v>5</v>
      </c>
      <c r="F1">
        <v>7</v>
      </c>
      <c r="G1">
        <v>9</v>
      </c>
      <c r="H1">
        <v>13</v>
      </c>
      <c r="I1">
        <v>19</v>
      </c>
      <c r="J1">
        <v>21</v>
      </c>
      <c r="K1">
        <v>23</v>
      </c>
      <c r="L1">
        <v>29</v>
      </c>
      <c r="M1">
        <v>31</v>
      </c>
      <c r="N1">
        <v>33</v>
      </c>
      <c r="O1">
        <v>35</v>
      </c>
      <c r="P1">
        <v>37</v>
      </c>
      <c r="Q1">
        <v>41</v>
      </c>
      <c r="R1">
        <v>43</v>
      </c>
      <c r="S1">
        <v>49</v>
      </c>
      <c r="T1">
        <v>51</v>
      </c>
      <c r="U1">
        <v>53</v>
      </c>
      <c r="V1">
        <v>55</v>
      </c>
      <c r="W1">
        <v>57</v>
      </c>
      <c r="X1">
        <v>63</v>
      </c>
      <c r="Y1">
        <v>65</v>
      </c>
      <c r="Z1">
        <v>67</v>
      </c>
      <c r="AA1">
        <v>69</v>
      </c>
      <c r="AB1">
        <v>71</v>
      </c>
      <c r="AC1">
        <v>75</v>
      </c>
      <c r="AD1">
        <v>79</v>
      </c>
      <c r="AF1" s="21">
        <v>4</v>
      </c>
      <c r="AG1" s="21">
        <v>6</v>
      </c>
      <c r="AH1" s="21">
        <v>8</v>
      </c>
      <c r="AI1" s="21">
        <v>10</v>
      </c>
      <c r="AJ1" s="21">
        <v>14</v>
      </c>
      <c r="AK1" s="21">
        <v>20</v>
      </c>
      <c r="AL1" s="21">
        <v>22</v>
      </c>
      <c r="AM1" s="21">
        <v>24</v>
      </c>
      <c r="AN1" s="21">
        <v>30</v>
      </c>
      <c r="AO1" s="21">
        <v>32</v>
      </c>
      <c r="AP1" s="21">
        <v>34</v>
      </c>
      <c r="AQ1" s="21">
        <v>36</v>
      </c>
      <c r="AR1" s="21">
        <v>38</v>
      </c>
      <c r="AS1" s="21">
        <v>42</v>
      </c>
      <c r="AT1" s="21">
        <v>44</v>
      </c>
      <c r="AU1" s="21">
        <v>50</v>
      </c>
      <c r="AV1" s="21">
        <v>52</v>
      </c>
      <c r="AW1" s="21">
        <v>54</v>
      </c>
      <c r="AX1" s="21">
        <v>56</v>
      </c>
      <c r="AY1" s="21">
        <v>58</v>
      </c>
      <c r="AZ1" s="21">
        <v>64</v>
      </c>
      <c r="BA1" s="21">
        <v>66</v>
      </c>
      <c r="BB1" s="21">
        <v>68</v>
      </c>
      <c r="BC1" s="21">
        <v>70</v>
      </c>
      <c r="BD1" s="21">
        <v>72</v>
      </c>
      <c r="BE1" s="21">
        <v>76</v>
      </c>
      <c r="BF1" s="21">
        <v>80</v>
      </c>
    </row>
    <row r="2" spans="1:60" x14ac:dyDescent="0.2">
      <c r="A2" s="96">
        <v>1</v>
      </c>
      <c r="B2" s="97">
        <v>2</v>
      </c>
      <c r="C2" s="95">
        <v>3</v>
      </c>
      <c r="D2" s="16">
        <v>4</v>
      </c>
      <c r="E2" s="92">
        <v>5</v>
      </c>
      <c r="F2" s="92">
        <v>6</v>
      </c>
      <c r="G2" s="92">
        <v>7</v>
      </c>
      <c r="H2" s="99">
        <v>8</v>
      </c>
      <c r="I2" s="92">
        <v>9</v>
      </c>
      <c r="J2" s="92">
        <v>10</v>
      </c>
      <c r="K2" s="92">
        <v>11</v>
      </c>
      <c r="L2" s="92">
        <v>12</v>
      </c>
      <c r="M2" s="92">
        <v>13</v>
      </c>
      <c r="N2" s="92">
        <v>14</v>
      </c>
      <c r="O2" s="92">
        <v>15</v>
      </c>
      <c r="P2" s="92">
        <v>16</v>
      </c>
      <c r="Q2" s="92">
        <v>17</v>
      </c>
      <c r="R2" s="92">
        <v>18</v>
      </c>
      <c r="S2" s="92">
        <v>19</v>
      </c>
      <c r="T2" s="92">
        <v>20</v>
      </c>
      <c r="U2" s="92">
        <v>21</v>
      </c>
      <c r="V2" s="92">
        <v>22</v>
      </c>
      <c r="W2" s="92">
        <v>23</v>
      </c>
      <c r="X2" s="92">
        <v>24</v>
      </c>
      <c r="Y2" s="92">
        <v>25</v>
      </c>
      <c r="Z2" s="92">
        <v>26</v>
      </c>
      <c r="AA2" s="92">
        <v>27</v>
      </c>
      <c r="AB2" s="92">
        <v>28</v>
      </c>
      <c r="AC2" s="92">
        <v>29</v>
      </c>
      <c r="AD2" s="92">
        <v>30</v>
      </c>
      <c r="AE2" s="92">
        <v>31</v>
      </c>
      <c r="AF2" s="92">
        <v>32</v>
      </c>
      <c r="AG2" s="92">
        <v>33</v>
      </c>
      <c r="AH2" s="92">
        <v>34</v>
      </c>
      <c r="AI2" s="92">
        <v>35</v>
      </c>
      <c r="AJ2" s="92">
        <v>36</v>
      </c>
      <c r="AK2" s="92">
        <v>37</v>
      </c>
      <c r="AL2" s="92">
        <v>38</v>
      </c>
      <c r="AM2" s="92">
        <v>39</v>
      </c>
      <c r="AN2" s="92">
        <v>40</v>
      </c>
      <c r="AO2" s="92">
        <v>41</v>
      </c>
      <c r="AP2" s="92">
        <v>42</v>
      </c>
      <c r="AQ2" s="92">
        <v>43</v>
      </c>
      <c r="AR2" s="92">
        <v>44</v>
      </c>
      <c r="AS2" s="92">
        <v>45</v>
      </c>
      <c r="AT2" s="92">
        <v>46</v>
      </c>
      <c r="AU2" s="92">
        <v>47</v>
      </c>
      <c r="AV2" s="92">
        <v>48</v>
      </c>
      <c r="AW2" s="92">
        <v>49</v>
      </c>
      <c r="AX2" s="92">
        <v>50</v>
      </c>
      <c r="AY2" s="92">
        <v>51</v>
      </c>
      <c r="AZ2" s="92">
        <v>52</v>
      </c>
      <c r="BA2" s="92">
        <v>53</v>
      </c>
      <c r="BB2" s="92">
        <v>54</v>
      </c>
      <c r="BC2" s="92">
        <v>55</v>
      </c>
      <c r="BD2" s="92">
        <v>56</v>
      </c>
      <c r="BE2" s="92">
        <v>57</v>
      </c>
      <c r="BF2" s="92">
        <v>58</v>
      </c>
      <c r="BG2" s="92">
        <v>59</v>
      </c>
      <c r="BH2" s="92">
        <v>60</v>
      </c>
    </row>
    <row r="3" spans="1:60" ht="102" x14ac:dyDescent="0.2">
      <c r="A3" s="98"/>
      <c r="B3" s="212"/>
      <c r="C3" s="209"/>
      <c r="D3" s="183" t="s">
        <v>698</v>
      </c>
      <c r="E3" s="183" t="s">
        <v>699</v>
      </c>
      <c r="F3" s="183" t="s">
        <v>700</v>
      </c>
      <c r="G3" s="183" t="s">
        <v>703</v>
      </c>
      <c r="H3" s="186" t="s">
        <v>704</v>
      </c>
      <c r="I3" s="183" t="s">
        <v>705</v>
      </c>
      <c r="J3" s="183" t="s">
        <v>706</v>
      </c>
      <c r="K3" s="183" t="s">
        <v>707</v>
      </c>
      <c r="L3" s="183" t="s">
        <v>708</v>
      </c>
      <c r="M3" s="183" t="s">
        <v>709</v>
      </c>
      <c r="N3" s="183" t="s">
        <v>710</v>
      </c>
      <c r="O3" s="183" t="s">
        <v>711</v>
      </c>
      <c r="P3" s="183" t="s">
        <v>712</v>
      </c>
      <c r="Q3" s="183" t="s">
        <v>713</v>
      </c>
      <c r="R3" s="183" t="s">
        <v>714</v>
      </c>
      <c r="S3" s="183" t="s">
        <v>715</v>
      </c>
      <c r="T3" s="183" t="s">
        <v>716</v>
      </c>
      <c r="U3" s="184" t="s">
        <v>717</v>
      </c>
      <c r="V3" s="184" t="s">
        <v>718</v>
      </c>
      <c r="W3" s="184" t="s">
        <v>719</v>
      </c>
      <c r="X3" s="184" t="s">
        <v>720</v>
      </c>
      <c r="Y3" s="184" t="s">
        <v>721</v>
      </c>
      <c r="Z3" s="183" t="s">
        <v>722</v>
      </c>
      <c r="AA3" s="183" t="s">
        <v>723</v>
      </c>
      <c r="AB3" s="183" t="s">
        <v>724</v>
      </c>
      <c r="AC3" s="183" t="s">
        <v>725</v>
      </c>
      <c r="AD3" s="135" t="s">
        <v>340</v>
      </c>
      <c r="AE3" s="93"/>
      <c r="AF3" s="185" t="s">
        <v>698</v>
      </c>
      <c r="AG3" s="185" t="s">
        <v>699</v>
      </c>
      <c r="AH3" s="185" t="s">
        <v>700</v>
      </c>
      <c r="AI3" s="185" t="s">
        <v>703</v>
      </c>
      <c r="AJ3" s="187" t="s">
        <v>726</v>
      </c>
      <c r="AK3" s="185" t="s">
        <v>705</v>
      </c>
      <c r="AL3" s="185" t="s">
        <v>706</v>
      </c>
      <c r="AM3" s="185" t="s">
        <v>707</v>
      </c>
      <c r="AN3" s="185" t="s">
        <v>708</v>
      </c>
      <c r="AO3" s="185" t="s">
        <v>709</v>
      </c>
      <c r="AP3" s="185" t="s">
        <v>710</v>
      </c>
      <c r="AQ3" s="185" t="s">
        <v>711</v>
      </c>
      <c r="AR3" s="185" t="s">
        <v>712</v>
      </c>
      <c r="AS3" s="185" t="s">
        <v>713</v>
      </c>
      <c r="AT3" s="185" t="s">
        <v>714</v>
      </c>
      <c r="AU3" s="185" t="s">
        <v>715</v>
      </c>
      <c r="AV3" s="185" t="s">
        <v>716</v>
      </c>
      <c r="AW3" s="185" t="s">
        <v>717</v>
      </c>
      <c r="AX3" s="185" t="s">
        <v>718</v>
      </c>
      <c r="AY3" s="185" t="s">
        <v>719</v>
      </c>
      <c r="AZ3" s="185" t="s">
        <v>720</v>
      </c>
      <c r="BA3" s="185" t="s">
        <v>721</v>
      </c>
      <c r="BB3" s="185" t="s">
        <v>727</v>
      </c>
      <c r="BC3" s="185" t="s">
        <v>723</v>
      </c>
      <c r="BD3" s="185" t="s">
        <v>724</v>
      </c>
      <c r="BE3" s="185" t="s">
        <v>725</v>
      </c>
      <c r="BF3" s="136" t="s">
        <v>340</v>
      </c>
      <c r="BG3" s="124" t="s">
        <v>338</v>
      </c>
      <c r="BH3" s="123" t="s">
        <v>328</v>
      </c>
    </row>
    <row r="4" spans="1:60" s="21" customFormat="1" ht="14.25" x14ac:dyDescent="0.2">
      <c r="A4" s="175">
        <v>1</v>
      </c>
      <c r="B4" s="174" t="s">
        <v>658</v>
      </c>
      <c r="C4" s="167" t="s">
        <v>339</v>
      </c>
      <c r="D4" s="161">
        <v>33101727</v>
      </c>
      <c r="E4" s="161">
        <v>426501</v>
      </c>
      <c r="F4" s="161">
        <v>31251571</v>
      </c>
      <c r="G4" s="161">
        <v>31678072</v>
      </c>
      <c r="H4" s="213">
        <v>95.699151890171777</v>
      </c>
      <c r="I4" s="161">
        <v>372186</v>
      </c>
      <c r="J4" s="161">
        <v>552489</v>
      </c>
      <c r="K4" s="161">
        <v>32176246</v>
      </c>
      <c r="L4" s="161">
        <v>8978501</v>
      </c>
      <c r="M4" s="161">
        <v>8951798</v>
      </c>
      <c r="N4" s="161">
        <v>8990021</v>
      </c>
      <c r="O4" s="161">
        <v>5256138</v>
      </c>
      <c r="P4" s="161">
        <v>3587202</v>
      </c>
      <c r="Q4" s="161">
        <v>-38336</v>
      </c>
      <c r="R4" s="161">
        <v>3548866</v>
      </c>
      <c r="S4" s="161">
        <v>188173</v>
      </c>
      <c r="T4" s="161">
        <v>323930</v>
      </c>
      <c r="U4" s="161">
        <v>105550</v>
      </c>
      <c r="V4" s="161">
        <v>19279</v>
      </c>
      <c r="W4" s="161">
        <v>2911934</v>
      </c>
      <c r="X4" s="161">
        <v>2091897</v>
      </c>
      <c r="Y4" s="161">
        <v>820035</v>
      </c>
      <c r="Z4" s="161">
        <v>1520553</v>
      </c>
      <c r="AA4" s="161">
        <v>8822</v>
      </c>
      <c r="AB4" s="161">
        <v>1511731</v>
      </c>
      <c r="AC4" s="161">
        <v>4423665</v>
      </c>
      <c r="AD4" s="161">
        <v>312371</v>
      </c>
      <c r="AE4" s="161"/>
      <c r="AF4" s="161">
        <v>16001106</v>
      </c>
      <c r="AG4" s="161">
        <v>322813</v>
      </c>
      <c r="AH4" s="161">
        <v>14561173</v>
      </c>
      <c r="AI4" s="161">
        <v>14883986</v>
      </c>
      <c r="AJ4" s="206">
        <v>93.018482597390445</v>
      </c>
      <c r="AK4" s="161">
        <v>-678340</v>
      </c>
      <c r="AL4" s="161">
        <v>416687</v>
      </c>
      <c r="AM4" s="161">
        <v>14299520</v>
      </c>
      <c r="AN4" s="161">
        <v>4211501</v>
      </c>
      <c r="AO4" s="161">
        <v>3726249</v>
      </c>
      <c r="AP4" s="161">
        <v>4013820</v>
      </c>
      <c r="AQ4" s="161">
        <v>2348009</v>
      </c>
      <c r="AR4" s="161">
        <v>1401410</v>
      </c>
      <c r="AS4" s="161">
        <v>488038</v>
      </c>
      <c r="AT4" s="161">
        <v>1889448</v>
      </c>
      <c r="AU4" s="161">
        <v>168104</v>
      </c>
      <c r="AV4" s="161">
        <v>332660</v>
      </c>
      <c r="AW4" s="161">
        <v>49995</v>
      </c>
      <c r="AX4" s="161">
        <v>26720</v>
      </c>
      <c r="AY4" s="161">
        <v>1311969</v>
      </c>
      <c r="AZ4" s="161">
        <v>768237</v>
      </c>
      <c r="BA4" s="161">
        <v>543732</v>
      </c>
      <c r="BB4" s="161">
        <v>1197505</v>
      </c>
      <c r="BC4" s="161">
        <v>12136</v>
      </c>
      <c r="BD4" s="161">
        <v>1185369</v>
      </c>
      <c r="BE4" s="161">
        <v>2497338</v>
      </c>
      <c r="BF4" s="161">
        <v>16656</v>
      </c>
      <c r="BG4" s="92"/>
    </row>
    <row r="5" spans="1:60" s="21" customFormat="1" x14ac:dyDescent="0.2">
      <c r="A5" s="176">
        <v>2</v>
      </c>
      <c r="B5" s="202"/>
      <c r="C5" s="203"/>
      <c r="D5" s="157"/>
      <c r="E5" s="157"/>
      <c r="F5" s="157"/>
      <c r="G5" s="157"/>
      <c r="H5" s="204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205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92"/>
    </row>
    <row r="6" spans="1:60" x14ac:dyDescent="0.2">
      <c r="A6" s="176">
        <v>3</v>
      </c>
      <c r="B6" s="191" t="s">
        <v>6</v>
      </c>
      <c r="C6" s="83" t="s">
        <v>343</v>
      </c>
      <c r="D6" s="90">
        <v>41571</v>
      </c>
      <c r="E6" s="90">
        <v>590</v>
      </c>
      <c r="F6" s="90">
        <v>39354</v>
      </c>
      <c r="G6" s="90">
        <v>39944</v>
      </c>
      <c r="H6" s="214">
        <v>96.09</v>
      </c>
      <c r="I6" s="90">
        <v>269</v>
      </c>
      <c r="J6" s="90">
        <v>717</v>
      </c>
      <c r="K6" s="90">
        <v>40340</v>
      </c>
      <c r="L6" s="90">
        <v>11251</v>
      </c>
      <c r="M6" s="90">
        <v>11500</v>
      </c>
      <c r="N6" s="90">
        <v>11371</v>
      </c>
      <c r="O6" s="90">
        <v>6218</v>
      </c>
      <c r="P6" s="90">
        <v>2849</v>
      </c>
      <c r="Q6" s="90">
        <v>105</v>
      </c>
      <c r="R6" s="90">
        <v>2954</v>
      </c>
      <c r="S6" s="90">
        <v>264</v>
      </c>
      <c r="T6" s="90">
        <v>382</v>
      </c>
      <c r="U6" s="90">
        <v>27</v>
      </c>
      <c r="V6" s="90">
        <v>21</v>
      </c>
      <c r="W6" s="90">
        <v>2260</v>
      </c>
      <c r="X6" s="90">
        <v>1602</v>
      </c>
      <c r="Y6" s="90">
        <v>658</v>
      </c>
      <c r="Z6" s="90">
        <v>1627</v>
      </c>
      <c r="AA6" s="90">
        <v>3</v>
      </c>
      <c r="AB6" s="90">
        <v>1624</v>
      </c>
      <c r="AC6" s="90">
        <v>3884</v>
      </c>
      <c r="AD6" s="90">
        <v>175</v>
      </c>
      <c r="AE6" s="90"/>
      <c r="AF6" s="90">
        <v>10442</v>
      </c>
      <c r="AG6" s="90">
        <v>74</v>
      </c>
      <c r="AH6" s="90">
        <v>9994</v>
      </c>
      <c r="AI6" s="90">
        <v>10068</v>
      </c>
      <c r="AJ6" s="214">
        <v>96.42</v>
      </c>
      <c r="AK6" s="90">
        <v>-648</v>
      </c>
      <c r="AL6" s="90">
        <v>149</v>
      </c>
      <c r="AM6" s="90">
        <v>9495</v>
      </c>
      <c r="AN6" s="90">
        <v>1824</v>
      </c>
      <c r="AO6" s="90">
        <v>2935</v>
      </c>
      <c r="AP6" s="90">
        <v>2566</v>
      </c>
      <c r="AQ6" s="90">
        <v>2170</v>
      </c>
      <c r="AR6" s="90">
        <v>601</v>
      </c>
      <c r="AS6" s="90">
        <v>70</v>
      </c>
      <c r="AT6" s="90">
        <v>671</v>
      </c>
      <c r="AU6" s="90">
        <v>47</v>
      </c>
      <c r="AV6" s="90">
        <v>206</v>
      </c>
      <c r="AW6" s="90">
        <v>11</v>
      </c>
      <c r="AX6" s="90">
        <v>1</v>
      </c>
      <c r="AY6" s="90">
        <v>406</v>
      </c>
      <c r="AZ6" s="90">
        <v>246</v>
      </c>
      <c r="BA6" s="90">
        <v>160</v>
      </c>
      <c r="BB6" s="90">
        <v>374</v>
      </c>
      <c r="BC6" s="90">
        <v>0</v>
      </c>
      <c r="BD6" s="90">
        <v>374</v>
      </c>
      <c r="BE6" s="90">
        <v>780</v>
      </c>
      <c r="BF6" s="90">
        <v>7</v>
      </c>
      <c r="BG6" s="94" t="s">
        <v>311</v>
      </c>
      <c r="BH6" s="125" t="s">
        <v>329</v>
      </c>
    </row>
    <row r="7" spans="1:60" x14ac:dyDescent="0.2">
      <c r="A7" s="176">
        <v>4</v>
      </c>
      <c r="B7" s="190" t="s">
        <v>7</v>
      </c>
      <c r="C7" s="83" t="s">
        <v>344</v>
      </c>
      <c r="D7" s="90">
        <v>60424</v>
      </c>
      <c r="E7" s="90">
        <v>737</v>
      </c>
      <c r="F7" s="90">
        <v>57749</v>
      </c>
      <c r="G7" s="90">
        <v>58486</v>
      </c>
      <c r="H7" s="214">
        <v>96.79</v>
      </c>
      <c r="I7" s="90">
        <v>596</v>
      </c>
      <c r="J7" s="90">
        <v>1064</v>
      </c>
      <c r="K7" s="90">
        <v>59409</v>
      </c>
      <c r="L7" s="90">
        <v>17175</v>
      </c>
      <c r="M7" s="90">
        <v>17089</v>
      </c>
      <c r="N7" s="90">
        <v>17001</v>
      </c>
      <c r="O7" s="90">
        <v>8144</v>
      </c>
      <c r="P7" s="90">
        <v>3991</v>
      </c>
      <c r="Q7" s="90">
        <v>205</v>
      </c>
      <c r="R7" s="90">
        <v>4196</v>
      </c>
      <c r="S7" s="90">
        <v>416</v>
      </c>
      <c r="T7" s="90">
        <v>686</v>
      </c>
      <c r="U7" s="90">
        <v>74</v>
      </c>
      <c r="V7" s="90">
        <v>14</v>
      </c>
      <c r="W7" s="90">
        <v>3006</v>
      </c>
      <c r="X7" s="90">
        <v>2036</v>
      </c>
      <c r="Y7" s="90">
        <v>970</v>
      </c>
      <c r="Z7" s="90">
        <v>1985</v>
      </c>
      <c r="AA7" s="90">
        <v>38</v>
      </c>
      <c r="AB7" s="90">
        <v>1947</v>
      </c>
      <c r="AC7" s="90">
        <v>4953</v>
      </c>
      <c r="AD7" s="90">
        <v>276</v>
      </c>
      <c r="AE7" s="178"/>
      <c r="AF7" s="90">
        <v>14139</v>
      </c>
      <c r="AG7" s="90">
        <v>58</v>
      </c>
      <c r="AH7" s="90">
        <v>13649</v>
      </c>
      <c r="AI7" s="90">
        <v>13707</v>
      </c>
      <c r="AJ7" s="214">
        <v>96.94</v>
      </c>
      <c r="AK7" s="90">
        <v>-1261</v>
      </c>
      <c r="AL7" s="90">
        <v>166</v>
      </c>
      <c r="AM7" s="90">
        <v>12554</v>
      </c>
      <c r="AN7" s="90">
        <v>4099</v>
      </c>
      <c r="AO7" s="90">
        <v>3309</v>
      </c>
      <c r="AP7" s="90">
        <v>3574</v>
      </c>
      <c r="AQ7" s="90">
        <v>1572</v>
      </c>
      <c r="AR7" s="90">
        <v>573</v>
      </c>
      <c r="AS7" s="90">
        <v>948</v>
      </c>
      <c r="AT7" s="90">
        <v>1521</v>
      </c>
      <c r="AU7" s="90">
        <v>416</v>
      </c>
      <c r="AV7" s="90">
        <v>506</v>
      </c>
      <c r="AW7" s="90">
        <v>93</v>
      </c>
      <c r="AX7" s="90">
        <v>32</v>
      </c>
      <c r="AY7" s="90">
        <v>474</v>
      </c>
      <c r="AZ7" s="90">
        <v>260</v>
      </c>
      <c r="BA7" s="90">
        <v>214</v>
      </c>
      <c r="BB7" s="90">
        <v>433</v>
      </c>
      <c r="BC7" s="90">
        <v>9</v>
      </c>
      <c r="BD7" s="90">
        <v>424</v>
      </c>
      <c r="BE7" s="90">
        <v>898</v>
      </c>
      <c r="BF7" s="90">
        <v>3</v>
      </c>
      <c r="BG7" s="94" t="s">
        <v>311</v>
      </c>
      <c r="BH7" s="125" t="s">
        <v>330</v>
      </c>
    </row>
    <row r="8" spans="1:60" x14ac:dyDescent="0.2">
      <c r="A8" s="176">
        <v>5</v>
      </c>
      <c r="B8" s="190" t="s">
        <v>8</v>
      </c>
      <c r="C8" s="83" t="s">
        <v>345</v>
      </c>
      <c r="D8" s="90">
        <v>74903</v>
      </c>
      <c r="E8" s="90">
        <v>1200</v>
      </c>
      <c r="F8" s="90">
        <v>72531</v>
      </c>
      <c r="G8" s="90">
        <v>73731</v>
      </c>
      <c r="H8" s="214">
        <v>98.44</v>
      </c>
      <c r="I8" s="90">
        <v>545</v>
      </c>
      <c r="J8" s="90">
        <v>1276</v>
      </c>
      <c r="K8" s="90">
        <v>74352</v>
      </c>
      <c r="L8" s="90">
        <v>20826</v>
      </c>
      <c r="M8" s="90">
        <v>21696</v>
      </c>
      <c r="N8" s="90">
        <v>21611</v>
      </c>
      <c r="O8" s="90">
        <v>10219</v>
      </c>
      <c r="P8" s="90">
        <v>1444</v>
      </c>
      <c r="Q8" s="90">
        <v>-112</v>
      </c>
      <c r="R8" s="90">
        <v>1332</v>
      </c>
      <c r="S8" s="90">
        <v>144</v>
      </c>
      <c r="T8" s="90">
        <v>624</v>
      </c>
      <c r="U8" s="90">
        <v>68</v>
      </c>
      <c r="V8" s="90">
        <v>61</v>
      </c>
      <c r="W8" s="90">
        <v>435</v>
      </c>
      <c r="X8" s="90">
        <v>160</v>
      </c>
      <c r="Y8" s="90">
        <v>275</v>
      </c>
      <c r="Z8" s="90">
        <v>1201</v>
      </c>
      <c r="AA8" s="90">
        <v>57</v>
      </c>
      <c r="AB8" s="90">
        <v>1144</v>
      </c>
      <c r="AC8" s="90">
        <v>1579</v>
      </c>
      <c r="AD8" s="90">
        <v>83</v>
      </c>
      <c r="AE8" s="178"/>
      <c r="AF8" s="90">
        <v>21968</v>
      </c>
      <c r="AG8" s="90">
        <v>161</v>
      </c>
      <c r="AH8" s="90">
        <v>21363</v>
      </c>
      <c r="AI8" s="90">
        <v>21524</v>
      </c>
      <c r="AJ8" s="214">
        <v>97.98</v>
      </c>
      <c r="AK8" s="90">
        <v>-656</v>
      </c>
      <c r="AL8" s="90">
        <v>83</v>
      </c>
      <c r="AM8" s="90">
        <v>20790</v>
      </c>
      <c r="AN8" s="90">
        <v>5119</v>
      </c>
      <c r="AO8" s="90">
        <v>6986</v>
      </c>
      <c r="AP8" s="90">
        <v>6073</v>
      </c>
      <c r="AQ8" s="90">
        <v>2612</v>
      </c>
      <c r="AR8" s="90">
        <v>448</v>
      </c>
      <c r="AS8" s="90">
        <v>526</v>
      </c>
      <c r="AT8" s="90">
        <v>974</v>
      </c>
      <c r="AU8" s="90">
        <v>254</v>
      </c>
      <c r="AV8" s="90">
        <v>383</v>
      </c>
      <c r="AW8" s="90">
        <v>28</v>
      </c>
      <c r="AX8" s="90">
        <v>42</v>
      </c>
      <c r="AY8" s="90">
        <v>267</v>
      </c>
      <c r="AZ8" s="90">
        <v>99</v>
      </c>
      <c r="BA8" s="90">
        <v>168</v>
      </c>
      <c r="BB8" s="90">
        <v>444</v>
      </c>
      <c r="BC8" s="90">
        <v>12</v>
      </c>
      <c r="BD8" s="90">
        <v>432</v>
      </c>
      <c r="BE8" s="90">
        <v>699</v>
      </c>
      <c r="BF8" s="90">
        <v>2</v>
      </c>
      <c r="BG8" s="94" t="s">
        <v>311</v>
      </c>
      <c r="BH8" s="125" t="s">
        <v>331</v>
      </c>
    </row>
    <row r="9" spans="1:60" x14ac:dyDescent="0.2">
      <c r="A9" s="176">
        <v>6</v>
      </c>
      <c r="B9" s="239" t="s">
        <v>9</v>
      </c>
      <c r="C9" s="83" t="s">
        <v>346</v>
      </c>
      <c r="D9" s="90">
        <v>117716</v>
      </c>
      <c r="E9" s="90">
        <v>757</v>
      </c>
      <c r="F9" s="90">
        <v>113361</v>
      </c>
      <c r="G9" s="90">
        <v>114118</v>
      </c>
      <c r="H9" s="214">
        <v>96.94</v>
      </c>
      <c r="I9" s="90">
        <v>672</v>
      </c>
      <c r="J9" s="90">
        <v>994</v>
      </c>
      <c r="K9" s="178">
        <v>115027</v>
      </c>
      <c r="L9" s="178">
        <v>35618</v>
      </c>
      <c r="M9" s="178">
        <v>32708</v>
      </c>
      <c r="N9" s="178">
        <v>32801</v>
      </c>
      <c r="O9" s="178">
        <v>14112</v>
      </c>
      <c r="P9" s="90">
        <v>6885</v>
      </c>
      <c r="Q9" s="90">
        <v>-499</v>
      </c>
      <c r="R9" s="90">
        <v>6386</v>
      </c>
      <c r="S9" s="90">
        <v>554</v>
      </c>
      <c r="T9" s="90">
        <v>717</v>
      </c>
      <c r="U9" s="90">
        <v>87</v>
      </c>
      <c r="V9" s="90">
        <v>60</v>
      </c>
      <c r="W9" s="90">
        <v>4968</v>
      </c>
      <c r="X9" s="90">
        <v>6244</v>
      </c>
      <c r="Y9" s="90">
        <v>-1276</v>
      </c>
      <c r="Z9" s="90">
        <v>3619</v>
      </c>
      <c r="AA9" s="90">
        <v>27</v>
      </c>
      <c r="AB9" s="90">
        <v>3592</v>
      </c>
      <c r="AC9" s="90">
        <v>8560</v>
      </c>
      <c r="AD9" s="90">
        <v>422</v>
      </c>
      <c r="AE9" s="178"/>
      <c r="AF9" s="90">
        <v>15779</v>
      </c>
      <c r="AG9" s="90">
        <v>241</v>
      </c>
      <c r="AH9" s="90">
        <v>14484</v>
      </c>
      <c r="AI9" s="90">
        <v>14725</v>
      </c>
      <c r="AJ9" s="214">
        <v>93.32</v>
      </c>
      <c r="AK9" s="90">
        <v>-3070</v>
      </c>
      <c r="AL9" s="90">
        <v>87</v>
      </c>
      <c r="AM9" s="90">
        <v>11501</v>
      </c>
      <c r="AN9" s="90">
        <v>3781</v>
      </c>
      <c r="AO9" s="90">
        <v>4460</v>
      </c>
      <c r="AP9" s="90">
        <v>3001</v>
      </c>
      <c r="AQ9" s="90">
        <v>316</v>
      </c>
      <c r="AR9" s="90">
        <v>1722</v>
      </c>
      <c r="AS9" s="90">
        <v>-3194</v>
      </c>
      <c r="AT9" s="90">
        <v>-1472</v>
      </c>
      <c r="AU9" s="90">
        <v>-1894</v>
      </c>
      <c r="AV9" s="90">
        <v>-812</v>
      </c>
      <c r="AW9" s="90">
        <v>118</v>
      </c>
      <c r="AX9" s="90">
        <v>63</v>
      </c>
      <c r="AY9" s="90">
        <v>1053</v>
      </c>
      <c r="AZ9" s="90">
        <v>3498</v>
      </c>
      <c r="BA9" s="90">
        <v>-2445</v>
      </c>
      <c r="BB9" s="90">
        <v>1054</v>
      </c>
      <c r="BC9" s="90">
        <v>32</v>
      </c>
      <c r="BD9" s="90">
        <v>1022</v>
      </c>
      <c r="BE9" s="90">
        <v>2075</v>
      </c>
      <c r="BF9" s="90">
        <v>5</v>
      </c>
      <c r="BG9" s="94" t="s">
        <v>311</v>
      </c>
      <c r="BH9" s="125" t="s">
        <v>329</v>
      </c>
    </row>
    <row r="10" spans="1:60" x14ac:dyDescent="0.2">
      <c r="A10" s="176">
        <v>7</v>
      </c>
      <c r="B10" s="190" t="s">
        <v>10</v>
      </c>
      <c r="C10" s="83" t="s">
        <v>347</v>
      </c>
      <c r="D10" s="90">
        <v>68794</v>
      </c>
      <c r="E10" s="90">
        <v>759</v>
      </c>
      <c r="F10" s="90">
        <v>65077</v>
      </c>
      <c r="G10" s="90">
        <v>65836</v>
      </c>
      <c r="H10" s="214">
        <v>95.7</v>
      </c>
      <c r="I10" s="90">
        <v>1409</v>
      </c>
      <c r="J10" s="90">
        <v>881</v>
      </c>
      <c r="K10" s="90">
        <v>67367</v>
      </c>
      <c r="L10" s="90">
        <v>18847</v>
      </c>
      <c r="M10" s="90">
        <v>19040</v>
      </c>
      <c r="N10" s="90">
        <v>18545</v>
      </c>
      <c r="O10" s="90">
        <v>10935</v>
      </c>
      <c r="P10" s="90">
        <v>5687</v>
      </c>
      <c r="Q10" s="90">
        <v>-11</v>
      </c>
      <c r="R10" s="90">
        <v>5676</v>
      </c>
      <c r="S10" s="90">
        <v>577</v>
      </c>
      <c r="T10" s="90">
        <v>836</v>
      </c>
      <c r="U10" s="90">
        <v>170</v>
      </c>
      <c r="V10" s="90">
        <v>13</v>
      </c>
      <c r="W10" s="90">
        <v>4080</v>
      </c>
      <c r="X10" s="90">
        <v>2835</v>
      </c>
      <c r="Y10" s="90">
        <v>1245</v>
      </c>
      <c r="Z10" s="90">
        <v>2959</v>
      </c>
      <c r="AA10" s="90">
        <v>4</v>
      </c>
      <c r="AB10" s="90">
        <v>2955</v>
      </c>
      <c r="AC10" s="90">
        <v>7035</v>
      </c>
      <c r="AD10" s="90">
        <v>784</v>
      </c>
      <c r="AE10" s="178"/>
      <c r="AF10" s="90">
        <v>28914</v>
      </c>
      <c r="AG10" s="90">
        <v>63</v>
      </c>
      <c r="AH10" s="90">
        <v>27521</v>
      </c>
      <c r="AI10" s="90">
        <v>27584</v>
      </c>
      <c r="AJ10" s="214">
        <v>95.4</v>
      </c>
      <c r="AK10" s="90">
        <v>-1651</v>
      </c>
      <c r="AL10" s="90">
        <v>142</v>
      </c>
      <c r="AM10" s="90">
        <v>26012</v>
      </c>
      <c r="AN10" s="90">
        <v>6761</v>
      </c>
      <c r="AO10" s="90">
        <v>5768</v>
      </c>
      <c r="AP10" s="90">
        <v>7883</v>
      </c>
      <c r="AQ10" s="90">
        <v>5600</v>
      </c>
      <c r="AR10" s="90">
        <v>1297</v>
      </c>
      <c r="AS10" s="90">
        <v>536</v>
      </c>
      <c r="AT10" s="90">
        <v>1833</v>
      </c>
      <c r="AU10" s="90">
        <v>132</v>
      </c>
      <c r="AV10" s="90">
        <v>566</v>
      </c>
      <c r="AW10" s="90">
        <v>34</v>
      </c>
      <c r="AX10" s="90">
        <v>95</v>
      </c>
      <c r="AY10" s="90">
        <v>1006</v>
      </c>
      <c r="AZ10" s="90">
        <v>522</v>
      </c>
      <c r="BA10" s="90">
        <v>484</v>
      </c>
      <c r="BB10" s="90">
        <v>1339</v>
      </c>
      <c r="BC10" s="90">
        <v>0</v>
      </c>
      <c r="BD10" s="90">
        <v>1339</v>
      </c>
      <c r="BE10" s="90">
        <v>2345</v>
      </c>
      <c r="BF10" s="90">
        <v>41</v>
      </c>
      <c r="BG10" s="94" t="s">
        <v>311</v>
      </c>
      <c r="BH10" s="125" t="s">
        <v>331</v>
      </c>
    </row>
    <row r="11" spans="1:60" x14ac:dyDescent="0.2">
      <c r="A11" s="176">
        <v>8</v>
      </c>
      <c r="B11" s="190" t="s">
        <v>11</v>
      </c>
      <c r="C11" s="83" t="s">
        <v>348</v>
      </c>
      <c r="D11" s="90">
        <v>86474</v>
      </c>
      <c r="E11" s="90">
        <v>1094</v>
      </c>
      <c r="F11" s="90">
        <v>82470</v>
      </c>
      <c r="G11" s="90">
        <v>83564</v>
      </c>
      <c r="H11" s="214">
        <v>96.63</v>
      </c>
      <c r="I11" s="90">
        <v>724</v>
      </c>
      <c r="J11" s="90">
        <v>1243</v>
      </c>
      <c r="K11" s="90">
        <v>84437</v>
      </c>
      <c r="L11" s="90">
        <v>32273</v>
      </c>
      <c r="M11" s="90">
        <v>24325</v>
      </c>
      <c r="N11" s="90">
        <v>24282</v>
      </c>
      <c r="O11" s="90">
        <v>3557</v>
      </c>
      <c r="P11" s="90">
        <v>5530</v>
      </c>
      <c r="Q11" s="90">
        <v>1888</v>
      </c>
      <c r="R11" s="90">
        <v>7418</v>
      </c>
      <c r="S11" s="90">
        <v>1287</v>
      </c>
      <c r="T11" s="90">
        <v>1623</v>
      </c>
      <c r="U11" s="90">
        <v>0</v>
      </c>
      <c r="V11" s="90">
        <v>0</v>
      </c>
      <c r="W11" s="90">
        <v>4508</v>
      </c>
      <c r="X11" s="90">
        <v>1804</v>
      </c>
      <c r="Y11" s="90">
        <v>2704</v>
      </c>
      <c r="Z11" s="90">
        <v>2910</v>
      </c>
      <c r="AA11" s="90">
        <v>0</v>
      </c>
      <c r="AB11" s="90">
        <v>2910</v>
      </c>
      <c r="AC11" s="90">
        <v>7418</v>
      </c>
      <c r="AD11" s="90">
        <v>587</v>
      </c>
      <c r="AE11" s="178"/>
      <c r="AF11" s="90">
        <v>27461</v>
      </c>
      <c r="AG11" s="90">
        <v>158</v>
      </c>
      <c r="AH11" s="90">
        <v>24783</v>
      </c>
      <c r="AI11" s="90">
        <v>24941</v>
      </c>
      <c r="AJ11" s="214">
        <v>90.82</v>
      </c>
      <c r="AK11" s="90">
        <v>600</v>
      </c>
      <c r="AL11" s="90">
        <v>180</v>
      </c>
      <c r="AM11" s="90">
        <v>25563</v>
      </c>
      <c r="AN11" s="90">
        <v>8905</v>
      </c>
      <c r="AO11" s="90">
        <v>6747</v>
      </c>
      <c r="AP11" s="90">
        <v>7186</v>
      </c>
      <c r="AQ11" s="90">
        <v>2725</v>
      </c>
      <c r="AR11" s="90">
        <v>1510</v>
      </c>
      <c r="AS11" s="90">
        <v>2864</v>
      </c>
      <c r="AT11" s="90">
        <v>4374</v>
      </c>
      <c r="AU11" s="90">
        <v>1088</v>
      </c>
      <c r="AV11" s="90">
        <v>1378</v>
      </c>
      <c r="AW11" s="90">
        <v>54</v>
      </c>
      <c r="AX11" s="90">
        <v>-6</v>
      </c>
      <c r="AY11" s="90">
        <v>1860</v>
      </c>
      <c r="AZ11" s="90">
        <v>368</v>
      </c>
      <c r="BA11" s="90">
        <v>1492</v>
      </c>
      <c r="BB11" s="90">
        <v>2520</v>
      </c>
      <c r="BC11" s="90">
        <v>6</v>
      </c>
      <c r="BD11" s="90">
        <v>2514</v>
      </c>
      <c r="BE11" s="90">
        <v>4374</v>
      </c>
      <c r="BF11" s="90">
        <v>28</v>
      </c>
      <c r="BG11" s="94" t="s">
        <v>311</v>
      </c>
      <c r="BH11" s="125" t="s">
        <v>329</v>
      </c>
    </row>
    <row r="12" spans="1:60" x14ac:dyDescent="0.2">
      <c r="A12" s="176">
        <v>9</v>
      </c>
      <c r="B12" s="190" t="s">
        <v>12</v>
      </c>
      <c r="C12" s="83" t="s">
        <v>349</v>
      </c>
      <c r="D12" s="90">
        <v>60888</v>
      </c>
      <c r="E12" s="90">
        <v>619</v>
      </c>
      <c r="F12" s="90">
        <v>58843</v>
      </c>
      <c r="G12" s="90">
        <v>59462</v>
      </c>
      <c r="H12" s="214">
        <v>97.66</v>
      </c>
      <c r="I12" s="90">
        <v>137</v>
      </c>
      <c r="J12" s="90">
        <v>810</v>
      </c>
      <c r="K12" s="90">
        <v>59790</v>
      </c>
      <c r="L12" s="90">
        <v>19904</v>
      </c>
      <c r="M12" s="90">
        <v>16935</v>
      </c>
      <c r="N12" s="90">
        <v>16885</v>
      </c>
      <c r="O12" s="90">
        <v>6066</v>
      </c>
      <c r="P12" s="90">
        <v>1834</v>
      </c>
      <c r="Q12" s="90">
        <v>-437</v>
      </c>
      <c r="R12" s="90">
        <v>1397</v>
      </c>
      <c r="S12" s="90">
        <v>83</v>
      </c>
      <c r="T12" s="90">
        <v>70</v>
      </c>
      <c r="U12" s="90">
        <v>-5</v>
      </c>
      <c r="V12" s="90">
        <v>1</v>
      </c>
      <c r="W12" s="90">
        <v>1248</v>
      </c>
      <c r="X12" s="90">
        <v>710</v>
      </c>
      <c r="Y12" s="90">
        <v>538</v>
      </c>
      <c r="Z12" s="90">
        <v>1426</v>
      </c>
      <c r="AA12" s="90">
        <v>1</v>
      </c>
      <c r="AB12" s="90">
        <v>1425</v>
      </c>
      <c r="AC12" s="90">
        <v>2673</v>
      </c>
      <c r="AD12" s="90">
        <v>11</v>
      </c>
      <c r="AE12" s="178"/>
      <c r="AF12" s="90">
        <v>13144</v>
      </c>
      <c r="AG12" s="90">
        <v>47</v>
      </c>
      <c r="AH12" s="90">
        <v>12680</v>
      </c>
      <c r="AI12" s="90">
        <v>12727</v>
      </c>
      <c r="AJ12" s="214">
        <v>96.83</v>
      </c>
      <c r="AK12" s="90">
        <v>120</v>
      </c>
      <c r="AL12" s="90">
        <v>146</v>
      </c>
      <c r="AM12" s="90">
        <v>12946</v>
      </c>
      <c r="AN12" s="90">
        <v>4093</v>
      </c>
      <c r="AO12" s="90">
        <v>3865</v>
      </c>
      <c r="AP12" s="90">
        <v>3153</v>
      </c>
      <c r="AQ12" s="90">
        <v>1835</v>
      </c>
      <c r="AR12" s="90">
        <v>633</v>
      </c>
      <c r="AS12" s="90">
        <v>214</v>
      </c>
      <c r="AT12" s="90">
        <v>847</v>
      </c>
      <c r="AU12" s="90">
        <v>136</v>
      </c>
      <c r="AV12" s="90">
        <v>310</v>
      </c>
      <c r="AW12" s="90">
        <v>10</v>
      </c>
      <c r="AX12" s="90">
        <v>5</v>
      </c>
      <c r="AY12" s="90">
        <v>386</v>
      </c>
      <c r="AZ12" s="90">
        <v>228</v>
      </c>
      <c r="BA12" s="90">
        <v>158</v>
      </c>
      <c r="BB12" s="90">
        <v>420</v>
      </c>
      <c r="BC12" s="90">
        <v>5</v>
      </c>
      <c r="BD12" s="90">
        <v>415</v>
      </c>
      <c r="BE12" s="90">
        <v>801</v>
      </c>
      <c r="BF12" s="90">
        <v>3</v>
      </c>
      <c r="BG12" s="94" t="s">
        <v>311</v>
      </c>
      <c r="BH12" s="125" t="s">
        <v>332</v>
      </c>
    </row>
    <row r="13" spans="1:60" x14ac:dyDescent="0.2">
      <c r="A13" s="176">
        <v>10</v>
      </c>
      <c r="B13" s="190" t="s">
        <v>13</v>
      </c>
      <c r="C13" s="83" t="s">
        <v>350</v>
      </c>
      <c r="D13" s="90">
        <v>82528</v>
      </c>
      <c r="E13" s="90">
        <v>2096</v>
      </c>
      <c r="F13" s="90">
        <v>74800</v>
      </c>
      <c r="G13" s="90">
        <v>76896</v>
      </c>
      <c r="H13" s="214">
        <v>93.18</v>
      </c>
      <c r="I13" s="90">
        <v>1510</v>
      </c>
      <c r="J13" s="90">
        <v>2462</v>
      </c>
      <c r="K13" s="90">
        <v>78772</v>
      </c>
      <c r="L13" s="90">
        <v>21919</v>
      </c>
      <c r="M13" s="90">
        <v>21713</v>
      </c>
      <c r="N13" s="90">
        <v>21999</v>
      </c>
      <c r="O13" s="90">
        <v>13141</v>
      </c>
      <c r="P13" s="90">
        <v>25820</v>
      </c>
      <c r="Q13" s="90">
        <v>390</v>
      </c>
      <c r="R13" s="90">
        <v>26210</v>
      </c>
      <c r="S13" s="90">
        <v>1187</v>
      </c>
      <c r="T13" s="90">
        <v>1105</v>
      </c>
      <c r="U13" s="90">
        <v>201</v>
      </c>
      <c r="V13" s="90">
        <v>21</v>
      </c>
      <c r="W13" s="90">
        <v>23696</v>
      </c>
      <c r="X13" s="90">
        <v>20268</v>
      </c>
      <c r="Y13" s="90">
        <v>3428</v>
      </c>
      <c r="Z13" s="90">
        <v>5873</v>
      </c>
      <c r="AA13" s="90">
        <v>17</v>
      </c>
      <c r="AB13" s="90">
        <v>5856</v>
      </c>
      <c r="AC13" s="90">
        <v>29552</v>
      </c>
      <c r="AD13" s="90">
        <v>3339</v>
      </c>
      <c r="AE13" s="178"/>
      <c r="AF13" s="90">
        <v>43543</v>
      </c>
      <c r="AG13" s="90">
        <v>399</v>
      </c>
      <c r="AH13" s="90">
        <v>37420</v>
      </c>
      <c r="AI13" s="90">
        <v>37819</v>
      </c>
      <c r="AJ13" s="214">
        <v>86.85</v>
      </c>
      <c r="AK13" s="90">
        <v>501</v>
      </c>
      <c r="AL13" s="90">
        <v>399</v>
      </c>
      <c r="AM13" s="90">
        <v>38320</v>
      </c>
      <c r="AN13" s="90">
        <v>12657</v>
      </c>
      <c r="AO13" s="90">
        <v>9315</v>
      </c>
      <c r="AP13" s="90">
        <v>8580</v>
      </c>
      <c r="AQ13" s="90">
        <v>7768</v>
      </c>
      <c r="AR13" s="90">
        <v>8031</v>
      </c>
      <c r="AS13" s="90">
        <v>2778</v>
      </c>
      <c r="AT13" s="90">
        <v>10809</v>
      </c>
      <c r="AU13" s="90">
        <v>1061</v>
      </c>
      <c r="AV13" s="90">
        <v>952</v>
      </c>
      <c r="AW13" s="90">
        <v>22</v>
      </c>
      <c r="AX13" s="90">
        <v>0</v>
      </c>
      <c r="AY13" s="90">
        <v>8774</v>
      </c>
      <c r="AZ13" s="90">
        <v>6906</v>
      </c>
      <c r="BA13" s="90">
        <v>1868</v>
      </c>
      <c r="BB13" s="90">
        <v>5729</v>
      </c>
      <c r="BC13" s="90">
        <v>0</v>
      </c>
      <c r="BD13" s="90">
        <v>5729</v>
      </c>
      <c r="BE13" s="90">
        <v>14503</v>
      </c>
      <c r="BF13" s="90">
        <v>174</v>
      </c>
      <c r="BG13" s="94" t="s">
        <v>312</v>
      </c>
      <c r="BH13" s="125" t="s">
        <v>333</v>
      </c>
    </row>
    <row r="14" spans="1:60" x14ac:dyDescent="0.2">
      <c r="A14" s="176">
        <v>11</v>
      </c>
      <c r="B14" s="190" t="s">
        <v>14</v>
      </c>
      <c r="C14" s="83" t="s">
        <v>351</v>
      </c>
      <c r="D14" s="90">
        <v>234358</v>
      </c>
      <c r="E14" s="90">
        <v>3505</v>
      </c>
      <c r="F14" s="90">
        <v>218990</v>
      </c>
      <c r="G14" s="90">
        <v>222495</v>
      </c>
      <c r="H14" s="214">
        <v>94.94</v>
      </c>
      <c r="I14" s="90">
        <v>4706</v>
      </c>
      <c r="J14" s="90">
        <v>5031</v>
      </c>
      <c r="K14" s="90">
        <v>228727</v>
      </c>
      <c r="L14" s="90">
        <v>61133</v>
      </c>
      <c r="M14" s="90">
        <v>62971</v>
      </c>
      <c r="N14" s="90">
        <v>62705</v>
      </c>
      <c r="O14" s="90">
        <v>41918</v>
      </c>
      <c r="P14" s="90">
        <v>46631</v>
      </c>
      <c r="Q14" s="90">
        <v>-52</v>
      </c>
      <c r="R14" s="90">
        <v>46579</v>
      </c>
      <c r="S14" s="90">
        <v>1758</v>
      </c>
      <c r="T14" s="90">
        <v>3248</v>
      </c>
      <c r="U14" s="90">
        <v>3</v>
      </c>
      <c r="V14" s="90">
        <v>2</v>
      </c>
      <c r="W14" s="90">
        <v>41568</v>
      </c>
      <c r="X14" s="90">
        <v>33127</v>
      </c>
      <c r="Y14" s="90">
        <v>8441</v>
      </c>
      <c r="Z14" s="90">
        <v>13430</v>
      </c>
      <c r="AA14" s="90">
        <v>5</v>
      </c>
      <c r="AB14" s="90">
        <v>13425</v>
      </c>
      <c r="AC14" s="90">
        <v>54993</v>
      </c>
      <c r="AD14" s="90">
        <v>6910</v>
      </c>
      <c r="AE14" s="178"/>
      <c r="AF14" s="90">
        <v>42161</v>
      </c>
      <c r="AG14" s="90">
        <v>30</v>
      </c>
      <c r="AH14" s="90">
        <v>34719</v>
      </c>
      <c r="AI14" s="90">
        <v>34749</v>
      </c>
      <c r="AJ14" s="214">
        <v>82.42</v>
      </c>
      <c r="AK14" s="90">
        <v>-1407</v>
      </c>
      <c r="AL14" s="90">
        <v>73</v>
      </c>
      <c r="AM14" s="90">
        <v>33385</v>
      </c>
      <c r="AN14" s="90">
        <v>8988</v>
      </c>
      <c r="AO14" s="90">
        <v>10412</v>
      </c>
      <c r="AP14" s="90">
        <v>9030</v>
      </c>
      <c r="AQ14" s="90">
        <v>4955</v>
      </c>
      <c r="AR14" s="90">
        <v>14641</v>
      </c>
      <c r="AS14" s="90">
        <v>4284</v>
      </c>
      <c r="AT14" s="90">
        <v>18925</v>
      </c>
      <c r="AU14" s="90">
        <v>1086</v>
      </c>
      <c r="AV14" s="90">
        <v>1589</v>
      </c>
      <c r="AW14" s="90">
        <v>1051</v>
      </c>
      <c r="AX14" s="90">
        <v>41</v>
      </c>
      <c r="AY14" s="90">
        <v>15158</v>
      </c>
      <c r="AZ14" s="90">
        <v>10175</v>
      </c>
      <c r="BA14" s="90">
        <v>4983</v>
      </c>
      <c r="BB14" s="90">
        <v>7434</v>
      </c>
      <c r="BC14" s="90">
        <v>0</v>
      </c>
      <c r="BD14" s="90">
        <v>7434</v>
      </c>
      <c r="BE14" s="90">
        <v>22592</v>
      </c>
      <c r="BF14" s="90">
        <v>379</v>
      </c>
      <c r="BG14" s="94" t="s">
        <v>312</v>
      </c>
      <c r="BH14" s="125" t="s">
        <v>333</v>
      </c>
    </row>
    <row r="15" spans="1:60" x14ac:dyDescent="0.2">
      <c r="A15" s="176">
        <v>12</v>
      </c>
      <c r="B15" s="190" t="s">
        <v>15</v>
      </c>
      <c r="C15" s="83" t="s">
        <v>352</v>
      </c>
      <c r="D15" s="90">
        <v>121207</v>
      </c>
      <c r="E15" s="90">
        <v>1583</v>
      </c>
      <c r="F15" s="90">
        <v>115089</v>
      </c>
      <c r="G15" s="90">
        <v>116672</v>
      </c>
      <c r="H15" s="214">
        <v>96.26</v>
      </c>
      <c r="I15" s="90">
        <v>2054</v>
      </c>
      <c r="J15" s="90">
        <v>2465</v>
      </c>
      <c r="K15" s="90">
        <v>119608</v>
      </c>
      <c r="L15" s="90">
        <v>31453</v>
      </c>
      <c r="M15" s="90">
        <v>31409</v>
      </c>
      <c r="N15" s="90">
        <v>31454</v>
      </c>
      <c r="O15" s="90">
        <v>25292</v>
      </c>
      <c r="P15" s="90">
        <v>11185</v>
      </c>
      <c r="Q15" s="90">
        <v>-929</v>
      </c>
      <c r="R15" s="90">
        <v>10256</v>
      </c>
      <c r="S15" s="90">
        <v>0</v>
      </c>
      <c r="T15" s="90">
        <v>1969</v>
      </c>
      <c r="U15" s="90">
        <v>1473</v>
      </c>
      <c r="V15" s="90">
        <v>70</v>
      </c>
      <c r="W15" s="90">
        <v>6744</v>
      </c>
      <c r="X15" s="90">
        <v>3122</v>
      </c>
      <c r="Y15" s="90">
        <v>3622</v>
      </c>
      <c r="Z15" s="90">
        <v>4547</v>
      </c>
      <c r="AA15" s="90">
        <v>2</v>
      </c>
      <c r="AB15" s="90">
        <v>4545</v>
      </c>
      <c r="AC15" s="90">
        <v>11289</v>
      </c>
      <c r="AD15" s="90">
        <v>449</v>
      </c>
      <c r="AE15" s="178"/>
      <c r="AF15" s="90">
        <v>35873</v>
      </c>
      <c r="AG15" s="90">
        <v>468</v>
      </c>
      <c r="AH15" s="90">
        <v>34786</v>
      </c>
      <c r="AI15" s="90">
        <v>35254</v>
      </c>
      <c r="AJ15" s="214">
        <v>98.27</v>
      </c>
      <c r="AK15" s="90">
        <v>-1741</v>
      </c>
      <c r="AL15" s="90">
        <v>667</v>
      </c>
      <c r="AM15" s="90">
        <v>33712</v>
      </c>
      <c r="AN15" s="90">
        <v>11803</v>
      </c>
      <c r="AO15" s="90">
        <v>7278</v>
      </c>
      <c r="AP15" s="90">
        <v>8047</v>
      </c>
      <c r="AQ15" s="90">
        <v>6584</v>
      </c>
      <c r="AR15" s="90">
        <v>1510</v>
      </c>
      <c r="AS15" s="90">
        <v>539</v>
      </c>
      <c r="AT15" s="90">
        <v>2049</v>
      </c>
      <c r="AU15" s="90">
        <v>0</v>
      </c>
      <c r="AV15" s="90">
        <v>1022</v>
      </c>
      <c r="AW15" s="90">
        <v>297</v>
      </c>
      <c r="AX15" s="90">
        <v>166</v>
      </c>
      <c r="AY15" s="90">
        <v>564</v>
      </c>
      <c r="AZ15" s="90">
        <v>212</v>
      </c>
      <c r="BA15" s="90">
        <v>352</v>
      </c>
      <c r="BB15" s="90">
        <v>713</v>
      </c>
      <c r="BC15" s="90">
        <v>10</v>
      </c>
      <c r="BD15" s="90">
        <v>703</v>
      </c>
      <c r="BE15" s="90">
        <v>1267</v>
      </c>
      <c r="BF15" s="90">
        <v>12</v>
      </c>
      <c r="BG15" s="94" t="s">
        <v>313</v>
      </c>
      <c r="BH15" s="125" t="s">
        <v>334</v>
      </c>
    </row>
    <row r="16" spans="1:60" x14ac:dyDescent="0.2">
      <c r="A16" s="176">
        <v>13</v>
      </c>
      <c r="B16" s="190" t="s">
        <v>16</v>
      </c>
      <c r="C16" s="83" t="s">
        <v>353</v>
      </c>
      <c r="D16" s="90">
        <v>37968</v>
      </c>
      <c r="E16" s="90">
        <v>536</v>
      </c>
      <c r="F16" s="90">
        <v>35634</v>
      </c>
      <c r="G16" s="90">
        <v>36170</v>
      </c>
      <c r="H16" s="214">
        <v>95.26</v>
      </c>
      <c r="I16" s="90">
        <v>775</v>
      </c>
      <c r="J16" s="90">
        <v>626</v>
      </c>
      <c r="K16" s="90">
        <v>37035</v>
      </c>
      <c r="L16" s="90">
        <v>10286</v>
      </c>
      <c r="M16" s="90">
        <v>10797</v>
      </c>
      <c r="N16" s="90">
        <v>10109</v>
      </c>
      <c r="O16" s="90">
        <v>5843</v>
      </c>
      <c r="P16" s="90">
        <v>3883</v>
      </c>
      <c r="Q16" s="90">
        <v>143</v>
      </c>
      <c r="R16" s="90">
        <v>4026</v>
      </c>
      <c r="S16" s="90">
        <v>459</v>
      </c>
      <c r="T16" s="90">
        <v>641</v>
      </c>
      <c r="U16" s="90">
        <v>89</v>
      </c>
      <c r="V16" s="90">
        <v>4</v>
      </c>
      <c r="W16" s="90">
        <v>2833</v>
      </c>
      <c r="X16" s="90">
        <v>1890</v>
      </c>
      <c r="Y16" s="90">
        <v>943</v>
      </c>
      <c r="Z16" s="90">
        <v>1799</v>
      </c>
      <c r="AA16" s="90">
        <v>0</v>
      </c>
      <c r="AB16" s="90">
        <v>1799</v>
      </c>
      <c r="AC16" s="90">
        <v>4632</v>
      </c>
      <c r="AD16" s="90">
        <v>245</v>
      </c>
      <c r="AE16" s="178"/>
      <c r="AF16" s="90">
        <v>13566</v>
      </c>
      <c r="AG16" s="90">
        <v>1408</v>
      </c>
      <c r="AH16" s="90">
        <v>11868</v>
      </c>
      <c r="AI16" s="90">
        <v>13276</v>
      </c>
      <c r="AJ16" s="214">
        <v>97.86</v>
      </c>
      <c r="AK16" s="90">
        <v>-1928</v>
      </c>
      <c r="AL16" s="90">
        <v>321</v>
      </c>
      <c r="AM16" s="90">
        <v>10261</v>
      </c>
      <c r="AN16" s="90">
        <v>3066</v>
      </c>
      <c r="AO16" s="90">
        <v>2403</v>
      </c>
      <c r="AP16" s="90">
        <v>2503</v>
      </c>
      <c r="AQ16" s="90">
        <v>2289</v>
      </c>
      <c r="AR16" s="90">
        <v>1704</v>
      </c>
      <c r="AS16" s="90">
        <v>-155</v>
      </c>
      <c r="AT16" s="90">
        <v>1549</v>
      </c>
      <c r="AU16" s="90">
        <v>79</v>
      </c>
      <c r="AV16" s="90">
        <v>-16</v>
      </c>
      <c r="AW16" s="90">
        <v>61</v>
      </c>
      <c r="AX16" s="90">
        <v>0</v>
      </c>
      <c r="AY16" s="90">
        <v>1425</v>
      </c>
      <c r="AZ16" s="90">
        <v>975</v>
      </c>
      <c r="BA16" s="90">
        <v>450</v>
      </c>
      <c r="BB16" s="90">
        <v>290</v>
      </c>
      <c r="BC16" s="90">
        <v>0</v>
      </c>
      <c r="BD16" s="90">
        <v>290</v>
      </c>
      <c r="BE16" s="90">
        <v>1715</v>
      </c>
      <c r="BF16" s="90">
        <v>15</v>
      </c>
      <c r="BG16" s="94" t="s">
        <v>311</v>
      </c>
      <c r="BH16" s="125" t="s">
        <v>330</v>
      </c>
    </row>
    <row r="17" spans="1:60" x14ac:dyDescent="0.2">
      <c r="A17" s="176">
        <v>14</v>
      </c>
      <c r="B17" s="190" t="s">
        <v>17</v>
      </c>
      <c r="C17" s="83" t="s">
        <v>354</v>
      </c>
      <c r="D17" s="90">
        <v>114181</v>
      </c>
      <c r="E17" s="90">
        <v>1573</v>
      </c>
      <c r="F17" s="90">
        <v>107752</v>
      </c>
      <c r="G17" s="90">
        <v>109325</v>
      </c>
      <c r="H17" s="214">
        <v>95.75</v>
      </c>
      <c r="I17" s="90">
        <v>766</v>
      </c>
      <c r="J17" s="90">
        <v>1865</v>
      </c>
      <c r="K17" s="90">
        <v>110383</v>
      </c>
      <c r="L17" s="90">
        <v>30261</v>
      </c>
      <c r="M17" s="90">
        <v>29530</v>
      </c>
      <c r="N17" s="90">
        <v>30652</v>
      </c>
      <c r="O17" s="90">
        <v>19940</v>
      </c>
      <c r="P17" s="90">
        <v>13743</v>
      </c>
      <c r="Q17" s="90">
        <v>107</v>
      </c>
      <c r="R17" s="90">
        <v>13850</v>
      </c>
      <c r="S17" s="90">
        <v>648</v>
      </c>
      <c r="T17" s="90">
        <v>709</v>
      </c>
      <c r="U17" s="90">
        <v>398</v>
      </c>
      <c r="V17" s="90">
        <v>4</v>
      </c>
      <c r="W17" s="90">
        <v>12091</v>
      </c>
      <c r="X17" s="90">
        <v>8758</v>
      </c>
      <c r="Y17" s="90">
        <v>3333</v>
      </c>
      <c r="Z17" s="90">
        <v>4857</v>
      </c>
      <c r="AA17" s="90">
        <v>11</v>
      </c>
      <c r="AB17" s="90">
        <v>4846</v>
      </c>
      <c r="AC17" s="90">
        <v>16937</v>
      </c>
      <c r="AD17" s="90">
        <v>1601</v>
      </c>
      <c r="AE17" s="178"/>
      <c r="AF17" s="90">
        <v>47269</v>
      </c>
      <c r="AG17" s="90">
        <v>450</v>
      </c>
      <c r="AH17" s="90">
        <v>45022</v>
      </c>
      <c r="AI17" s="90">
        <v>45472</v>
      </c>
      <c r="AJ17" s="214">
        <v>96.2</v>
      </c>
      <c r="AK17" s="90">
        <v>-2208</v>
      </c>
      <c r="AL17" s="90">
        <v>551</v>
      </c>
      <c r="AM17" s="90">
        <v>43365</v>
      </c>
      <c r="AN17" s="90">
        <v>12286</v>
      </c>
      <c r="AO17" s="90">
        <v>10909</v>
      </c>
      <c r="AP17" s="90">
        <v>13131</v>
      </c>
      <c r="AQ17" s="90">
        <v>7039</v>
      </c>
      <c r="AR17" s="90">
        <v>1891</v>
      </c>
      <c r="AS17" s="90">
        <v>257</v>
      </c>
      <c r="AT17" s="90">
        <v>2148</v>
      </c>
      <c r="AU17" s="90">
        <v>83</v>
      </c>
      <c r="AV17" s="90">
        <v>766</v>
      </c>
      <c r="AW17" s="90">
        <v>300</v>
      </c>
      <c r="AX17" s="90">
        <v>84</v>
      </c>
      <c r="AY17" s="90">
        <v>915</v>
      </c>
      <c r="AZ17" s="90">
        <v>447</v>
      </c>
      <c r="BA17" s="90">
        <v>468</v>
      </c>
      <c r="BB17" s="90">
        <v>1798</v>
      </c>
      <c r="BC17" s="90">
        <v>15</v>
      </c>
      <c r="BD17" s="90">
        <v>1783</v>
      </c>
      <c r="BE17" s="90">
        <v>2698</v>
      </c>
      <c r="BF17" s="90">
        <v>18</v>
      </c>
      <c r="BG17" s="94" t="s">
        <v>311</v>
      </c>
      <c r="BH17" s="125" t="s">
        <v>332</v>
      </c>
    </row>
    <row r="18" spans="1:60" x14ac:dyDescent="0.2">
      <c r="A18" s="176">
        <v>15</v>
      </c>
      <c r="B18" s="190" t="s">
        <v>18</v>
      </c>
      <c r="C18" s="83" t="s">
        <v>355</v>
      </c>
      <c r="D18" s="90">
        <v>114989</v>
      </c>
      <c r="E18" s="90">
        <v>1335</v>
      </c>
      <c r="F18" s="90">
        <v>111301</v>
      </c>
      <c r="G18" s="90">
        <v>112636</v>
      </c>
      <c r="H18" s="214">
        <v>97.95</v>
      </c>
      <c r="I18" s="90">
        <v>751</v>
      </c>
      <c r="J18" s="90">
        <v>1424</v>
      </c>
      <c r="K18" s="90">
        <v>113476</v>
      </c>
      <c r="L18" s="90">
        <v>13076</v>
      </c>
      <c r="M18" s="90">
        <v>33372</v>
      </c>
      <c r="N18" s="90">
        <v>31737</v>
      </c>
      <c r="O18" s="90">
        <v>35291</v>
      </c>
      <c r="P18" s="90">
        <v>4118</v>
      </c>
      <c r="Q18" s="90">
        <v>121</v>
      </c>
      <c r="R18" s="90">
        <v>4239</v>
      </c>
      <c r="S18" s="90">
        <v>277</v>
      </c>
      <c r="T18" s="90">
        <v>968</v>
      </c>
      <c r="U18" s="90">
        <v>224</v>
      </c>
      <c r="V18" s="90">
        <v>50</v>
      </c>
      <c r="W18" s="90">
        <v>2720</v>
      </c>
      <c r="X18" s="90">
        <v>1616</v>
      </c>
      <c r="Y18" s="90">
        <v>1104</v>
      </c>
      <c r="Z18" s="90">
        <v>2574</v>
      </c>
      <c r="AA18" s="90">
        <v>40</v>
      </c>
      <c r="AB18" s="90">
        <v>2534</v>
      </c>
      <c r="AC18" s="90">
        <v>5254</v>
      </c>
      <c r="AD18" s="90">
        <v>214</v>
      </c>
      <c r="AE18" s="178"/>
      <c r="AF18" s="90">
        <v>46950</v>
      </c>
      <c r="AG18" s="90">
        <v>408</v>
      </c>
      <c r="AH18" s="90">
        <v>46369</v>
      </c>
      <c r="AI18" s="90">
        <v>46777</v>
      </c>
      <c r="AJ18" s="214">
        <v>99.63</v>
      </c>
      <c r="AK18" s="90">
        <v>-1108</v>
      </c>
      <c r="AL18" s="90">
        <v>209</v>
      </c>
      <c r="AM18" s="90">
        <v>45470</v>
      </c>
      <c r="AN18" s="90">
        <v>13045</v>
      </c>
      <c r="AO18" s="90">
        <v>12733</v>
      </c>
      <c r="AP18" s="90">
        <v>12520</v>
      </c>
      <c r="AQ18" s="90">
        <v>7172</v>
      </c>
      <c r="AR18" s="90">
        <v>1637</v>
      </c>
      <c r="AS18" s="90">
        <v>1226</v>
      </c>
      <c r="AT18" s="90">
        <v>2863</v>
      </c>
      <c r="AU18" s="90">
        <v>330</v>
      </c>
      <c r="AV18" s="90">
        <v>1748</v>
      </c>
      <c r="AW18" s="90">
        <v>9</v>
      </c>
      <c r="AX18" s="90">
        <v>71</v>
      </c>
      <c r="AY18" s="90">
        <v>705</v>
      </c>
      <c r="AZ18" s="90">
        <v>319</v>
      </c>
      <c r="BA18" s="90">
        <v>386</v>
      </c>
      <c r="BB18" s="90">
        <v>1067</v>
      </c>
      <c r="BC18" s="90">
        <v>12</v>
      </c>
      <c r="BD18" s="90">
        <v>1055</v>
      </c>
      <c r="BE18" s="90">
        <v>1760</v>
      </c>
      <c r="BF18" s="90">
        <v>7</v>
      </c>
      <c r="BG18" s="94" t="s">
        <v>311</v>
      </c>
      <c r="BH18" s="125" t="s">
        <v>329</v>
      </c>
    </row>
    <row r="19" spans="1:60" x14ac:dyDescent="0.2">
      <c r="A19" s="176">
        <v>16</v>
      </c>
      <c r="B19" s="190" t="s">
        <v>19</v>
      </c>
      <c r="C19" s="83" t="s">
        <v>356</v>
      </c>
      <c r="D19" s="90">
        <v>73146</v>
      </c>
      <c r="E19" s="90">
        <v>620</v>
      </c>
      <c r="F19" s="90">
        <v>69578</v>
      </c>
      <c r="G19" s="90">
        <v>70198</v>
      </c>
      <c r="H19" s="214">
        <v>95.97</v>
      </c>
      <c r="I19" s="90">
        <v>1347</v>
      </c>
      <c r="J19" s="90">
        <v>720</v>
      </c>
      <c r="K19" s="90">
        <v>71645</v>
      </c>
      <c r="L19" s="90">
        <v>18220</v>
      </c>
      <c r="M19" s="90">
        <v>18829</v>
      </c>
      <c r="N19" s="90">
        <v>19133</v>
      </c>
      <c r="O19" s="90">
        <v>15463</v>
      </c>
      <c r="P19" s="90">
        <v>7942</v>
      </c>
      <c r="Q19" s="90">
        <v>-766</v>
      </c>
      <c r="R19" s="90">
        <v>7176</v>
      </c>
      <c r="S19" s="90">
        <v>478</v>
      </c>
      <c r="T19" s="90">
        <v>870</v>
      </c>
      <c r="U19" s="90">
        <v>79</v>
      </c>
      <c r="V19" s="90">
        <v>46</v>
      </c>
      <c r="W19" s="90">
        <v>5703</v>
      </c>
      <c r="X19" s="90">
        <v>3750</v>
      </c>
      <c r="Y19" s="90">
        <v>1953</v>
      </c>
      <c r="Z19" s="90">
        <v>3086</v>
      </c>
      <c r="AA19" s="90">
        <v>42</v>
      </c>
      <c r="AB19" s="90">
        <v>3044</v>
      </c>
      <c r="AC19" s="90">
        <v>8747</v>
      </c>
      <c r="AD19" s="90">
        <v>596</v>
      </c>
      <c r="AE19" s="178"/>
      <c r="AF19" s="90">
        <v>36545</v>
      </c>
      <c r="AG19" s="90">
        <v>80</v>
      </c>
      <c r="AH19" s="90">
        <v>36072</v>
      </c>
      <c r="AI19" s="90">
        <v>36152</v>
      </c>
      <c r="AJ19" s="214">
        <v>98.92</v>
      </c>
      <c r="AK19" s="90">
        <v>-2574</v>
      </c>
      <c r="AL19" s="90">
        <v>58</v>
      </c>
      <c r="AM19" s="90">
        <v>33556</v>
      </c>
      <c r="AN19" s="90">
        <v>8531</v>
      </c>
      <c r="AO19" s="90">
        <v>8804</v>
      </c>
      <c r="AP19" s="90">
        <v>9192</v>
      </c>
      <c r="AQ19" s="90">
        <v>7029</v>
      </c>
      <c r="AR19" s="90">
        <v>1858</v>
      </c>
      <c r="AS19" s="90">
        <v>519</v>
      </c>
      <c r="AT19" s="90">
        <v>2377</v>
      </c>
      <c r="AU19" s="90">
        <v>105</v>
      </c>
      <c r="AV19" s="90">
        <v>96</v>
      </c>
      <c r="AW19" s="90">
        <v>731</v>
      </c>
      <c r="AX19" s="90">
        <v>59</v>
      </c>
      <c r="AY19" s="90">
        <v>1386</v>
      </c>
      <c r="AZ19" s="90">
        <v>750</v>
      </c>
      <c r="BA19" s="90">
        <v>636</v>
      </c>
      <c r="BB19" s="90">
        <v>397</v>
      </c>
      <c r="BC19" s="90">
        <v>29</v>
      </c>
      <c r="BD19" s="90">
        <v>368</v>
      </c>
      <c r="BE19" s="90">
        <v>1754</v>
      </c>
      <c r="BF19" s="90">
        <v>19</v>
      </c>
      <c r="BG19" s="94" t="s">
        <v>311</v>
      </c>
      <c r="BH19" s="125" t="s">
        <v>331</v>
      </c>
    </row>
    <row r="20" spans="1:60" x14ac:dyDescent="0.2">
      <c r="A20" s="176">
        <v>17</v>
      </c>
      <c r="B20" s="190" t="s">
        <v>20</v>
      </c>
      <c r="C20" s="83" t="s">
        <v>357</v>
      </c>
      <c r="D20" s="90">
        <v>119792</v>
      </c>
      <c r="E20" s="90">
        <v>1321</v>
      </c>
      <c r="F20" s="90">
        <v>116637</v>
      </c>
      <c r="G20" s="90">
        <v>117958</v>
      </c>
      <c r="H20" s="214">
        <v>98.47</v>
      </c>
      <c r="I20" s="90">
        <v>546</v>
      </c>
      <c r="J20" s="90">
        <v>2210</v>
      </c>
      <c r="K20" s="90">
        <v>119393</v>
      </c>
      <c r="L20" s="90">
        <v>33448</v>
      </c>
      <c r="M20" s="90">
        <v>33909</v>
      </c>
      <c r="N20" s="90">
        <v>33510</v>
      </c>
      <c r="O20" s="90">
        <v>18526</v>
      </c>
      <c r="P20" s="90">
        <v>4815</v>
      </c>
      <c r="Q20" s="90">
        <v>459</v>
      </c>
      <c r="R20" s="90">
        <v>5274</v>
      </c>
      <c r="S20" s="90">
        <v>299</v>
      </c>
      <c r="T20" s="90">
        <v>1035</v>
      </c>
      <c r="U20" s="90">
        <v>122</v>
      </c>
      <c r="V20" s="90">
        <v>64</v>
      </c>
      <c r="W20" s="90">
        <v>3754</v>
      </c>
      <c r="X20" s="90">
        <v>2687</v>
      </c>
      <c r="Y20" s="90">
        <v>1067</v>
      </c>
      <c r="Z20" s="90">
        <v>1958</v>
      </c>
      <c r="AA20" s="90">
        <v>37</v>
      </c>
      <c r="AB20" s="90">
        <v>1921</v>
      </c>
      <c r="AC20" s="90">
        <v>5675</v>
      </c>
      <c r="AD20" s="90">
        <v>584</v>
      </c>
      <c r="AE20" s="178"/>
      <c r="AF20" s="90">
        <v>29549</v>
      </c>
      <c r="AG20" s="90">
        <v>554</v>
      </c>
      <c r="AH20" s="90">
        <v>27327</v>
      </c>
      <c r="AI20" s="90">
        <v>27881</v>
      </c>
      <c r="AJ20" s="214">
        <v>94.36</v>
      </c>
      <c r="AK20" s="90">
        <v>-1599</v>
      </c>
      <c r="AL20" s="90">
        <v>619</v>
      </c>
      <c r="AM20" s="90">
        <v>26347</v>
      </c>
      <c r="AN20" s="90">
        <v>9829</v>
      </c>
      <c r="AO20" s="90">
        <v>5995</v>
      </c>
      <c r="AP20" s="90">
        <v>6912</v>
      </c>
      <c r="AQ20" s="90">
        <v>3611</v>
      </c>
      <c r="AR20" s="90">
        <v>2288</v>
      </c>
      <c r="AS20" s="90">
        <v>-1593</v>
      </c>
      <c r="AT20" s="90">
        <v>695</v>
      </c>
      <c r="AU20" s="90">
        <v>-1098</v>
      </c>
      <c r="AV20" s="90">
        <v>-120</v>
      </c>
      <c r="AW20" s="90">
        <v>68</v>
      </c>
      <c r="AX20" s="90">
        <v>289</v>
      </c>
      <c r="AY20" s="90">
        <v>1556</v>
      </c>
      <c r="AZ20" s="90">
        <v>808</v>
      </c>
      <c r="BA20" s="90">
        <v>748</v>
      </c>
      <c r="BB20" s="90">
        <v>2316</v>
      </c>
      <c r="BC20" s="90">
        <v>1</v>
      </c>
      <c r="BD20" s="90">
        <v>2315</v>
      </c>
      <c r="BE20" s="90">
        <v>3871</v>
      </c>
      <c r="BF20" s="90">
        <v>32</v>
      </c>
      <c r="BG20" s="94" t="s">
        <v>314</v>
      </c>
      <c r="BH20" s="125" t="s">
        <v>335</v>
      </c>
    </row>
    <row r="21" spans="1:60" x14ac:dyDescent="0.2">
      <c r="A21" s="176">
        <v>18</v>
      </c>
      <c r="B21" s="190" t="s">
        <v>21</v>
      </c>
      <c r="C21" s="83" t="s">
        <v>358</v>
      </c>
      <c r="D21" s="90">
        <v>115413</v>
      </c>
      <c r="E21" s="90">
        <v>725</v>
      </c>
      <c r="F21" s="90">
        <v>110902</v>
      </c>
      <c r="G21" s="90">
        <v>111627</v>
      </c>
      <c r="H21" s="214">
        <v>96.72</v>
      </c>
      <c r="I21" s="90">
        <v>1362</v>
      </c>
      <c r="J21" s="90">
        <v>2453</v>
      </c>
      <c r="K21" s="90">
        <v>114717</v>
      </c>
      <c r="L21" s="90">
        <v>29885</v>
      </c>
      <c r="M21" s="90">
        <v>29371</v>
      </c>
      <c r="N21" s="90">
        <v>31115</v>
      </c>
      <c r="O21" s="90">
        <v>24346</v>
      </c>
      <c r="P21" s="90">
        <v>11940</v>
      </c>
      <c r="Q21" s="90">
        <v>-245</v>
      </c>
      <c r="R21" s="90">
        <v>11695</v>
      </c>
      <c r="S21" s="90">
        <v>376</v>
      </c>
      <c r="T21" s="90">
        <v>986</v>
      </c>
      <c r="U21" s="90">
        <v>115</v>
      </c>
      <c r="V21" s="90">
        <v>5</v>
      </c>
      <c r="W21" s="90">
        <v>10213</v>
      </c>
      <c r="X21" s="90">
        <v>8324</v>
      </c>
      <c r="Y21" s="90">
        <v>1889</v>
      </c>
      <c r="Z21" s="90">
        <v>4029</v>
      </c>
      <c r="AA21" s="90">
        <v>-4</v>
      </c>
      <c r="AB21" s="90">
        <v>4033</v>
      </c>
      <c r="AC21" s="90">
        <v>14246</v>
      </c>
      <c r="AD21" s="90">
        <v>1215</v>
      </c>
      <c r="AE21" s="178"/>
      <c r="AF21" s="90">
        <v>44611</v>
      </c>
      <c r="AG21" s="90">
        <v>167</v>
      </c>
      <c r="AH21" s="90">
        <v>43351</v>
      </c>
      <c r="AI21" s="90">
        <v>43518</v>
      </c>
      <c r="AJ21" s="214">
        <v>97.55</v>
      </c>
      <c r="AK21" s="90">
        <v>-635</v>
      </c>
      <c r="AL21" s="90">
        <v>118</v>
      </c>
      <c r="AM21" s="90">
        <v>42834</v>
      </c>
      <c r="AN21" s="90">
        <v>12168</v>
      </c>
      <c r="AO21" s="90">
        <v>7649</v>
      </c>
      <c r="AP21" s="90">
        <v>11168</v>
      </c>
      <c r="AQ21" s="90">
        <v>11849</v>
      </c>
      <c r="AR21" s="90">
        <v>3955</v>
      </c>
      <c r="AS21" s="90">
        <v>-1149</v>
      </c>
      <c r="AT21" s="90">
        <v>2806</v>
      </c>
      <c r="AU21" s="90">
        <v>-1464</v>
      </c>
      <c r="AV21" s="90">
        <v>829</v>
      </c>
      <c r="AW21" s="90">
        <v>383</v>
      </c>
      <c r="AX21" s="90">
        <v>364</v>
      </c>
      <c r="AY21" s="90">
        <v>2694</v>
      </c>
      <c r="AZ21" s="90">
        <v>2027</v>
      </c>
      <c r="BA21" s="90">
        <v>667</v>
      </c>
      <c r="BB21" s="90">
        <v>1105</v>
      </c>
      <c r="BC21" s="90">
        <v>0</v>
      </c>
      <c r="BD21" s="90">
        <v>1105</v>
      </c>
      <c r="BE21" s="90">
        <v>3799</v>
      </c>
      <c r="BF21" s="90">
        <v>69</v>
      </c>
      <c r="BG21" s="94" t="s">
        <v>314</v>
      </c>
      <c r="BH21" s="125" t="s">
        <v>332</v>
      </c>
    </row>
    <row r="22" spans="1:60" x14ac:dyDescent="0.2">
      <c r="A22" s="176">
        <v>19</v>
      </c>
      <c r="B22" s="190" t="s">
        <v>22</v>
      </c>
      <c r="C22" s="83" t="s">
        <v>359</v>
      </c>
      <c r="D22" s="90">
        <v>142541</v>
      </c>
      <c r="E22" s="90">
        <v>1527</v>
      </c>
      <c r="F22" s="90">
        <v>134022</v>
      </c>
      <c r="G22" s="90">
        <v>135549</v>
      </c>
      <c r="H22" s="214">
        <v>95.09</v>
      </c>
      <c r="I22" s="90">
        <v>1106</v>
      </c>
      <c r="J22" s="90">
        <v>2319</v>
      </c>
      <c r="K22" s="90">
        <v>137447</v>
      </c>
      <c r="L22" s="90">
        <v>39465</v>
      </c>
      <c r="M22" s="90">
        <v>39542</v>
      </c>
      <c r="N22" s="90">
        <v>39277</v>
      </c>
      <c r="O22" s="90">
        <v>19163</v>
      </c>
      <c r="P22" s="90">
        <v>28943</v>
      </c>
      <c r="Q22" s="90">
        <v>583</v>
      </c>
      <c r="R22" s="90">
        <v>29526</v>
      </c>
      <c r="S22" s="90">
        <v>1158</v>
      </c>
      <c r="T22" s="90">
        <v>1424</v>
      </c>
      <c r="U22" s="90">
        <v>114</v>
      </c>
      <c r="V22" s="90">
        <v>34</v>
      </c>
      <c r="W22" s="90">
        <v>26796</v>
      </c>
      <c r="X22" s="90">
        <v>22527</v>
      </c>
      <c r="Y22" s="90">
        <v>4269</v>
      </c>
      <c r="Z22" s="90">
        <v>7053</v>
      </c>
      <c r="AA22" s="90">
        <v>3</v>
      </c>
      <c r="AB22" s="90">
        <v>7050</v>
      </c>
      <c r="AC22" s="90">
        <v>33846</v>
      </c>
      <c r="AD22" s="90">
        <v>2853</v>
      </c>
      <c r="AE22" s="178"/>
      <c r="AF22" s="90">
        <v>49059</v>
      </c>
      <c r="AG22" s="90">
        <v>617</v>
      </c>
      <c r="AH22" s="90">
        <v>43941</v>
      </c>
      <c r="AI22" s="90">
        <v>44558</v>
      </c>
      <c r="AJ22" s="214">
        <v>90.83</v>
      </c>
      <c r="AK22" s="90">
        <v>-3932</v>
      </c>
      <c r="AL22" s="90">
        <v>954</v>
      </c>
      <c r="AM22" s="90">
        <v>40963</v>
      </c>
      <c r="AN22" s="90">
        <v>13828</v>
      </c>
      <c r="AO22" s="90">
        <v>10363</v>
      </c>
      <c r="AP22" s="90">
        <v>10152</v>
      </c>
      <c r="AQ22" s="90">
        <v>6620</v>
      </c>
      <c r="AR22" s="90">
        <v>2302</v>
      </c>
      <c r="AS22" s="90">
        <v>6827</v>
      </c>
      <c r="AT22" s="90">
        <v>9129</v>
      </c>
      <c r="AU22" s="90">
        <v>4594</v>
      </c>
      <c r="AV22" s="90">
        <v>1828</v>
      </c>
      <c r="AW22" s="90">
        <v>0</v>
      </c>
      <c r="AX22" s="90">
        <v>0</v>
      </c>
      <c r="AY22" s="90">
        <v>2707</v>
      </c>
      <c r="AZ22" s="90">
        <v>1134</v>
      </c>
      <c r="BA22" s="90">
        <v>1573</v>
      </c>
      <c r="BB22" s="90">
        <v>4522</v>
      </c>
      <c r="BC22" s="90">
        <v>0</v>
      </c>
      <c r="BD22" s="90">
        <v>4522</v>
      </c>
      <c r="BE22" s="90">
        <v>7229</v>
      </c>
      <c r="BF22" s="90">
        <v>43</v>
      </c>
      <c r="BG22" s="94" t="s">
        <v>312</v>
      </c>
      <c r="BH22" s="125" t="s">
        <v>333</v>
      </c>
    </row>
    <row r="23" spans="1:60" x14ac:dyDescent="0.2">
      <c r="A23" s="176">
        <v>20</v>
      </c>
      <c r="B23" s="190" t="s">
        <v>23</v>
      </c>
      <c r="C23" s="83" t="s">
        <v>360</v>
      </c>
      <c r="D23" s="90">
        <v>425716</v>
      </c>
      <c r="E23" s="90">
        <v>3766</v>
      </c>
      <c r="F23" s="90">
        <v>390536</v>
      </c>
      <c r="G23" s="90">
        <v>394302</v>
      </c>
      <c r="H23" s="214">
        <v>92.62</v>
      </c>
      <c r="I23" s="90">
        <v>8849</v>
      </c>
      <c r="J23" s="90">
        <v>3114</v>
      </c>
      <c r="K23" s="90">
        <v>402499</v>
      </c>
      <c r="L23" s="90">
        <v>112690</v>
      </c>
      <c r="M23" s="90">
        <v>109192</v>
      </c>
      <c r="N23" s="90">
        <v>111759</v>
      </c>
      <c r="O23" s="90">
        <v>68858</v>
      </c>
      <c r="P23" s="90">
        <v>121426</v>
      </c>
      <c r="Q23" s="90">
        <v>921</v>
      </c>
      <c r="R23" s="90">
        <v>122347</v>
      </c>
      <c r="S23" s="90">
        <v>9920</v>
      </c>
      <c r="T23" s="90">
        <v>8012</v>
      </c>
      <c r="U23" s="90">
        <v>2120</v>
      </c>
      <c r="V23" s="90">
        <v>177</v>
      </c>
      <c r="W23" s="90">
        <v>102118</v>
      </c>
      <c r="X23" s="90">
        <v>76192</v>
      </c>
      <c r="Y23" s="90">
        <v>25926</v>
      </c>
      <c r="Z23" s="90">
        <v>43710</v>
      </c>
      <c r="AA23" s="90">
        <v>7</v>
      </c>
      <c r="AB23" s="90">
        <v>43703</v>
      </c>
      <c r="AC23" s="90">
        <v>145821</v>
      </c>
      <c r="AD23" s="90">
        <v>9667</v>
      </c>
      <c r="AE23" s="178"/>
      <c r="AF23" s="90">
        <v>263711</v>
      </c>
      <c r="AG23" s="90">
        <v>3712</v>
      </c>
      <c r="AH23" s="90">
        <v>237003</v>
      </c>
      <c r="AI23" s="90">
        <v>240715</v>
      </c>
      <c r="AJ23" s="214">
        <v>91.28</v>
      </c>
      <c r="AK23" s="90">
        <v>-23394</v>
      </c>
      <c r="AL23" s="90">
        <v>8224</v>
      </c>
      <c r="AM23" s="90">
        <v>221833</v>
      </c>
      <c r="AN23" s="90">
        <v>80281</v>
      </c>
      <c r="AO23" s="90">
        <v>53065</v>
      </c>
      <c r="AP23" s="90">
        <v>60751</v>
      </c>
      <c r="AQ23" s="90">
        <v>27736</v>
      </c>
      <c r="AR23" s="90">
        <v>97398</v>
      </c>
      <c r="AS23" s="90">
        <v>4556</v>
      </c>
      <c r="AT23" s="90">
        <v>101954</v>
      </c>
      <c r="AU23" s="90">
        <v>5598</v>
      </c>
      <c r="AV23" s="90">
        <v>5855</v>
      </c>
      <c r="AW23" s="90">
        <v>2644</v>
      </c>
      <c r="AX23" s="90">
        <v>218</v>
      </c>
      <c r="AY23" s="90">
        <v>87639</v>
      </c>
      <c r="AZ23" s="90">
        <v>63499</v>
      </c>
      <c r="BA23" s="90">
        <v>24140</v>
      </c>
      <c r="BB23" s="90">
        <v>41317</v>
      </c>
      <c r="BC23" s="90">
        <v>-6</v>
      </c>
      <c r="BD23" s="90">
        <v>41323</v>
      </c>
      <c r="BE23" s="90">
        <v>128962</v>
      </c>
      <c r="BF23" s="90">
        <v>1001</v>
      </c>
      <c r="BG23" s="94" t="s">
        <v>313</v>
      </c>
      <c r="BH23" s="125" t="s">
        <v>336</v>
      </c>
    </row>
    <row r="24" spans="1:60" x14ac:dyDescent="0.2">
      <c r="A24" s="176">
        <v>21</v>
      </c>
      <c r="B24" s="190" t="s">
        <v>24</v>
      </c>
      <c r="C24" s="83" t="s">
        <v>361</v>
      </c>
      <c r="D24" s="90">
        <v>64538</v>
      </c>
      <c r="E24" s="90">
        <v>0</v>
      </c>
      <c r="F24" s="90">
        <v>63110</v>
      </c>
      <c r="G24" s="90">
        <v>63110</v>
      </c>
      <c r="H24" s="214">
        <v>97.79</v>
      </c>
      <c r="I24" s="90">
        <v>562</v>
      </c>
      <c r="J24" s="90">
        <v>0</v>
      </c>
      <c r="K24" s="90">
        <v>63672</v>
      </c>
      <c r="L24" s="90">
        <v>18313</v>
      </c>
      <c r="M24" s="90">
        <v>18018</v>
      </c>
      <c r="N24" s="90">
        <v>18294</v>
      </c>
      <c r="O24" s="90">
        <v>9047</v>
      </c>
      <c r="P24" s="90">
        <v>3001</v>
      </c>
      <c r="Q24" s="90">
        <v>-134</v>
      </c>
      <c r="R24" s="90">
        <v>2867</v>
      </c>
      <c r="S24" s="90">
        <v>41</v>
      </c>
      <c r="T24" s="90">
        <v>521</v>
      </c>
      <c r="U24" s="90">
        <v>34</v>
      </c>
      <c r="V24" s="90">
        <v>24</v>
      </c>
      <c r="W24" s="90">
        <v>2247</v>
      </c>
      <c r="X24" s="90">
        <v>1459</v>
      </c>
      <c r="Y24" s="90">
        <v>788</v>
      </c>
      <c r="Z24" s="90">
        <v>1444</v>
      </c>
      <c r="AA24" s="90">
        <v>16</v>
      </c>
      <c r="AB24" s="90">
        <v>1428</v>
      </c>
      <c r="AC24" s="90">
        <v>3675</v>
      </c>
      <c r="AD24" s="90">
        <v>274</v>
      </c>
      <c r="AE24" s="178"/>
      <c r="AF24" s="90">
        <v>27077</v>
      </c>
      <c r="AG24" s="90">
        <v>0</v>
      </c>
      <c r="AH24" s="90">
        <v>26627</v>
      </c>
      <c r="AI24" s="90">
        <v>26627</v>
      </c>
      <c r="AJ24" s="214">
        <v>98.34</v>
      </c>
      <c r="AK24" s="90">
        <v>-1685</v>
      </c>
      <c r="AL24" s="90">
        <v>0</v>
      </c>
      <c r="AM24" s="90">
        <v>24942</v>
      </c>
      <c r="AN24" s="90">
        <v>6806</v>
      </c>
      <c r="AO24" s="90">
        <v>7050</v>
      </c>
      <c r="AP24" s="90">
        <v>7027</v>
      </c>
      <c r="AQ24" s="90">
        <v>4059</v>
      </c>
      <c r="AR24" s="90">
        <v>493</v>
      </c>
      <c r="AS24" s="90">
        <v>766</v>
      </c>
      <c r="AT24" s="90">
        <v>1259</v>
      </c>
      <c r="AU24" s="90">
        <v>283</v>
      </c>
      <c r="AV24" s="90">
        <v>783</v>
      </c>
      <c r="AW24" s="90">
        <v>24</v>
      </c>
      <c r="AX24" s="90">
        <v>52</v>
      </c>
      <c r="AY24" s="90">
        <v>117</v>
      </c>
      <c r="AZ24" s="90">
        <v>53</v>
      </c>
      <c r="BA24" s="90">
        <v>64</v>
      </c>
      <c r="BB24" s="90">
        <v>462</v>
      </c>
      <c r="BC24" s="90">
        <v>12</v>
      </c>
      <c r="BD24" s="90">
        <v>450</v>
      </c>
      <c r="BE24" s="90">
        <v>567</v>
      </c>
      <c r="BF24" s="90">
        <v>2</v>
      </c>
      <c r="BG24" s="94" t="s">
        <v>311</v>
      </c>
      <c r="BH24" s="125" t="s">
        <v>331</v>
      </c>
    </row>
    <row r="25" spans="1:60" x14ac:dyDescent="0.2">
      <c r="A25" s="176">
        <v>22</v>
      </c>
      <c r="B25" s="190" t="s">
        <v>25</v>
      </c>
      <c r="C25" s="83" t="s">
        <v>362</v>
      </c>
      <c r="D25" s="90">
        <v>64903</v>
      </c>
      <c r="E25" s="90">
        <v>392</v>
      </c>
      <c r="F25" s="90">
        <v>61116</v>
      </c>
      <c r="G25" s="90">
        <v>61508</v>
      </c>
      <c r="H25" s="214">
        <v>94.77</v>
      </c>
      <c r="I25" s="90">
        <v>1417</v>
      </c>
      <c r="J25" s="90">
        <v>702</v>
      </c>
      <c r="K25" s="90">
        <v>63235</v>
      </c>
      <c r="L25" s="90">
        <v>16138</v>
      </c>
      <c r="M25" s="90">
        <v>17474</v>
      </c>
      <c r="N25" s="90">
        <v>17094</v>
      </c>
      <c r="O25" s="90">
        <v>12529</v>
      </c>
      <c r="P25" s="90">
        <v>15761</v>
      </c>
      <c r="Q25" s="90">
        <v>-1217</v>
      </c>
      <c r="R25" s="90">
        <v>14544</v>
      </c>
      <c r="S25" s="90">
        <v>753</v>
      </c>
      <c r="T25" s="90">
        <v>514</v>
      </c>
      <c r="U25" s="90">
        <v>2060</v>
      </c>
      <c r="V25" s="90">
        <v>52</v>
      </c>
      <c r="W25" s="90">
        <v>11165</v>
      </c>
      <c r="X25" s="90">
        <v>8470</v>
      </c>
      <c r="Y25" s="90">
        <v>2695</v>
      </c>
      <c r="Z25" s="90">
        <v>3468</v>
      </c>
      <c r="AA25" s="90">
        <v>-28</v>
      </c>
      <c r="AB25" s="90">
        <v>3496</v>
      </c>
      <c r="AC25" s="90">
        <v>14661</v>
      </c>
      <c r="AD25" s="90">
        <v>1493</v>
      </c>
      <c r="AE25" s="178"/>
      <c r="AF25" s="90">
        <v>27781</v>
      </c>
      <c r="AG25" s="90">
        <v>189</v>
      </c>
      <c r="AH25" s="90">
        <v>26626</v>
      </c>
      <c r="AI25" s="90">
        <v>26815</v>
      </c>
      <c r="AJ25" s="214">
        <v>96.52</v>
      </c>
      <c r="AK25" s="90">
        <v>-1758</v>
      </c>
      <c r="AL25" s="90">
        <v>135</v>
      </c>
      <c r="AM25" s="90">
        <v>25003</v>
      </c>
      <c r="AN25" s="90">
        <v>3194</v>
      </c>
      <c r="AO25" s="90">
        <v>8629</v>
      </c>
      <c r="AP25" s="90">
        <v>7307</v>
      </c>
      <c r="AQ25" s="90">
        <v>5873</v>
      </c>
      <c r="AR25" s="90">
        <v>3349</v>
      </c>
      <c r="AS25" s="90">
        <v>-2084</v>
      </c>
      <c r="AT25" s="90">
        <v>1265</v>
      </c>
      <c r="AU25" s="90">
        <v>-1470</v>
      </c>
      <c r="AV25" s="90">
        <v>-330</v>
      </c>
      <c r="AW25" s="90">
        <v>817</v>
      </c>
      <c r="AX25" s="90">
        <v>82</v>
      </c>
      <c r="AY25" s="90">
        <v>2166</v>
      </c>
      <c r="AZ25" s="90">
        <v>1646</v>
      </c>
      <c r="BA25" s="90">
        <v>520</v>
      </c>
      <c r="BB25" s="90">
        <v>978</v>
      </c>
      <c r="BC25" s="90">
        <v>-22</v>
      </c>
      <c r="BD25" s="90">
        <v>1000</v>
      </c>
      <c r="BE25" s="90">
        <v>3166</v>
      </c>
      <c r="BF25" s="90">
        <v>59</v>
      </c>
      <c r="BG25" s="94" t="s">
        <v>314</v>
      </c>
      <c r="BH25" s="125" t="s">
        <v>330</v>
      </c>
    </row>
    <row r="26" spans="1:60" x14ac:dyDescent="0.2">
      <c r="A26" s="176">
        <v>23</v>
      </c>
      <c r="B26" s="190" t="s">
        <v>26</v>
      </c>
      <c r="C26" s="83" t="s">
        <v>363</v>
      </c>
      <c r="D26" s="90">
        <v>71349</v>
      </c>
      <c r="E26" s="90">
        <v>437</v>
      </c>
      <c r="F26" s="90">
        <v>62176</v>
      </c>
      <c r="G26" s="90">
        <v>62613</v>
      </c>
      <c r="H26" s="214">
        <v>87.76</v>
      </c>
      <c r="I26" s="90">
        <v>1666</v>
      </c>
      <c r="J26" s="90">
        <v>882</v>
      </c>
      <c r="K26" s="90">
        <v>64724</v>
      </c>
      <c r="L26" s="90">
        <v>18445</v>
      </c>
      <c r="M26" s="90">
        <v>18255</v>
      </c>
      <c r="N26" s="90">
        <v>18218</v>
      </c>
      <c r="O26" s="90">
        <v>9806</v>
      </c>
      <c r="P26" s="90">
        <v>18514</v>
      </c>
      <c r="Q26" s="90">
        <v>380</v>
      </c>
      <c r="R26" s="90">
        <v>18894</v>
      </c>
      <c r="S26" s="90">
        <v>813</v>
      </c>
      <c r="T26" s="90">
        <v>1169</v>
      </c>
      <c r="U26" s="90">
        <v>3144</v>
      </c>
      <c r="V26" s="90">
        <v>463</v>
      </c>
      <c r="W26" s="90">
        <v>13305</v>
      </c>
      <c r="X26" s="90">
        <v>8262</v>
      </c>
      <c r="Y26" s="90">
        <v>5043</v>
      </c>
      <c r="Z26" s="90">
        <v>8736</v>
      </c>
      <c r="AA26" s="90">
        <v>146</v>
      </c>
      <c r="AB26" s="90">
        <v>8590</v>
      </c>
      <c r="AC26" s="90">
        <v>21895</v>
      </c>
      <c r="AD26" s="90">
        <v>485</v>
      </c>
      <c r="AE26" s="178"/>
      <c r="AF26" s="90">
        <v>18050</v>
      </c>
      <c r="AG26" s="90">
        <v>466</v>
      </c>
      <c r="AH26" s="90">
        <v>15016</v>
      </c>
      <c r="AI26" s="90">
        <v>15482</v>
      </c>
      <c r="AJ26" s="214">
        <v>85.77</v>
      </c>
      <c r="AK26" s="90">
        <v>-3995</v>
      </c>
      <c r="AL26" s="90">
        <v>85</v>
      </c>
      <c r="AM26" s="90">
        <v>11106</v>
      </c>
      <c r="AN26" s="90">
        <v>6416</v>
      </c>
      <c r="AO26" s="90">
        <v>1277</v>
      </c>
      <c r="AP26" s="90">
        <v>2246</v>
      </c>
      <c r="AQ26" s="90">
        <v>1167</v>
      </c>
      <c r="AR26" s="90">
        <v>7263</v>
      </c>
      <c r="AS26" s="90">
        <v>3343</v>
      </c>
      <c r="AT26" s="90">
        <v>10606</v>
      </c>
      <c r="AU26" s="90">
        <v>1608</v>
      </c>
      <c r="AV26" s="90">
        <v>1328</v>
      </c>
      <c r="AW26" s="90">
        <v>264</v>
      </c>
      <c r="AX26" s="90">
        <v>161</v>
      </c>
      <c r="AY26" s="90">
        <v>7245</v>
      </c>
      <c r="AZ26" s="90">
        <v>5044</v>
      </c>
      <c r="BA26" s="90">
        <v>2201</v>
      </c>
      <c r="BB26" s="90">
        <v>2627</v>
      </c>
      <c r="BC26" s="90">
        <v>16</v>
      </c>
      <c r="BD26" s="90">
        <v>2611</v>
      </c>
      <c r="BE26" s="90">
        <v>9856</v>
      </c>
      <c r="BF26" s="90">
        <v>53</v>
      </c>
      <c r="BG26" s="94" t="s">
        <v>314</v>
      </c>
      <c r="BH26" s="125" t="s">
        <v>330</v>
      </c>
    </row>
    <row r="27" spans="1:60" x14ac:dyDescent="0.2">
      <c r="A27" s="176">
        <v>24</v>
      </c>
      <c r="B27" s="190" t="s">
        <v>27</v>
      </c>
      <c r="C27" s="83" t="s">
        <v>364</v>
      </c>
      <c r="D27" s="90">
        <v>43005</v>
      </c>
      <c r="E27" s="90">
        <v>713</v>
      </c>
      <c r="F27" s="90">
        <v>40575</v>
      </c>
      <c r="G27" s="90">
        <v>41288</v>
      </c>
      <c r="H27" s="214">
        <v>96.01</v>
      </c>
      <c r="I27" s="90">
        <v>338</v>
      </c>
      <c r="J27" s="90">
        <v>922</v>
      </c>
      <c r="K27" s="90">
        <v>41835</v>
      </c>
      <c r="L27" s="90">
        <v>11621</v>
      </c>
      <c r="M27" s="90">
        <v>12299</v>
      </c>
      <c r="N27" s="90">
        <v>11855</v>
      </c>
      <c r="O27" s="90">
        <v>6060</v>
      </c>
      <c r="P27" s="90">
        <v>2791</v>
      </c>
      <c r="Q27" s="90">
        <v>80</v>
      </c>
      <c r="R27" s="90">
        <v>2871</v>
      </c>
      <c r="S27" s="90">
        <v>245</v>
      </c>
      <c r="T27" s="90">
        <v>405</v>
      </c>
      <c r="U27" s="90">
        <v>193</v>
      </c>
      <c r="V27" s="90">
        <v>19</v>
      </c>
      <c r="W27" s="90">
        <v>2009</v>
      </c>
      <c r="X27" s="90">
        <v>1220</v>
      </c>
      <c r="Y27" s="90">
        <v>789</v>
      </c>
      <c r="Z27" s="90">
        <v>1717</v>
      </c>
      <c r="AA27" s="90">
        <v>8</v>
      </c>
      <c r="AB27" s="90">
        <v>1709</v>
      </c>
      <c r="AC27" s="90">
        <v>3718</v>
      </c>
      <c r="AD27" s="90">
        <v>103</v>
      </c>
      <c r="AE27" s="178"/>
      <c r="AF27" s="90">
        <v>20911</v>
      </c>
      <c r="AG27" s="90">
        <v>218</v>
      </c>
      <c r="AH27" s="90">
        <v>20343</v>
      </c>
      <c r="AI27" s="90">
        <v>20561</v>
      </c>
      <c r="AJ27" s="214">
        <v>98.33</v>
      </c>
      <c r="AK27" s="90">
        <v>-884</v>
      </c>
      <c r="AL27" s="90">
        <v>317</v>
      </c>
      <c r="AM27" s="90">
        <v>19776</v>
      </c>
      <c r="AN27" s="90">
        <v>5096</v>
      </c>
      <c r="AO27" s="90">
        <v>5856</v>
      </c>
      <c r="AP27" s="90">
        <v>5418</v>
      </c>
      <c r="AQ27" s="90">
        <v>3406</v>
      </c>
      <c r="AR27" s="90">
        <v>423</v>
      </c>
      <c r="AS27" s="90">
        <v>1083</v>
      </c>
      <c r="AT27" s="90">
        <v>1506</v>
      </c>
      <c r="AU27" s="90">
        <v>618</v>
      </c>
      <c r="AV27" s="90">
        <v>663</v>
      </c>
      <c r="AW27" s="90">
        <v>11</v>
      </c>
      <c r="AX27" s="90">
        <v>5</v>
      </c>
      <c r="AY27" s="90">
        <v>209</v>
      </c>
      <c r="AZ27" s="90">
        <v>84</v>
      </c>
      <c r="BA27" s="90">
        <v>125</v>
      </c>
      <c r="BB27" s="90">
        <v>351</v>
      </c>
      <c r="BC27" s="90">
        <v>4</v>
      </c>
      <c r="BD27" s="90">
        <v>347</v>
      </c>
      <c r="BE27" s="90">
        <v>556</v>
      </c>
      <c r="BF27" s="90">
        <v>2</v>
      </c>
      <c r="BG27" s="94" t="s">
        <v>311</v>
      </c>
      <c r="BH27" s="125" t="s">
        <v>331</v>
      </c>
    </row>
    <row r="28" spans="1:60" x14ac:dyDescent="0.2">
      <c r="A28" s="176">
        <v>25</v>
      </c>
      <c r="B28" s="190" t="s">
        <v>28</v>
      </c>
      <c r="C28" s="83" t="s">
        <v>365</v>
      </c>
      <c r="D28" s="90">
        <v>138315</v>
      </c>
      <c r="E28" s="90">
        <v>1744</v>
      </c>
      <c r="F28" s="90">
        <v>129055</v>
      </c>
      <c r="G28" s="90">
        <v>130799</v>
      </c>
      <c r="H28" s="214">
        <v>94.57</v>
      </c>
      <c r="I28" s="90">
        <v>3033</v>
      </c>
      <c r="J28" s="90">
        <v>2415</v>
      </c>
      <c r="K28" s="90">
        <v>134503</v>
      </c>
      <c r="L28" s="90">
        <v>36470</v>
      </c>
      <c r="M28" s="90">
        <v>37405</v>
      </c>
      <c r="N28" s="90">
        <v>38297</v>
      </c>
      <c r="O28" s="90">
        <v>22331</v>
      </c>
      <c r="P28" s="90">
        <v>19520</v>
      </c>
      <c r="Q28" s="90">
        <v>237</v>
      </c>
      <c r="R28" s="90">
        <v>19757</v>
      </c>
      <c r="S28" s="90">
        <v>1146</v>
      </c>
      <c r="T28" s="90">
        <v>2765</v>
      </c>
      <c r="U28" s="90">
        <v>1426</v>
      </c>
      <c r="V28" s="90">
        <v>27</v>
      </c>
      <c r="W28" s="90">
        <v>14393</v>
      </c>
      <c r="X28" s="90">
        <v>9503</v>
      </c>
      <c r="Y28" s="90">
        <v>4890</v>
      </c>
      <c r="Z28" s="90">
        <v>7963</v>
      </c>
      <c r="AA28" s="90">
        <v>13</v>
      </c>
      <c r="AB28" s="90">
        <v>7950</v>
      </c>
      <c r="AC28" s="90">
        <v>22343</v>
      </c>
      <c r="AD28" s="90">
        <v>1734</v>
      </c>
      <c r="AE28" s="178"/>
      <c r="AF28" s="90">
        <v>51913</v>
      </c>
      <c r="AG28" s="90">
        <v>645</v>
      </c>
      <c r="AH28" s="90">
        <v>45817</v>
      </c>
      <c r="AI28" s="90">
        <v>46462</v>
      </c>
      <c r="AJ28" s="214">
        <v>89.5</v>
      </c>
      <c r="AK28" s="90">
        <v>-2134</v>
      </c>
      <c r="AL28" s="90">
        <v>596</v>
      </c>
      <c r="AM28" s="90">
        <v>44279</v>
      </c>
      <c r="AN28" s="90">
        <v>13385</v>
      </c>
      <c r="AO28" s="90">
        <v>9360</v>
      </c>
      <c r="AP28" s="90">
        <v>12412</v>
      </c>
      <c r="AQ28" s="90">
        <v>9122</v>
      </c>
      <c r="AR28" s="90">
        <v>8728</v>
      </c>
      <c r="AS28" s="90">
        <v>1</v>
      </c>
      <c r="AT28" s="90">
        <v>8729</v>
      </c>
      <c r="AU28" s="90">
        <v>-676</v>
      </c>
      <c r="AV28" s="90">
        <v>1506</v>
      </c>
      <c r="AW28" s="90">
        <v>-20</v>
      </c>
      <c r="AX28" s="90">
        <v>135</v>
      </c>
      <c r="AY28" s="90">
        <v>7784</v>
      </c>
      <c r="AZ28" s="90">
        <v>3959</v>
      </c>
      <c r="BA28" s="90">
        <v>3825</v>
      </c>
      <c r="BB28" s="90">
        <v>6633</v>
      </c>
      <c r="BC28" s="90">
        <v>17</v>
      </c>
      <c r="BD28" s="90">
        <v>6616</v>
      </c>
      <c r="BE28" s="90">
        <v>14400</v>
      </c>
      <c r="BF28" s="90">
        <v>100</v>
      </c>
      <c r="BG28" s="94" t="s">
        <v>313</v>
      </c>
      <c r="BH28" s="125" t="s">
        <v>330</v>
      </c>
    </row>
    <row r="29" spans="1:60" x14ac:dyDescent="0.2">
      <c r="A29" s="176">
        <v>26</v>
      </c>
      <c r="B29" s="190" t="s">
        <v>29</v>
      </c>
      <c r="C29" s="83" t="s">
        <v>366</v>
      </c>
      <c r="D29" s="90">
        <v>35928</v>
      </c>
      <c r="E29" s="90">
        <v>541</v>
      </c>
      <c r="F29" s="90">
        <v>33305</v>
      </c>
      <c r="G29" s="90">
        <v>33846</v>
      </c>
      <c r="H29" s="214">
        <v>94.21</v>
      </c>
      <c r="I29" s="90">
        <v>593</v>
      </c>
      <c r="J29" s="90">
        <v>715</v>
      </c>
      <c r="K29" s="90">
        <v>34613</v>
      </c>
      <c r="L29" s="90">
        <v>9282</v>
      </c>
      <c r="M29" s="90">
        <v>9468</v>
      </c>
      <c r="N29" s="90">
        <v>9503</v>
      </c>
      <c r="O29" s="90">
        <v>6360</v>
      </c>
      <c r="P29" s="90">
        <v>3515</v>
      </c>
      <c r="Q29" s="90">
        <v>13</v>
      </c>
      <c r="R29" s="90">
        <v>3528</v>
      </c>
      <c r="S29" s="90">
        <v>241</v>
      </c>
      <c r="T29" s="90">
        <v>518</v>
      </c>
      <c r="U29" s="90">
        <v>138</v>
      </c>
      <c r="V29" s="90">
        <v>17</v>
      </c>
      <c r="W29" s="90">
        <v>2614</v>
      </c>
      <c r="X29" s="90">
        <v>1622</v>
      </c>
      <c r="Y29" s="90">
        <v>992</v>
      </c>
      <c r="Z29" s="90">
        <v>2126</v>
      </c>
      <c r="AA29" s="90">
        <v>12</v>
      </c>
      <c r="AB29" s="90">
        <v>2114</v>
      </c>
      <c r="AC29" s="90">
        <v>4728</v>
      </c>
      <c r="AD29" s="90">
        <v>251</v>
      </c>
      <c r="AE29" s="178"/>
      <c r="AF29" s="90">
        <v>10888</v>
      </c>
      <c r="AG29" s="90">
        <v>159</v>
      </c>
      <c r="AH29" s="90">
        <v>10359</v>
      </c>
      <c r="AI29" s="90">
        <v>10518</v>
      </c>
      <c r="AJ29" s="214">
        <v>96.6</v>
      </c>
      <c r="AK29" s="90">
        <v>-1035</v>
      </c>
      <c r="AL29" s="90">
        <v>642</v>
      </c>
      <c r="AM29" s="90">
        <v>9966</v>
      </c>
      <c r="AN29" s="90">
        <v>3326</v>
      </c>
      <c r="AO29" s="90">
        <v>2892</v>
      </c>
      <c r="AP29" s="90">
        <v>2415</v>
      </c>
      <c r="AQ29" s="90">
        <v>1333</v>
      </c>
      <c r="AR29" s="90">
        <v>647</v>
      </c>
      <c r="AS29" s="90">
        <v>24</v>
      </c>
      <c r="AT29" s="90">
        <v>671</v>
      </c>
      <c r="AU29" s="90">
        <v>19</v>
      </c>
      <c r="AV29" s="90">
        <v>168</v>
      </c>
      <c r="AW29" s="90">
        <v>-11</v>
      </c>
      <c r="AX29" s="90">
        <v>2</v>
      </c>
      <c r="AY29" s="90">
        <v>493</v>
      </c>
      <c r="AZ29" s="90">
        <v>195</v>
      </c>
      <c r="BA29" s="90">
        <v>298</v>
      </c>
      <c r="BB29" s="90">
        <v>371</v>
      </c>
      <c r="BC29" s="90">
        <v>0</v>
      </c>
      <c r="BD29" s="90">
        <v>371</v>
      </c>
      <c r="BE29" s="90">
        <v>864</v>
      </c>
      <c r="BF29" s="90">
        <v>5</v>
      </c>
      <c r="BG29" s="94" t="s">
        <v>311</v>
      </c>
      <c r="BH29" s="125" t="s">
        <v>331</v>
      </c>
    </row>
    <row r="30" spans="1:60" x14ac:dyDescent="0.2">
      <c r="A30" s="176">
        <v>27</v>
      </c>
      <c r="B30" s="191" t="s">
        <v>661</v>
      </c>
      <c r="C30" s="207" t="s">
        <v>660</v>
      </c>
      <c r="D30" s="90">
        <v>261664</v>
      </c>
      <c r="E30" s="90">
        <v>3297</v>
      </c>
      <c r="F30" s="90">
        <v>245586</v>
      </c>
      <c r="G30" s="90">
        <v>248883</v>
      </c>
      <c r="H30" s="214">
        <v>95.12</v>
      </c>
      <c r="I30" s="90">
        <v>2849</v>
      </c>
      <c r="J30" s="90">
        <v>4084</v>
      </c>
      <c r="K30" s="90">
        <v>252519</v>
      </c>
      <c r="L30" s="90">
        <v>68994</v>
      </c>
      <c r="M30" s="90">
        <v>69003</v>
      </c>
      <c r="N30" s="90">
        <v>71152</v>
      </c>
      <c r="O30" s="90">
        <v>43370</v>
      </c>
      <c r="P30" s="90">
        <v>22460</v>
      </c>
      <c r="Q30" s="90">
        <v>1196</v>
      </c>
      <c r="R30" s="90">
        <v>23656</v>
      </c>
      <c r="S30" s="90">
        <v>1170</v>
      </c>
      <c r="T30" s="90">
        <v>3389</v>
      </c>
      <c r="U30" s="90">
        <v>269</v>
      </c>
      <c r="V30" s="90">
        <v>90</v>
      </c>
      <c r="W30" s="90">
        <v>18738</v>
      </c>
      <c r="X30" s="90">
        <v>6592</v>
      </c>
      <c r="Y30" s="90">
        <v>12146</v>
      </c>
      <c r="Z30" s="90">
        <v>12781</v>
      </c>
      <c r="AA30" s="90">
        <v>6</v>
      </c>
      <c r="AB30" s="90">
        <v>12775</v>
      </c>
      <c r="AC30" s="90">
        <v>31513</v>
      </c>
      <c r="AD30" s="90">
        <v>2671</v>
      </c>
      <c r="AE30" s="178"/>
      <c r="AF30" s="90">
        <v>66852</v>
      </c>
      <c r="AG30" s="90">
        <v>300</v>
      </c>
      <c r="AH30" s="90">
        <v>60313</v>
      </c>
      <c r="AI30" s="90">
        <v>60613</v>
      </c>
      <c r="AJ30" s="214">
        <v>90.67</v>
      </c>
      <c r="AK30" s="90">
        <v>-4986</v>
      </c>
      <c r="AL30" s="90">
        <v>759</v>
      </c>
      <c r="AM30" s="90">
        <v>56086</v>
      </c>
      <c r="AN30" s="90">
        <v>18372</v>
      </c>
      <c r="AO30" s="90">
        <v>11266</v>
      </c>
      <c r="AP30" s="90">
        <v>16429</v>
      </c>
      <c r="AQ30" s="90">
        <v>10019</v>
      </c>
      <c r="AR30" s="90">
        <v>6675</v>
      </c>
      <c r="AS30" s="90">
        <v>1737</v>
      </c>
      <c r="AT30" s="90">
        <v>8412</v>
      </c>
      <c r="AU30" s="90">
        <v>103</v>
      </c>
      <c r="AV30" s="90">
        <v>981</v>
      </c>
      <c r="AW30" s="90">
        <v>808</v>
      </c>
      <c r="AX30" s="90">
        <v>715</v>
      </c>
      <c r="AY30" s="90">
        <v>5805</v>
      </c>
      <c r="AZ30" s="90">
        <v>2692</v>
      </c>
      <c r="BA30" s="90">
        <v>3113</v>
      </c>
      <c r="BB30" s="90">
        <v>6239</v>
      </c>
      <c r="BC30" s="90">
        <v>3</v>
      </c>
      <c r="BD30" s="90">
        <v>6236</v>
      </c>
      <c r="BE30" s="90">
        <v>12041</v>
      </c>
      <c r="BF30" s="90">
        <v>136</v>
      </c>
      <c r="BG30" s="94" t="s">
        <v>314</v>
      </c>
      <c r="BH30" s="125" t="s">
        <v>335</v>
      </c>
    </row>
    <row r="31" spans="1:60" x14ac:dyDescent="0.2">
      <c r="A31" s="176">
        <v>28</v>
      </c>
      <c r="B31" s="190" t="s">
        <v>30</v>
      </c>
      <c r="C31" s="83" t="s">
        <v>367</v>
      </c>
      <c r="D31" s="90">
        <v>80230</v>
      </c>
      <c r="E31" s="90">
        <v>652</v>
      </c>
      <c r="F31" s="90">
        <v>77900</v>
      </c>
      <c r="G31" s="90">
        <v>78552</v>
      </c>
      <c r="H31" s="214">
        <v>97.91</v>
      </c>
      <c r="I31" s="90">
        <v>0</v>
      </c>
      <c r="J31" s="90">
        <v>0</v>
      </c>
      <c r="K31" s="90">
        <v>77900</v>
      </c>
      <c r="L31" s="90">
        <v>22195</v>
      </c>
      <c r="M31" s="90">
        <v>21553</v>
      </c>
      <c r="N31" s="90">
        <v>21968</v>
      </c>
      <c r="O31" s="90">
        <v>12184</v>
      </c>
      <c r="P31" s="90">
        <v>4979</v>
      </c>
      <c r="Q31" s="90">
        <v>0</v>
      </c>
      <c r="R31" s="90">
        <v>4979</v>
      </c>
      <c r="S31" s="90">
        <v>189</v>
      </c>
      <c r="T31" s="90">
        <v>547</v>
      </c>
      <c r="U31" s="90">
        <v>7</v>
      </c>
      <c r="V31" s="90">
        <v>15</v>
      </c>
      <c r="W31" s="90">
        <v>4221</v>
      </c>
      <c r="X31" s="90">
        <v>3145</v>
      </c>
      <c r="Y31" s="90">
        <v>1076</v>
      </c>
      <c r="Z31" s="90">
        <v>1788</v>
      </c>
      <c r="AA31" s="90">
        <v>0</v>
      </c>
      <c r="AB31" s="90">
        <v>1788</v>
      </c>
      <c r="AC31" s="90">
        <v>6009</v>
      </c>
      <c r="AD31" s="90">
        <v>199</v>
      </c>
      <c r="AE31" s="178"/>
      <c r="AF31" s="90">
        <v>52250</v>
      </c>
      <c r="AG31" s="90">
        <v>79</v>
      </c>
      <c r="AH31" s="90">
        <v>50541</v>
      </c>
      <c r="AI31" s="90">
        <v>50620</v>
      </c>
      <c r="AJ31" s="214">
        <v>96.88</v>
      </c>
      <c r="AK31" s="90">
        <v>0</v>
      </c>
      <c r="AL31" s="90">
        <v>0</v>
      </c>
      <c r="AM31" s="90">
        <v>50541</v>
      </c>
      <c r="AN31" s="90">
        <v>17783</v>
      </c>
      <c r="AO31" s="90">
        <v>11900</v>
      </c>
      <c r="AP31" s="90">
        <v>13757</v>
      </c>
      <c r="AQ31" s="90">
        <v>7101</v>
      </c>
      <c r="AR31" s="90">
        <v>637</v>
      </c>
      <c r="AS31" s="90">
        <v>0</v>
      </c>
      <c r="AT31" s="90">
        <v>637</v>
      </c>
      <c r="AU31" s="90">
        <v>0</v>
      </c>
      <c r="AV31" s="90">
        <v>0</v>
      </c>
      <c r="AW31" s="90">
        <v>3</v>
      </c>
      <c r="AX31" s="90">
        <v>9</v>
      </c>
      <c r="AY31" s="90">
        <v>625</v>
      </c>
      <c r="AZ31" s="90">
        <v>625</v>
      </c>
      <c r="BA31" s="90">
        <v>0</v>
      </c>
      <c r="BB31" s="90">
        <v>1631</v>
      </c>
      <c r="BC31" s="90">
        <v>0</v>
      </c>
      <c r="BD31" s="90">
        <v>1631</v>
      </c>
      <c r="BE31" s="90">
        <v>2256</v>
      </c>
      <c r="BF31" s="90">
        <v>27</v>
      </c>
      <c r="BG31" s="94" t="s">
        <v>314</v>
      </c>
      <c r="BH31" s="125" t="s">
        <v>329</v>
      </c>
    </row>
    <row r="32" spans="1:60" x14ac:dyDescent="0.2">
      <c r="A32" s="176">
        <v>29</v>
      </c>
      <c r="B32" s="190" t="s">
        <v>31</v>
      </c>
      <c r="C32" s="83" t="s">
        <v>368</v>
      </c>
      <c r="D32" s="90">
        <v>241549</v>
      </c>
      <c r="E32" s="90">
        <v>749</v>
      </c>
      <c r="F32" s="90">
        <v>226739</v>
      </c>
      <c r="G32" s="90">
        <v>227488</v>
      </c>
      <c r="H32" s="214">
        <v>94.18</v>
      </c>
      <c r="I32" s="90">
        <v>6654</v>
      </c>
      <c r="J32" s="90">
        <v>1595</v>
      </c>
      <c r="K32" s="90">
        <v>234988</v>
      </c>
      <c r="L32" s="90">
        <v>62341</v>
      </c>
      <c r="M32" s="90">
        <v>61771</v>
      </c>
      <c r="N32" s="90">
        <v>61884</v>
      </c>
      <c r="O32" s="90">
        <v>48992</v>
      </c>
      <c r="P32" s="90">
        <v>36928</v>
      </c>
      <c r="Q32" s="90">
        <v>-1587</v>
      </c>
      <c r="R32" s="90">
        <v>35341</v>
      </c>
      <c r="S32" s="90">
        <v>2804</v>
      </c>
      <c r="T32" s="90">
        <v>4520</v>
      </c>
      <c r="U32" s="90">
        <v>5497</v>
      </c>
      <c r="V32" s="90">
        <v>646</v>
      </c>
      <c r="W32" s="90">
        <v>21874</v>
      </c>
      <c r="X32" s="90">
        <v>11965</v>
      </c>
      <c r="Y32" s="90">
        <v>9909</v>
      </c>
      <c r="Z32" s="90">
        <v>14650</v>
      </c>
      <c r="AA32" s="90">
        <v>28</v>
      </c>
      <c r="AB32" s="90">
        <v>14622</v>
      </c>
      <c r="AC32" s="90">
        <v>36496</v>
      </c>
      <c r="AD32" s="90">
        <v>3128</v>
      </c>
      <c r="AE32" s="178"/>
      <c r="AF32" s="90">
        <v>85033</v>
      </c>
      <c r="AG32" s="90">
        <v>455</v>
      </c>
      <c r="AH32" s="90">
        <v>78047</v>
      </c>
      <c r="AI32" s="90">
        <v>78502</v>
      </c>
      <c r="AJ32" s="214">
        <v>92.32</v>
      </c>
      <c r="AK32" s="90">
        <v>1859</v>
      </c>
      <c r="AL32" s="90">
        <v>913</v>
      </c>
      <c r="AM32" s="90">
        <v>80819</v>
      </c>
      <c r="AN32" s="90">
        <v>29132</v>
      </c>
      <c r="AO32" s="90">
        <v>13644</v>
      </c>
      <c r="AP32" s="90">
        <v>17241</v>
      </c>
      <c r="AQ32" s="90">
        <v>20802</v>
      </c>
      <c r="AR32" s="90">
        <v>7774</v>
      </c>
      <c r="AS32" s="90">
        <v>401</v>
      </c>
      <c r="AT32" s="90">
        <v>8175</v>
      </c>
      <c r="AU32" s="90">
        <v>730</v>
      </c>
      <c r="AV32" s="90">
        <v>1030</v>
      </c>
      <c r="AW32" s="90">
        <v>147</v>
      </c>
      <c r="AX32" s="90">
        <v>220</v>
      </c>
      <c r="AY32" s="90">
        <v>6048</v>
      </c>
      <c r="AZ32" s="90">
        <v>2744</v>
      </c>
      <c r="BA32" s="90">
        <v>3304</v>
      </c>
      <c r="BB32" s="90">
        <v>8226</v>
      </c>
      <c r="BC32" s="90">
        <v>0</v>
      </c>
      <c r="BD32" s="90">
        <v>8226</v>
      </c>
      <c r="BE32" s="90">
        <v>14274</v>
      </c>
      <c r="BF32" s="90">
        <v>0</v>
      </c>
      <c r="BG32" s="94" t="s">
        <v>313</v>
      </c>
      <c r="BH32" s="125" t="s">
        <v>334</v>
      </c>
    </row>
    <row r="33" spans="1:60" x14ac:dyDescent="0.2">
      <c r="A33" s="176">
        <v>30</v>
      </c>
      <c r="B33" s="190" t="s">
        <v>32</v>
      </c>
      <c r="C33" s="83" t="s">
        <v>369</v>
      </c>
      <c r="D33" s="90">
        <v>97927</v>
      </c>
      <c r="E33" s="90">
        <v>1462</v>
      </c>
      <c r="F33" s="90">
        <v>93182</v>
      </c>
      <c r="G33" s="90">
        <v>94644</v>
      </c>
      <c r="H33" s="214">
        <v>96.65</v>
      </c>
      <c r="I33" s="90">
        <v>617</v>
      </c>
      <c r="J33" s="90">
        <v>1748</v>
      </c>
      <c r="K33" s="90">
        <v>95547</v>
      </c>
      <c r="L33" s="90">
        <v>29217</v>
      </c>
      <c r="M33" s="90">
        <v>27271</v>
      </c>
      <c r="N33" s="90">
        <v>26576</v>
      </c>
      <c r="O33" s="90">
        <v>12483</v>
      </c>
      <c r="P33" s="90">
        <v>4590</v>
      </c>
      <c r="Q33" s="90">
        <v>-65</v>
      </c>
      <c r="R33" s="90">
        <v>4525</v>
      </c>
      <c r="S33" s="90">
        <v>305</v>
      </c>
      <c r="T33" s="90">
        <v>391</v>
      </c>
      <c r="U33" s="90">
        <v>52</v>
      </c>
      <c r="V33" s="90">
        <v>25</v>
      </c>
      <c r="W33" s="90">
        <v>3752</v>
      </c>
      <c r="X33" s="90">
        <v>2250</v>
      </c>
      <c r="Y33" s="90">
        <v>1502</v>
      </c>
      <c r="Z33" s="90">
        <v>3360</v>
      </c>
      <c r="AA33" s="90">
        <v>15</v>
      </c>
      <c r="AB33" s="90">
        <v>3345</v>
      </c>
      <c r="AC33" s="90">
        <v>7097</v>
      </c>
      <c r="AD33" s="90">
        <v>485</v>
      </c>
      <c r="AE33" s="178"/>
      <c r="AF33" s="90">
        <v>26476</v>
      </c>
      <c r="AG33" s="90">
        <v>283</v>
      </c>
      <c r="AH33" s="90">
        <v>25061</v>
      </c>
      <c r="AI33" s="90">
        <v>25344</v>
      </c>
      <c r="AJ33" s="214">
        <v>95.72</v>
      </c>
      <c r="AK33" s="90">
        <v>-1380</v>
      </c>
      <c r="AL33" s="90">
        <v>745</v>
      </c>
      <c r="AM33" s="90">
        <v>24426</v>
      </c>
      <c r="AN33" s="90">
        <v>6906</v>
      </c>
      <c r="AO33" s="90">
        <v>6403</v>
      </c>
      <c r="AP33" s="90">
        <v>6877</v>
      </c>
      <c r="AQ33" s="90">
        <v>4240</v>
      </c>
      <c r="AR33" s="90">
        <v>440</v>
      </c>
      <c r="AS33" s="90">
        <v>211</v>
      </c>
      <c r="AT33" s="90">
        <v>651</v>
      </c>
      <c r="AU33" s="90">
        <v>0</v>
      </c>
      <c r="AV33" s="90">
        <v>153</v>
      </c>
      <c r="AW33" s="90">
        <v>-6</v>
      </c>
      <c r="AX33" s="90">
        <v>36</v>
      </c>
      <c r="AY33" s="90">
        <v>468</v>
      </c>
      <c r="AZ33" s="90">
        <v>213</v>
      </c>
      <c r="BA33" s="90">
        <v>255</v>
      </c>
      <c r="BB33" s="90">
        <v>1188</v>
      </c>
      <c r="BC33" s="90">
        <v>43</v>
      </c>
      <c r="BD33" s="90">
        <v>1145</v>
      </c>
      <c r="BE33" s="90">
        <v>1613</v>
      </c>
      <c r="BF33" s="90">
        <v>35</v>
      </c>
      <c r="BG33" s="94" t="s">
        <v>311</v>
      </c>
      <c r="BH33" s="125" t="s">
        <v>332</v>
      </c>
    </row>
    <row r="34" spans="1:60" x14ac:dyDescent="0.2">
      <c r="A34" s="176">
        <v>31</v>
      </c>
      <c r="B34" s="190" t="s">
        <v>33</v>
      </c>
      <c r="C34" s="83" t="s">
        <v>370</v>
      </c>
      <c r="D34" s="90">
        <v>82170</v>
      </c>
      <c r="E34" s="90">
        <v>940</v>
      </c>
      <c r="F34" s="90">
        <v>79009</v>
      </c>
      <c r="G34" s="90">
        <v>79949</v>
      </c>
      <c r="H34" s="214">
        <v>97.3</v>
      </c>
      <c r="I34" s="90">
        <v>969</v>
      </c>
      <c r="J34" s="90">
        <v>1361</v>
      </c>
      <c r="K34" s="90">
        <v>81339</v>
      </c>
      <c r="L34" s="90">
        <v>22831</v>
      </c>
      <c r="M34" s="90">
        <v>21976</v>
      </c>
      <c r="N34" s="90">
        <v>23022</v>
      </c>
      <c r="O34" s="90">
        <v>13510</v>
      </c>
      <c r="P34" s="90">
        <v>5760</v>
      </c>
      <c r="Q34" s="90">
        <v>256</v>
      </c>
      <c r="R34" s="90">
        <v>6016</v>
      </c>
      <c r="S34" s="90">
        <v>576</v>
      </c>
      <c r="T34" s="90">
        <v>926</v>
      </c>
      <c r="U34" s="90">
        <v>161</v>
      </c>
      <c r="V34" s="90">
        <v>42</v>
      </c>
      <c r="W34" s="90">
        <v>4311</v>
      </c>
      <c r="X34" s="90">
        <v>3023</v>
      </c>
      <c r="Y34" s="90">
        <v>1288</v>
      </c>
      <c r="Z34" s="90">
        <v>2346</v>
      </c>
      <c r="AA34" s="90">
        <v>42</v>
      </c>
      <c r="AB34" s="90">
        <v>2304</v>
      </c>
      <c r="AC34" s="90">
        <v>6615</v>
      </c>
      <c r="AD34" s="90">
        <v>207</v>
      </c>
      <c r="AE34" s="178"/>
      <c r="AF34" s="90">
        <v>22122</v>
      </c>
      <c r="AG34" s="90">
        <v>283</v>
      </c>
      <c r="AH34" s="90">
        <v>21071</v>
      </c>
      <c r="AI34" s="90">
        <v>21354</v>
      </c>
      <c r="AJ34" s="214">
        <v>96.53</v>
      </c>
      <c r="AK34" s="90">
        <v>-979</v>
      </c>
      <c r="AL34" s="90">
        <v>283</v>
      </c>
      <c r="AM34" s="90">
        <v>20375</v>
      </c>
      <c r="AN34" s="90">
        <v>6160</v>
      </c>
      <c r="AO34" s="90">
        <v>5847</v>
      </c>
      <c r="AP34" s="90">
        <v>5334</v>
      </c>
      <c r="AQ34" s="90">
        <v>3034</v>
      </c>
      <c r="AR34" s="90">
        <v>2036</v>
      </c>
      <c r="AS34" s="90">
        <v>6462</v>
      </c>
      <c r="AT34" s="90">
        <v>8498</v>
      </c>
      <c r="AU34" s="90">
        <v>3955</v>
      </c>
      <c r="AV34" s="90">
        <v>3212</v>
      </c>
      <c r="AW34" s="90">
        <v>306</v>
      </c>
      <c r="AX34" s="90">
        <v>17</v>
      </c>
      <c r="AY34" s="90">
        <v>1008</v>
      </c>
      <c r="AZ34" s="90">
        <v>641</v>
      </c>
      <c r="BA34" s="90">
        <v>367</v>
      </c>
      <c r="BB34" s="90">
        <v>931</v>
      </c>
      <c r="BC34" s="90">
        <v>1</v>
      </c>
      <c r="BD34" s="90">
        <v>930</v>
      </c>
      <c r="BE34" s="90">
        <v>1938</v>
      </c>
      <c r="BF34" s="90">
        <v>6</v>
      </c>
      <c r="BG34" s="94" t="s">
        <v>311</v>
      </c>
      <c r="BH34" s="125" t="s">
        <v>332</v>
      </c>
    </row>
    <row r="35" spans="1:60" x14ac:dyDescent="0.2">
      <c r="A35" s="176">
        <v>32</v>
      </c>
      <c r="B35" s="190" t="s">
        <v>34</v>
      </c>
      <c r="C35" s="83" t="s">
        <v>371</v>
      </c>
      <c r="D35" s="90">
        <v>158592</v>
      </c>
      <c r="E35" s="90">
        <v>2893</v>
      </c>
      <c r="F35" s="90">
        <v>142906</v>
      </c>
      <c r="G35" s="90">
        <v>145799</v>
      </c>
      <c r="H35" s="214">
        <v>91.93</v>
      </c>
      <c r="I35" s="90">
        <v>-19</v>
      </c>
      <c r="J35" s="90">
        <v>3126</v>
      </c>
      <c r="K35" s="90">
        <v>146013</v>
      </c>
      <c r="L35" s="90">
        <v>40495</v>
      </c>
      <c r="M35" s="90">
        <v>41053</v>
      </c>
      <c r="N35" s="90">
        <v>39146</v>
      </c>
      <c r="O35" s="90">
        <v>25319</v>
      </c>
      <c r="P35" s="90">
        <v>61323</v>
      </c>
      <c r="Q35" s="90">
        <v>-4721</v>
      </c>
      <c r="R35" s="90">
        <v>56602</v>
      </c>
      <c r="S35" s="90">
        <v>907</v>
      </c>
      <c r="T35" s="90">
        <v>-791</v>
      </c>
      <c r="U35" s="90">
        <v>7210</v>
      </c>
      <c r="V35" s="90">
        <v>48</v>
      </c>
      <c r="W35" s="90">
        <v>49228</v>
      </c>
      <c r="X35" s="90">
        <v>40609</v>
      </c>
      <c r="Y35" s="90">
        <v>8619</v>
      </c>
      <c r="Z35" s="90">
        <v>17252</v>
      </c>
      <c r="AA35" s="90">
        <v>76</v>
      </c>
      <c r="AB35" s="90">
        <v>17176</v>
      </c>
      <c r="AC35" s="90">
        <v>66404</v>
      </c>
      <c r="AD35" s="90">
        <v>6464</v>
      </c>
      <c r="AE35" s="178"/>
      <c r="AF35" s="90">
        <v>72573</v>
      </c>
      <c r="AG35" s="90">
        <v>213</v>
      </c>
      <c r="AH35" s="90">
        <v>63106</v>
      </c>
      <c r="AI35" s="90">
        <v>63319</v>
      </c>
      <c r="AJ35" s="214">
        <v>87.25</v>
      </c>
      <c r="AK35" s="90">
        <v>-6847</v>
      </c>
      <c r="AL35" s="90">
        <v>100</v>
      </c>
      <c r="AM35" s="90">
        <v>56359</v>
      </c>
      <c r="AN35" s="90">
        <v>16044</v>
      </c>
      <c r="AO35" s="90">
        <v>16313</v>
      </c>
      <c r="AP35" s="90">
        <v>23250</v>
      </c>
      <c r="AQ35" s="90">
        <v>752</v>
      </c>
      <c r="AR35" s="90">
        <v>11755</v>
      </c>
      <c r="AS35" s="90">
        <v>4872</v>
      </c>
      <c r="AT35" s="90">
        <v>16627</v>
      </c>
      <c r="AU35" s="90">
        <v>1090</v>
      </c>
      <c r="AV35" s="90">
        <v>4571</v>
      </c>
      <c r="AW35" s="90">
        <v>147</v>
      </c>
      <c r="AX35" s="90">
        <v>69</v>
      </c>
      <c r="AY35" s="90">
        <v>10750</v>
      </c>
      <c r="AZ35" s="90">
        <v>7132</v>
      </c>
      <c r="BA35" s="90">
        <v>3618</v>
      </c>
      <c r="BB35" s="90">
        <v>10983</v>
      </c>
      <c r="BC35" s="90">
        <v>0</v>
      </c>
      <c r="BD35" s="90">
        <v>10983</v>
      </c>
      <c r="BE35" s="90">
        <v>21733</v>
      </c>
      <c r="BF35" s="90">
        <v>222</v>
      </c>
      <c r="BG35" s="94" t="s">
        <v>312</v>
      </c>
      <c r="BH35" s="125" t="s">
        <v>333</v>
      </c>
    </row>
    <row r="36" spans="1:60" x14ac:dyDescent="0.2">
      <c r="A36" s="176">
        <v>33</v>
      </c>
      <c r="B36" s="190" t="s">
        <v>35</v>
      </c>
      <c r="C36" s="83" t="s">
        <v>372</v>
      </c>
      <c r="D36" s="90">
        <v>60094</v>
      </c>
      <c r="E36" s="90">
        <v>909</v>
      </c>
      <c r="F36" s="90">
        <v>57365</v>
      </c>
      <c r="G36" s="90">
        <v>58274</v>
      </c>
      <c r="H36" s="214">
        <v>96.97</v>
      </c>
      <c r="I36" s="90">
        <v>206</v>
      </c>
      <c r="J36" s="90">
        <v>985</v>
      </c>
      <c r="K36" s="90">
        <v>58556</v>
      </c>
      <c r="L36" s="90">
        <v>16649</v>
      </c>
      <c r="M36" s="90">
        <v>16280</v>
      </c>
      <c r="N36" s="90">
        <v>16386</v>
      </c>
      <c r="O36" s="90">
        <v>9241</v>
      </c>
      <c r="P36" s="90">
        <v>4005</v>
      </c>
      <c r="Q36" s="90">
        <v>59</v>
      </c>
      <c r="R36" s="90">
        <v>4064</v>
      </c>
      <c r="S36" s="90">
        <v>176</v>
      </c>
      <c r="T36" s="90">
        <v>306</v>
      </c>
      <c r="U36" s="90">
        <v>-99</v>
      </c>
      <c r="V36" s="90">
        <v>-14</v>
      </c>
      <c r="W36" s="90">
        <v>3695</v>
      </c>
      <c r="X36" s="90">
        <v>2641</v>
      </c>
      <c r="Y36" s="90">
        <v>1054</v>
      </c>
      <c r="Z36" s="90">
        <v>1820</v>
      </c>
      <c r="AA36" s="90">
        <v>1</v>
      </c>
      <c r="AB36" s="90">
        <v>1819</v>
      </c>
      <c r="AC36" s="90">
        <v>5514</v>
      </c>
      <c r="AD36" s="90">
        <v>349</v>
      </c>
      <c r="AE36" s="178"/>
      <c r="AF36" s="90">
        <v>14812</v>
      </c>
      <c r="AG36" s="90">
        <v>161</v>
      </c>
      <c r="AH36" s="90">
        <v>13715</v>
      </c>
      <c r="AI36" s="90">
        <v>13876</v>
      </c>
      <c r="AJ36" s="214">
        <v>93.68</v>
      </c>
      <c r="AK36" s="90">
        <v>-1087</v>
      </c>
      <c r="AL36" s="90">
        <v>179</v>
      </c>
      <c r="AM36" s="90">
        <v>12807</v>
      </c>
      <c r="AN36" s="90">
        <v>3612</v>
      </c>
      <c r="AO36" s="90">
        <v>3312</v>
      </c>
      <c r="AP36" s="90">
        <v>3996</v>
      </c>
      <c r="AQ36" s="90">
        <v>1887</v>
      </c>
      <c r="AR36" s="90">
        <v>2234</v>
      </c>
      <c r="AS36" s="90">
        <v>224</v>
      </c>
      <c r="AT36" s="90">
        <v>2458</v>
      </c>
      <c r="AU36" s="90">
        <v>222</v>
      </c>
      <c r="AV36" s="90">
        <v>395</v>
      </c>
      <c r="AW36" s="90">
        <v>11</v>
      </c>
      <c r="AX36" s="90">
        <v>27</v>
      </c>
      <c r="AY36" s="90">
        <v>1803</v>
      </c>
      <c r="AZ36" s="90">
        <v>1359</v>
      </c>
      <c r="BA36" s="90">
        <v>443</v>
      </c>
      <c r="BB36" s="90">
        <v>936</v>
      </c>
      <c r="BC36" s="90">
        <v>2</v>
      </c>
      <c r="BD36" s="90">
        <v>934</v>
      </c>
      <c r="BE36" s="90">
        <v>2737</v>
      </c>
      <c r="BF36" s="90">
        <v>24</v>
      </c>
      <c r="BG36" s="94" t="s">
        <v>311</v>
      </c>
      <c r="BH36" s="125" t="s">
        <v>332</v>
      </c>
    </row>
    <row r="37" spans="1:60" x14ac:dyDescent="0.2">
      <c r="A37" s="176">
        <v>34</v>
      </c>
      <c r="B37" s="190" t="s">
        <v>36</v>
      </c>
      <c r="C37" s="83" t="s">
        <v>373</v>
      </c>
      <c r="D37" s="90">
        <v>174284</v>
      </c>
      <c r="E37" s="90">
        <v>1829</v>
      </c>
      <c r="F37" s="90">
        <v>163642</v>
      </c>
      <c r="G37" s="90">
        <v>165471</v>
      </c>
      <c r="H37" s="214">
        <v>94.94</v>
      </c>
      <c r="I37" s="90">
        <v>2210</v>
      </c>
      <c r="J37" s="90">
        <v>2657</v>
      </c>
      <c r="K37" s="90">
        <v>168509</v>
      </c>
      <c r="L37" s="90">
        <v>44985</v>
      </c>
      <c r="M37" s="90">
        <v>45440</v>
      </c>
      <c r="N37" s="90">
        <v>46097</v>
      </c>
      <c r="O37" s="90">
        <v>31987</v>
      </c>
      <c r="P37" s="90">
        <v>19249</v>
      </c>
      <c r="Q37" s="90">
        <v>-750</v>
      </c>
      <c r="R37" s="90">
        <v>18499</v>
      </c>
      <c r="S37" s="90">
        <v>954</v>
      </c>
      <c r="T37" s="90">
        <v>2275</v>
      </c>
      <c r="U37" s="90">
        <v>844</v>
      </c>
      <c r="V37" s="90">
        <v>8</v>
      </c>
      <c r="W37" s="90">
        <v>14418</v>
      </c>
      <c r="X37" s="90">
        <v>9688</v>
      </c>
      <c r="Y37" s="90">
        <v>4730</v>
      </c>
      <c r="Z37" s="90">
        <v>8813</v>
      </c>
      <c r="AA37" s="90">
        <v>40</v>
      </c>
      <c r="AB37" s="90">
        <v>8773</v>
      </c>
      <c r="AC37" s="90">
        <v>23191</v>
      </c>
      <c r="AD37" s="90">
        <v>1216</v>
      </c>
      <c r="AE37" s="178"/>
      <c r="AF37" s="90">
        <v>52940</v>
      </c>
      <c r="AG37" s="90">
        <v>1634</v>
      </c>
      <c r="AH37" s="90">
        <v>43362</v>
      </c>
      <c r="AI37" s="90">
        <v>44996</v>
      </c>
      <c r="AJ37" s="214">
        <v>84.99</v>
      </c>
      <c r="AK37" s="90">
        <v>-3908</v>
      </c>
      <c r="AL37" s="90">
        <v>539</v>
      </c>
      <c r="AM37" s="90">
        <v>39993</v>
      </c>
      <c r="AN37" s="90">
        <v>15931</v>
      </c>
      <c r="AO37" s="90">
        <v>8449</v>
      </c>
      <c r="AP37" s="90">
        <v>9726</v>
      </c>
      <c r="AQ37" s="90">
        <v>5887</v>
      </c>
      <c r="AR37" s="90">
        <v>6192</v>
      </c>
      <c r="AS37" s="90">
        <v>2266</v>
      </c>
      <c r="AT37" s="90">
        <v>8458</v>
      </c>
      <c r="AU37" s="90">
        <v>1496</v>
      </c>
      <c r="AV37" s="90">
        <v>319</v>
      </c>
      <c r="AW37" s="90">
        <v>235</v>
      </c>
      <c r="AX37" s="90">
        <v>0</v>
      </c>
      <c r="AY37" s="90">
        <v>6408</v>
      </c>
      <c r="AZ37" s="90">
        <v>3510</v>
      </c>
      <c r="BA37" s="90">
        <v>2898</v>
      </c>
      <c r="BB37" s="90">
        <v>7944</v>
      </c>
      <c r="BC37" s="90">
        <v>23</v>
      </c>
      <c r="BD37" s="90">
        <v>7921</v>
      </c>
      <c r="BE37" s="90">
        <v>14329</v>
      </c>
      <c r="BF37" s="90">
        <v>139</v>
      </c>
      <c r="BG37" s="94" t="s">
        <v>314</v>
      </c>
      <c r="BH37" s="125" t="s">
        <v>329</v>
      </c>
    </row>
    <row r="38" spans="1:60" x14ac:dyDescent="0.2">
      <c r="A38" s="176">
        <v>35</v>
      </c>
      <c r="B38" s="190" t="s">
        <v>37</v>
      </c>
      <c r="C38" s="83" t="s">
        <v>374</v>
      </c>
      <c r="D38" s="90">
        <v>265174</v>
      </c>
      <c r="E38" s="90">
        <v>2282</v>
      </c>
      <c r="F38" s="90">
        <v>250156</v>
      </c>
      <c r="G38" s="90">
        <v>252438</v>
      </c>
      <c r="H38" s="214">
        <v>95.2</v>
      </c>
      <c r="I38" s="90">
        <v>2441</v>
      </c>
      <c r="J38" s="90">
        <v>2440</v>
      </c>
      <c r="K38" s="90">
        <v>255037</v>
      </c>
      <c r="L38" s="90">
        <v>72141</v>
      </c>
      <c r="M38" s="90">
        <v>71630</v>
      </c>
      <c r="N38" s="90">
        <v>71536</v>
      </c>
      <c r="O38" s="90">
        <v>39730</v>
      </c>
      <c r="P38" s="90">
        <v>15828</v>
      </c>
      <c r="Q38" s="90">
        <v>-1805</v>
      </c>
      <c r="R38" s="90">
        <v>14023</v>
      </c>
      <c r="S38" s="90">
        <v>827</v>
      </c>
      <c r="T38" s="90">
        <v>928</v>
      </c>
      <c r="U38" s="90">
        <v>415</v>
      </c>
      <c r="V38" s="90">
        <v>578</v>
      </c>
      <c r="W38" s="90">
        <v>11275</v>
      </c>
      <c r="X38" s="90">
        <v>5896</v>
      </c>
      <c r="Y38" s="90">
        <v>5379</v>
      </c>
      <c r="Z38" s="90">
        <v>12736</v>
      </c>
      <c r="AA38" s="90">
        <v>243</v>
      </c>
      <c r="AB38" s="90">
        <v>12493</v>
      </c>
      <c r="AC38" s="90">
        <v>23768</v>
      </c>
      <c r="AD38" s="90">
        <v>952</v>
      </c>
      <c r="AE38" s="178"/>
      <c r="AF38" s="90">
        <v>148453</v>
      </c>
      <c r="AG38" s="90">
        <v>671</v>
      </c>
      <c r="AH38" s="90">
        <v>136256</v>
      </c>
      <c r="AI38" s="90">
        <v>136927</v>
      </c>
      <c r="AJ38" s="214">
        <v>92.24</v>
      </c>
      <c r="AK38" s="90">
        <v>-12196</v>
      </c>
      <c r="AL38" s="90">
        <v>1575</v>
      </c>
      <c r="AM38" s="90">
        <v>125635</v>
      </c>
      <c r="AN38" s="90">
        <v>33260</v>
      </c>
      <c r="AO38" s="90">
        <v>36533</v>
      </c>
      <c r="AP38" s="90">
        <v>37141</v>
      </c>
      <c r="AQ38" s="90">
        <v>18701</v>
      </c>
      <c r="AR38" s="90">
        <v>4988</v>
      </c>
      <c r="AS38" s="90">
        <v>2552</v>
      </c>
      <c r="AT38" s="90">
        <v>7540</v>
      </c>
      <c r="AU38" s="90">
        <v>460</v>
      </c>
      <c r="AV38" s="90">
        <v>1271</v>
      </c>
      <c r="AW38" s="90">
        <v>320</v>
      </c>
      <c r="AX38" s="90">
        <v>246</v>
      </c>
      <c r="AY38" s="90">
        <v>5243</v>
      </c>
      <c r="AZ38" s="90">
        <v>1830</v>
      </c>
      <c r="BA38" s="90">
        <v>3413</v>
      </c>
      <c r="BB38" s="90">
        <v>11526</v>
      </c>
      <c r="BC38" s="90">
        <v>83</v>
      </c>
      <c r="BD38" s="90">
        <v>11443</v>
      </c>
      <c r="BE38" s="90">
        <v>16686</v>
      </c>
      <c r="BF38" s="90">
        <v>96</v>
      </c>
      <c r="BG38" s="94" t="s">
        <v>314</v>
      </c>
      <c r="BH38" s="125" t="s">
        <v>335</v>
      </c>
    </row>
    <row r="39" spans="1:60" x14ac:dyDescent="0.2">
      <c r="A39" s="176">
        <v>36</v>
      </c>
      <c r="B39" s="190" t="s">
        <v>38</v>
      </c>
      <c r="C39" s="83" t="s">
        <v>375</v>
      </c>
      <c r="D39" s="90">
        <v>87401</v>
      </c>
      <c r="E39" s="90">
        <v>732</v>
      </c>
      <c r="F39" s="90">
        <v>85617</v>
      </c>
      <c r="G39" s="90">
        <v>86349</v>
      </c>
      <c r="H39" s="214">
        <v>98.8</v>
      </c>
      <c r="I39" s="90">
        <v>291</v>
      </c>
      <c r="J39" s="90">
        <v>1035</v>
      </c>
      <c r="K39" s="90">
        <v>86943</v>
      </c>
      <c r="L39" s="90">
        <v>24531</v>
      </c>
      <c r="M39" s="90">
        <v>23412</v>
      </c>
      <c r="N39" s="90">
        <v>24006</v>
      </c>
      <c r="O39" s="90">
        <v>14994</v>
      </c>
      <c r="P39" s="90">
        <v>1619</v>
      </c>
      <c r="Q39" s="90">
        <v>0</v>
      </c>
      <c r="R39" s="90">
        <v>1619</v>
      </c>
      <c r="S39" s="90">
        <v>141</v>
      </c>
      <c r="T39" s="90">
        <v>490</v>
      </c>
      <c r="U39" s="90">
        <v>64</v>
      </c>
      <c r="V39" s="90">
        <v>41</v>
      </c>
      <c r="W39" s="90">
        <v>883</v>
      </c>
      <c r="X39" s="90">
        <v>445</v>
      </c>
      <c r="Y39" s="90">
        <v>438</v>
      </c>
      <c r="Z39" s="90">
        <v>1052</v>
      </c>
      <c r="AA39" s="90">
        <v>31</v>
      </c>
      <c r="AB39" s="90">
        <v>1021</v>
      </c>
      <c r="AC39" s="90">
        <v>1904</v>
      </c>
      <c r="AD39" s="90">
        <v>69</v>
      </c>
      <c r="AE39" s="178"/>
      <c r="AF39" s="90">
        <v>17958</v>
      </c>
      <c r="AG39" s="90">
        <v>130</v>
      </c>
      <c r="AH39" s="90">
        <v>17236</v>
      </c>
      <c r="AI39" s="90">
        <v>17366</v>
      </c>
      <c r="AJ39" s="214">
        <v>96.7</v>
      </c>
      <c r="AK39" s="90">
        <v>-1032</v>
      </c>
      <c r="AL39" s="90">
        <v>155</v>
      </c>
      <c r="AM39" s="90">
        <v>16359</v>
      </c>
      <c r="AN39" s="90">
        <v>4306</v>
      </c>
      <c r="AO39" s="90">
        <v>4034</v>
      </c>
      <c r="AP39" s="90">
        <v>5169</v>
      </c>
      <c r="AQ39" s="90">
        <v>2850</v>
      </c>
      <c r="AR39" s="90">
        <v>294</v>
      </c>
      <c r="AS39" s="90">
        <v>0</v>
      </c>
      <c r="AT39" s="90">
        <v>294</v>
      </c>
      <c r="AU39" s="90">
        <v>21</v>
      </c>
      <c r="AV39" s="90">
        <v>60</v>
      </c>
      <c r="AW39" s="90">
        <v>43</v>
      </c>
      <c r="AX39" s="90">
        <v>42</v>
      </c>
      <c r="AY39" s="90">
        <v>128</v>
      </c>
      <c r="AZ39" s="90">
        <v>49</v>
      </c>
      <c r="BA39" s="90">
        <v>79</v>
      </c>
      <c r="BB39" s="90">
        <v>616</v>
      </c>
      <c r="BC39" s="90">
        <v>6</v>
      </c>
      <c r="BD39" s="90">
        <v>610</v>
      </c>
      <c r="BE39" s="90">
        <v>738</v>
      </c>
      <c r="BF39" s="90">
        <v>2</v>
      </c>
      <c r="BG39" s="94" t="s">
        <v>311</v>
      </c>
      <c r="BH39" s="125" t="s">
        <v>332</v>
      </c>
    </row>
    <row r="40" spans="1:60" x14ac:dyDescent="0.2">
      <c r="A40" s="176">
        <v>37</v>
      </c>
      <c r="B40" s="190" t="s">
        <v>39</v>
      </c>
      <c r="C40" s="83" t="s">
        <v>376</v>
      </c>
      <c r="D40" s="90">
        <v>217882</v>
      </c>
      <c r="E40" s="90">
        <v>4399</v>
      </c>
      <c r="F40" s="90">
        <v>205931</v>
      </c>
      <c r="G40" s="90">
        <v>210330</v>
      </c>
      <c r="H40" s="214">
        <v>96.53</v>
      </c>
      <c r="I40" s="90">
        <v>825</v>
      </c>
      <c r="J40" s="90">
        <v>4684</v>
      </c>
      <c r="K40" s="90">
        <v>211440</v>
      </c>
      <c r="L40" s="90">
        <v>59227</v>
      </c>
      <c r="M40" s="90">
        <v>61091</v>
      </c>
      <c r="N40" s="90">
        <v>60000</v>
      </c>
      <c r="O40" s="90">
        <v>31122</v>
      </c>
      <c r="P40" s="90">
        <v>14387</v>
      </c>
      <c r="Q40" s="90">
        <v>-159</v>
      </c>
      <c r="R40" s="90">
        <v>14228</v>
      </c>
      <c r="S40" s="90">
        <v>557</v>
      </c>
      <c r="T40" s="90">
        <v>1209</v>
      </c>
      <c r="U40" s="90">
        <v>279</v>
      </c>
      <c r="V40" s="90">
        <v>35</v>
      </c>
      <c r="W40" s="90">
        <v>12148</v>
      </c>
      <c r="X40" s="90">
        <v>8518</v>
      </c>
      <c r="Y40" s="90">
        <v>3630</v>
      </c>
      <c r="Z40" s="90">
        <v>7553</v>
      </c>
      <c r="AA40" s="90">
        <v>7</v>
      </c>
      <c r="AB40" s="90">
        <v>7546</v>
      </c>
      <c r="AC40" s="90">
        <v>19694</v>
      </c>
      <c r="AD40" s="90">
        <v>1486</v>
      </c>
      <c r="AE40" s="178"/>
      <c r="AF40" s="90">
        <v>39223</v>
      </c>
      <c r="AG40" s="90">
        <v>1754</v>
      </c>
      <c r="AH40" s="90">
        <v>34344</v>
      </c>
      <c r="AI40" s="90">
        <v>36098</v>
      </c>
      <c r="AJ40" s="214">
        <v>92.03</v>
      </c>
      <c r="AK40" s="90">
        <v>-4736</v>
      </c>
      <c r="AL40" s="90">
        <v>971</v>
      </c>
      <c r="AM40" s="90">
        <v>30579</v>
      </c>
      <c r="AN40" s="90">
        <v>10224</v>
      </c>
      <c r="AO40" s="90">
        <v>8462</v>
      </c>
      <c r="AP40" s="90">
        <v>8252</v>
      </c>
      <c r="AQ40" s="90">
        <v>3641</v>
      </c>
      <c r="AR40" s="90">
        <v>2676</v>
      </c>
      <c r="AS40" s="90">
        <v>544</v>
      </c>
      <c r="AT40" s="90">
        <v>3220</v>
      </c>
      <c r="AU40" s="90">
        <v>-146</v>
      </c>
      <c r="AV40" s="90">
        <v>417</v>
      </c>
      <c r="AW40" s="90">
        <v>283</v>
      </c>
      <c r="AX40" s="90">
        <v>356</v>
      </c>
      <c r="AY40" s="90">
        <v>2310</v>
      </c>
      <c r="AZ40" s="90">
        <v>927</v>
      </c>
      <c r="BA40" s="90">
        <v>1383</v>
      </c>
      <c r="BB40" s="90">
        <v>3125</v>
      </c>
      <c r="BC40" s="90">
        <v>12</v>
      </c>
      <c r="BD40" s="90">
        <v>3113</v>
      </c>
      <c r="BE40" s="90">
        <v>5423</v>
      </c>
      <c r="BF40" s="90">
        <v>59</v>
      </c>
      <c r="BG40" s="94" t="s">
        <v>312</v>
      </c>
      <c r="BH40" s="125" t="s">
        <v>333</v>
      </c>
    </row>
    <row r="41" spans="1:60" x14ac:dyDescent="0.2">
      <c r="A41" s="176">
        <v>38</v>
      </c>
      <c r="B41" s="190" t="s">
        <v>40</v>
      </c>
      <c r="C41" s="83" t="s">
        <v>377</v>
      </c>
      <c r="D41" s="90">
        <v>70008</v>
      </c>
      <c r="E41" s="90">
        <v>582</v>
      </c>
      <c r="F41" s="90">
        <v>68077</v>
      </c>
      <c r="G41" s="90">
        <v>68659</v>
      </c>
      <c r="H41" s="214">
        <v>98.07</v>
      </c>
      <c r="I41" s="90">
        <v>534</v>
      </c>
      <c r="J41" s="90">
        <v>504</v>
      </c>
      <c r="K41" s="90">
        <v>69115</v>
      </c>
      <c r="L41" s="90">
        <v>19814</v>
      </c>
      <c r="M41" s="90">
        <v>19711</v>
      </c>
      <c r="N41" s="90">
        <v>19783</v>
      </c>
      <c r="O41" s="90">
        <v>9807</v>
      </c>
      <c r="P41" s="90">
        <v>3900</v>
      </c>
      <c r="Q41" s="90">
        <v>-158</v>
      </c>
      <c r="R41" s="90">
        <v>3742</v>
      </c>
      <c r="S41" s="90">
        <v>198</v>
      </c>
      <c r="T41" s="90">
        <v>375</v>
      </c>
      <c r="U41" s="90">
        <v>19</v>
      </c>
      <c r="V41" s="90">
        <v>10</v>
      </c>
      <c r="W41" s="90">
        <v>3140</v>
      </c>
      <c r="X41" s="90">
        <v>2365</v>
      </c>
      <c r="Y41" s="90">
        <v>775</v>
      </c>
      <c r="Z41" s="90">
        <v>1379</v>
      </c>
      <c r="AA41" s="90">
        <v>8</v>
      </c>
      <c r="AB41" s="90">
        <v>1371</v>
      </c>
      <c r="AC41" s="90">
        <v>4511</v>
      </c>
      <c r="AD41" s="90">
        <v>52</v>
      </c>
      <c r="AE41" s="178"/>
      <c r="AF41" s="90">
        <v>15624</v>
      </c>
      <c r="AG41" s="90">
        <v>154</v>
      </c>
      <c r="AH41" s="90">
        <v>14253</v>
      </c>
      <c r="AI41" s="90">
        <v>14407</v>
      </c>
      <c r="AJ41" s="214">
        <v>92.21</v>
      </c>
      <c r="AK41" s="90">
        <v>-160</v>
      </c>
      <c r="AL41" s="90">
        <v>0</v>
      </c>
      <c r="AM41" s="90">
        <v>14093</v>
      </c>
      <c r="AN41" s="90">
        <v>3167</v>
      </c>
      <c r="AO41" s="90">
        <v>4527</v>
      </c>
      <c r="AP41" s="90">
        <v>4351</v>
      </c>
      <c r="AQ41" s="90">
        <v>2048</v>
      </c>
      <c r="AR41" s="90">
        <v>1888</v>
      </c>
      <c r="AS41" s="90">
        <v>-900</v>
      </c>
      <c r="AT41" s="90">
        <v>988</v>
      </c>
      <c r="AU41" s="90">
        <v>-273</v>
      </c>
      <c r="AV41" s="90">
        <v>124</v>
      </c>
      <c r="AW41" s="90">
        <v>22</v>
      </c>
      <c r="AX41" s="90">
        <v>35</v>
      </c>
      <c r="AY41" s="90">
        <v>1080</v>
      </c>
      <c r="AZ41" s="90">
        <v>746</v>
      </c>
      <c r="BA41" s="90">
        <v>334</v>
      </c>
      <c r="BB41" s="90">
        <v>1224</v>
      </c>
      <c r="BC41" s="90">
        <v>0</v>
      </c>
      <c r="BD41" s="90">
        <v>1224</v>
      </c>
      <c r="BE41" s="90">
        <v>2304</v>
      </c>
      <c r="BF41" s="90">
        <v>13</v>
      </c>
      <c r="BG41" s="94" t="s">
        <v>311</v>
      </c>
      <c r="BH41" s="125" t="s">
        <v>336</v>
      </c>
    </row>
    <row r="42" spans="1:60" x14ac:dyDescent="0.2">
      <c r="A42" s="176">
        <v>39</v>
      </c>
      <c r="B42" s="190" t="s">
        <v>41</v>
      </c>
      <c r="C42" s="83" t="s">
        <v>378</v>
      </c>
      <c r="D42" s="90">
        <v>62498</v>
      </c>
      <c r="E42" s="90">
        <v>903</v>
      </c>
      <c r="F42" s="90">
        <v>59484</v>
      </c>
      <c r="G42" s="90">
        <v>60387</v>
      </c>
      <c r="H42" s="214">
        <v>96.62</v>
      </c>
      <c r="I42" s="90">
        <v>684</v>
      </c>
      <c r="J42" s="90">
        <v>1221</v>
      </c>
      <c r="K42" s="90">
        <v>61389</v>
      </c>
      <c r="L42" s="90">
        <v>15490</v>
      </c>
      <c r="M42" s="90">
        <v>15598</v>
      </c>
      <c r="N42" s="90">
        <v>16053</v>
      </c>
      <c r="O42" s="90">
        <v>14248</v>
      </c>
      <c r="P42" s="90">
        <v>5388</v>
      </c>
      <c r="Q42" s="90">
        <v>340</v>
      </c>
      <c r="R42" s="90">
        <v>5728</v>
      </c>
      <c r="S42" s="90">
        <v>371</v>
      </c>
      <c r="T42" s="90">
        <v>713</v>
      </c>
      <c r="U42" s="90">
        <v>9</v>
      </c>
      <c r="V42" s="90">
        <v>4</v>
      </c>
      <c r="W42" s="90">
        <v>4631</v>
      </c>
      <c r="X42" s="90">
        <v>3440</v>
      </c>
      <c r="Y42" s="90">
        <v>1191</v>
      </c>
      <c r="Z42" s="90">
        <v>2331</v>
      </c>
      <c r="AA42" s="90">
        <v>0</v>
      </c>
      <c r="AB42" s="90">
        <v>2331</v>
      </c>
      <c r="AC42" s="90">
        <v>6962</v>
      </c>
      <c r="AD42" s="90">
        <v>97</v>
      </c>
      <c r="AE42" s="178"/>
      <c r="AF42" s="90">
        <v>24271</v>
      </c>
      <c r="AG42" s="90">
        <v>201</v>
      </c>
      <c r="AH42" s="90">
        <v>23358</v>
      </c>
      <c r="AI42" s="90">
        <v>23559</v>
      </c>
      <c r="AJ42" s="214">
        <v>97.07</v>
      </c>
      <c r="AK42" s="90">
        <v>-2326</v>
      </c>
      <c r="AL42" s="90">
        <v>80</v>
      </c>
      <c r="AM42" s="90">
        <v>21112</v>
      </c>
      <c r="AN42" s="90">
        <v>5078</v>
      </c>
      <c r="AO42" s="90">
        <v>4814</v>
      </c>
      <c r="AP42" s="90">
        <v>7571</v>
      </c>
      <c r="AQ42" s="90">
        <v>3649</v>
      </c>
      <c r="AR42" s="90">
        <v>1895</v>
      </c>
      <c r="AS42" s="90">
        <v>6751</v>
      </c>
      <c r="AT42" s="90">
        <v>8646</v>
      </c>
      <c r="AU42" s="90">
        <v>4179</v>
      </c>
      <c r="AV42" s="90">
        <v>2164</v>
      </c>
      <c r="AW42" s="90">
        <v>0</v>
      </c>
      <c r="AX42" s="90">
        <v>0</v>
      </c>
      <c r="AY42" s="90">
        <v>2303</v>
      </c>
      <c r="AZ42" s="90">
        <v>1249</v>
      </c>
      <c r="BA42" s="90">
        <v>1054</v>
      </c>
      <c r="BB42" s="90">
        <v>712</v>
      </c>
      <c r="BC42" s="90">
        <v>0</v>
      </c>
      <c r="BD42" s="90">
        <v>712</v>
      </c>
      <c r="BE42" s="90">
        <v>3015</v>
      </c>
      <c r="BF42" s="90">
        <v>18</v>
      </c>
      <c r="BG42" s="94" t="s">
        <v>311</v>
      </c>
      <c r="BH42" s="125" t="s">
        <v>332</v>
      </c>
    </row>
    <row r="43" spans="1:60" x14ac:dyDescent="0.2">
      <c r="A43" s="176">
        <v>40</v>
      </c>
      <c r="B43" s="190" t="s">
        <v>42</v>
      </c>
      <c r="C43" s="83" t="s">
        <v>379</v>
      </c>
      <c r="D43" s="90">
        <v>68979</v>
      </c>
      <c r="E43" s="90">
        <v>891</v>
      </c>
      <c r="F43" s="90">
        <v>66038</v>
      </c>
      <c r="G43" s="90">
        <v>66929</v>
      </c>
      <c r="H43" s="214">
        <v>97.03</v>
      </c>
      <c r="I43" s="90">
        <v>461</v>
      </c>
      <c r="J43" s="90">
        <v>1076</v>
      </c>
      <c r="K43" s="90">
        <v>67575</v>
      </c>
      <c r="L43" s="90">
        <v>18914</v>
      </c>
      <c r="M43" s="90">
        <v>18988</v>
      </c>
      <c r="N43" s="90">
        <v>19570</v>
      </c>
      <c r="O43" s="90">
        <v>10103</v>
      </c>
      <c r="P43" s="90">
        <v>2336</v>
      </c>
      <c r="Q43" s="90">
        <v>-23</v>
      </c>
      <c r="R43" s="90">
        <v>2313</v>
      </c>
      <c r="S43" s="90">
        <v>170</v>
      </c>
      <c r="T43" s="90">
        <v>389</v>
      </c>
      <c r="U43" s="90">
        <v>85</v>
      </c>
      <c r="V43" s="90">
        <v>27</v>
      </c>
      <c r="W43" s="90">
        <v>1642</v>
      </c>
      <c r="X43" s="90">
        <v>967</v>
      </c>
      <c r="Y43" s="90">
        <v>675</v>
      </c>
      <c r="Z43" s="90">
        <v>2065</v>
      </c>
      <c r="AA43" s="90">
        <v>27</v>
      </c>
      <c r="AB43" s="90">
        <v>2038</v>
      </c>
      <c r="AC43" s="90">
        <v>3680</v>
      </c>
      <c r="AD43" s="90">
        <v>26</v>
      </c>
      <c r="AE43" s="178"/>
      <c r="AF43" s="90">
        <v>11048</v>
      </c>
      <c r="AG43" s="90">
        <v>161</v>
      </c>
      <c r="AH43" s="90">
        <v>10507</v>
      </c>
      <c r="AI43" s="90">
        <v>10668</v>
      </c>
      <c r="AJ43" s="214">
        <v>96.56</v>
      </c>
      <c r="AK43" s="90">
        <v>-834</v>
      </c>
      <c r="AL43" s="90">
        <v>113</v>
      </c>
      <c r="AM43" s="90">
        <v>9786</v>
      </c>
      <c r="AN43" s="90">
        <v>3248</v>
      </c>
      <c r="AO43" s="90">
        <v>1686</v>
      </c>
      <c r="AP43" s="90">
        <v>3037</v>
      </c>
      <c r="AQ43" s="90">
        <v>1815</v>
      </c>
      <c r="AR43" s="90">
        <v>1024</v>
      </c>
      <c r="AS43" s="90">
        <v>-868</v>
      </c>
      <c r="AT43" s="90">
        <v>156</v>
      </c>
      <c r="AU43" s="90">
        <v>77</v>
      </c>
      <c r="AV43" s="90">
        <v>-607</v>
      </c>
      <c r="AW43" s="90">
        <v>90</v>
      </c>
      <c r="AX43" s="90">
        <v>101</v>
      </c>
      <c r="AY43" s="90">
        <v>495</v>
      </c>
      <c r="AZ43" s="90">
        <v>85</v>
      </c>
      <c r="BA43" s="90">
        <v>410</v>
      </c>
      <c r="BB43" s="90">
        <v>541</v>
      </c>
      <c r="BC43" s="90">
        <v>8</v>
      </c>
      <c r="BD43" s="90">
        <v>533</v>
      </c>
      <c r="BE43" s="90">
        <v>1028</v>
      </c>
      <c r="BF43" s="90">
        <v>1</v>
      </c>
      <c r="BG43" s="94" t="s">
        <v>311</v>
      </c>
      <c r="BH43" s="125" t="s">
        <v>331</v>
      </c>
    </row>
    <row r="44" spans="1:60" x14ac:dyDescent="0.2">
      <c r="A44" s="176">
        <v>41</v>
      </c>
      <c r="B44" s="191" t="s">
        <v>701</v>
      </c>
      <c r="C44" s="210" t="s">
        <v>702</v>
      </c>
      <c r="D44" s="90">
        <v>422843</v>
      </c>
      <c r="E44" s="90">
        <v>4580</v>
      </c>
      <c r="F44" s="90">
        <v>410295</v>
      </c>
      <c r="G44" s="90">
        <v>414875</v>
      </c>
      <c r="H44" s="214">
        <v>98.12</v>
      </c>
      <c r="I44" s="90">
        <v>3109</v>
      </c>
      <c r="J44" s="90">
        <v>6459</v>
      </c>
      <c r="K44" s="90">
        <v>419863</v>
      </c>
      <c r="L44" s="90">
        <v>113606</v>
      </c>
      <c r="M44" s="90">
        <v>118857</v>
      </c>
      <c r="N44" s="90">
        <v>119735</v>
      </c>
      <c r="O44" s="90">
        <v>67665</v>
      </c>
      <c r="P44" s="90">
        <v>23400</v>
      </c>
      <c r="Q44" s="90">
        <v>445</v>
      </c>
      <c r="R44" s="90">
        <v>23845</v>
      </c>
      <c r="S44" s="90">
        <v>1249</v>
      </c>
      <c r="T44" s="90">
        <v>2362</v>
      </c>
      <c r="U44" s="90">
        <v>269</v>
      </c>
      <c r="V44" s="90">
        <v>122</v>
      </c>
      <c r="W44" s="90">
        <v>19843</v>
      </c>
      <c r="X44" s="90">
        <v>12503</v>
      </c>
      <c r="Y44" s="90">
        <v>7340</v>
      </c>
      <c r="Z44" s="90">
        <v>9054</v>
      </c>
      <c r="AA44" s="90">
        <v>156</v>
      </c>
      <c r="AB44" s="90">
        <v>8898</v>
      </c>
      <c r="AC44" s="90">
        <v>28741</v>
      </c>
      <c r="AD44" s="90">
        <v>2456</v>
      </c>
      <c r="AE44" s="178"/>
      <c r="AF44" s="90">
        <v>105513</v>
      </c>
      <c r="AG44" s="90">
        <v>1098</v>
      </c>
      <c r="AH44" s="90">
        <v>98787</v>
      </c>
      <c r="AI44" s="90">
        <v>99885</v>
      </c>
      <c r="AJ44" s="214">
        <v>94.67</v>
      </c>
      <c r="AK44" s="90">
        <v>-2245</v>
      </c>
      <c r="AL44" s="90">
        <v>5247</v>
      </c>
      <c r="AM44" s="90">
        <v>101789</v>
      </c>
      <c r="AN44" s="90">
        <v>15725</v>
      </c>
      <c r="AO44" s="90">
        <v>27543</v>
      </c>
      <c r="AP44" s="90">
        <v>31134</v>
      </c>
      <c r="AQ44" s="90">
        <v>27387</v>
      </c>
      <c r="AR44" s="90">
        <v>7714</v>
      </c>
      <c r="AS44" s="90">
        <v>-2139</v>
      </c>
      <c r="AT44" s="90">
        <v>5575</v>
      </c>
      <c r="AU44" s="90">
        <v>-1681</v>
      </c>
      <c r="AV44" s="90">
        <v>62</v>
      </c>
      <c r="AW44" s="90">
        <v>1429</v>
      </c>
      <c r="AX44" s="90">
        <v>255</v>
      </c>
      <c r="AY44" s="90">
        <v>5510</v>
      </c>
      <c r="AZ44" s="90">
        <v>2835</v>
      </c>
      <c r="BA44" s="90">
        <v>2675</v>
      </c>
      <c r="BB44" s="90">
        <v>6553</v>
      </c>
      <c r="BC44" s="90">
        <v>162</v>
      </c>
      <c r="BD44" s="90">
        <v>6391</v>
      </c>
      <c r="BE44" s="90">
        <v>11901</v>
      </c>
      <c r="BF44" s="90">
        <v>48</v>
      </c>
      <c r="BG44" s="94" t="s">
        <v>314</v>
      </c>
      <c r="BH44" s="208" t="s">
        <v>329</v>
      </c>
    </row>
    <row r="45" spans="1:60" x14ac:dyDescent="0.2">
      <c r="A45" s="176">
        <v>42</v>
      </c>
      <c r="B45" s="190" t="s">
        <v>43</v>
      </c>
      <c r="C45" s="83" t="s">
        <v>380</v>
      </c>
      <c r="D45" s="90">
        <v>46104</v>
      </c>
      <c r="E45" s="90">
        <v>712</v>
      </c>
      <c r="F45" s="90">
        <v>42093</v>
      </c>
      <c r="G45" s="90">
        <v>42805</v>
      </c>
      <c r="H45" s="214">
        <v>92.84</v>
      </c>
      <c r="I45" s="90">
        <v>698</v>
      </c>
      <c r="J45" s="90">
        <v>658</v>
      </c>
      <c r="K45" s="90">
        <v>43449</v>
      </c>
      <c r="L45" s="90">
        <v>11768</v>
      </c>
      <c r="M45" s="90">
        <v>11892</v>
      </c>
      <c r="N45" s="90">
        <v>11714</v>
      </c>
      <c r="O45" s="90">
        <v>8075</v>
      </c>
      <c r="P45" s="90">
        <v>9596</v>
      </c>
      <c r="Q45" s="90">
        <v>-547</v>
      </c>
      <c r="R45" s="90">
        <v>9049</v>
      </c>
      <c r="S45" s="90">
        <v>329</v>
      </c>
      <c r="T45" s="90">
        <v>368</v>
      </c>
      <c r="U45" s="90">
        <v>130</v>
      </c>
      <c r="V45" s="90">
        <v>36</v>
      </c>
      <c r="W45" s="90">
        <v>8186</v>
      </c>
      <c r="X45" s="90">
        <v>5958</v>
      </c>
      <c r="Y45" s="90">
        <v>2228</v>
      </c>
      <c r="Z45" s="90">
        <v>3576</v>
      </c>
      <c r="AA45" s="90">
        <v>19</v>
      </c>
      <c r="AB45" s="90">
        <v>3557</v>
      </c>
      <c r="AC45" s="90">
        <v>11743</v>
      </c>
      <c r="AD45" s="90">
        <v>1346</v>
      </c>
      <c r="AE45" s="178"/>
      <c r="AF45" s="90">
        <v>18026</v>
      </c>
      <c r="AG45" s="90">
        <v>176</v>
      </c>
      <c r="AH45" s="90">
        <v>16740</v>
      </c>
      <c r="AI45" s="90">
        <v>16916</v>
      </c>
      <c r="AJ45" s="214">
        <v>93.84</v>
      </c>
      <c r="AK45" s="90">
        <v>-1500</v>
      </c>
      <c r="AL45" s="90">
        <v>73</v>
      </c>
      <c r="AM45" s="90">
        <v>15313</v>
      </c>
      <c r="AN45" s="90">
        <v>3727</v>
      </c>
      <c r="AO45" s="90">
        <v>4539</v>
      </c>
      <c r="AP45" s="90">
        <v>4342</v>
      </c>
      <c r="AQ45" s="90">
        <v>2705</v>
      </c>
      <c r="AR45" s="90">
        <v>1995</v>
      </c>
      <c r="AS45" s="90">
        <v>-1417</v>
      </c>
      <c r="AT45" s="90">
        <v>578</v>
      </c>
      <c r="AU45" s="90">
        <v>-956</v>
      </c>
      <c r="AV45" s="90">
        <v>-543</v>
      </c>
      <c r="AW45" s="90">
        <v>180</v>
      </c>
      <c r="AX45" s="90">
        <v>95</v>
      </c>
      <c r="AY45" s="90">
        <v>1802</v>
      </c>
      <c r="AZ45" s="90">
        <v>1192</v>
      </c>
      <c r="BA45" s="90">
        <v>610</v>
      </c>
      <c r="BB45" s="90">
        <v>1314</v>
      </c>
      <c r="BC45" s="90">
        <v>19</v>
      </c>
      <c r="BD45" s="90">
        <v>1295</v>
      </c>
      <c r="BE45" s="90">
        <v>3097</v>
      </c>
      <c r="BF45" s="90">
        <v>93</v>
      </c>
      <c r="BG45" s="94" t="s">
        <v>311</v>
      </c>
      <c r="BH45" s="125" t="s">
        <v>330</v>
      </c>
    </row>
    <row r="46" spans="1:60" x14ac:dyDescent="0.2">
      <c r="A46" s="176">
        <v>43</v>
      </c>
      <c r="B46" s="190" t="s">
        <v>44</v>
      </c>
      <c r="C46" s="83" t="s">
        <v>381</v>
      </c>
      <c r="D46" s="90">
        <v>106616</v>
      </c>
      <c r="E46" s="90">
        <v>2087</v>
      </c>
      <c r="F46" s="90">
        <v>100278</v>
      </c>
      <c r="G46" s="90">
        <v>102365</v>
      </c>
      <c r="H46" s="214">
        <v>96.01</v>
      </c>
      <c r="I46" s="90">
        <v>868</v>
      </c>
      <c r="J46" s="90">
        <v>2462</v>
      </c>
      <c r="K46" s="90">
        <v>103608</v>
      </c>
      <c r="L46" s="90">
        <v>27951</v>
      </c>
      <c r="M46" s="90">
        <v>29072</v>
      </c>
      <c r="N46" s="90">
        <v>28616</v>
      </c>
      <c r="O46" s="90">
        <v>17969</v>
      </c>
      <c r="P46" s="90">
        <v>14747</v>
      </c>
      <c r="Q46" s="90">
        <v>210</v>
      </c>
      <c r="R46" s="90">
        <v>14957</v>
      </c>
      <c r="S46" s="90">
        <v>0</v>
      </c>
      <c r="T46" s="90">
        <v>2189</v>
      </c>
      <c r="U46" s="90">
        <v>0</v>
      </c>
      <c r="V46" s="90">
        <v>0</v>
      </c>
      <c r="W46" s="90">
        <v>12768</v>
      </c>
      <c r="X46" s="90">
        <v>9894</v>
      </c>
      <c r="Y46" s="90">
        <v>2874</v>
      </c>
      <c r="Z46" s="90">
        <v>4463</v>
      </c>
      <c r="AA46" s="90">
        <v>0</v>
      </c>
      <c r="AB46" s="90">
        <v>4463</v>
      </c>
      <c r="AC46" s="90">
        <v>17231</v>
      </c>
      <c r="AD46" s="90">
        <v>1612</v>
      </c>
      <c r="AE46" s="178"/>
      <c r="AF46" s="90">
        <v>26302</v>
      </c>
      <c r="AG46" s="90">
        <v>1771</v>
      </c>
      <c r="AH46" s="90">
        <v>21276</v>
      </c>
      <c r="AI46" s="90">
        <v>23047</v>
      </c>
      <c r="AJ46" s="214">
        <v>87.62</v>
      </c>
      <c r="AK46" s="90">
        <v>-2234</v>
      </c>
      <c r="AL46" s="90">
        <v>2356</v>
      </c>
      <c r="AM46" s="90">
        <v>21398</v>
      </c>
      <c r="AN46" s="90">
        <v>7649</v>
      </c>
      <c r="AO46" s="90">
        <v>4363</v>
      </c>
      <c r="AP46" s="90">
        <v>5457</v>
      </c>
      <c r="AQ46" s="90">
        <v>3929</v>
      </c>
      <c r="AR46" s="90">
        <v>8574</v>
      </c>
      <c r="AS46" s="90">
        <v>257</v>
      </c>
      <c r="AT46" s="90">
        <v>8831</v>
      </c>
      <c r="AU46" s="90">
        <v>0</v>
      </c>
      <c r="AV46" s="90">
        <v>646</v>
      </c>
      <c r="AW46" s="90">
        <v>0</v>
      </c>
      <c r="AX46" s="90">
        <v>0</v>
      </c>
      <c r="AY46" s="90">
        <v>8185</v>
      </c>
      <c r="AZ46" s="90">
        <v>6271</v>
      </c>
      <c r="BA46" s="90">
        <v>1914</v>
      </c>
      <c r="BB46" s="90">
        <v>3255</v>
      </c>
      <c r="BC46" s="90">
        <v>0</v>
      </c>
      <c r="BD46" s="90">
        <v>3255</v>
      </c>
      <c r="BE46" s="90">
        <v>11440</v>
      </c>
      <c r="BF46" s="90">
        <v>135</v>
      </c>
      <c r="BG46" s="94" t="s">
        <v>313</v>
      </c>
      <c r="BH46" s="125" t="s">
        <v>330</v>
      </c>
    </row>
    <row r="47" spans="1:60" x14ac:dyDescent="0.2">
      <c r="A47" s="176">
        <v>44</v>
      </c>
      <c r="B47" s="190" t="s">
        <v>45</v>
      </c>
      <c r="C47" s="83" t="s">
        <v>382</v>
      </c>
      <c r="D47" s="90">
        <v>113340</v>
      </c>
      <c r="E47" s="90">
        <v>1140</v>
      </c>
      <c r="F47" s="90">
        <v>106918</v>
      </c>
      <c r="G47" s="90">
        <v>108058</v>
      </c>
      <c r="H47" s="214">
        <v>95.34</v>
      </c>
      <c r="I47" s="90">
        <v>1484</v>
      </c>
      <c r="J47" s="90">
        <v>1430</v>
      </c>
      <c r="K47" s="90">
        <v>109832</v>
      </c>
      <c r="L47" s="90">
        <v>32247</v>
      </c>
      <c r="M47" s="90">
        <v>31282</v>
      </c>
      <c r="N47" s="90">
        <v>29582</v>
      </c>
      <c r="O47" s="90">
        <v>16721</v>
      </c>
      <c r="P47" s="90">
        <v>15733</v>
      </c>
      <c r="Q47" s="90">
        <v>-617</v>
      </c>
      <c r="R47" s="90">
        <v>15116</v>
      </c>
      <c r="S47" s="90">
        <v>645</v>
      </c>
      <c r="T47" s="90">
        <v>1161</v>
      </c>
      <c r="U47" s="90">
        <v>744</v>
      </c>
      <c r="V47" s="90">
        <v>126</v>
      </c>
      <c r="W47" s="90">
        <v>12440</v>
      </c>
      <c r="X47" s="90">
        <v>8998</v>
      </c>
      <c r="Y47" s="90">
        <v>3442</v>
      </c>
      <c r="Z47" s="90">
        <v>6128</v>
      </c>
      <c r="AA47" s="90">
        <v>48</v>
      </c>
      <c r="AB47" s="90">
        <v>6080</v>
      </c>
      <c r="AC47" s="90">
        <v>18520</v>
      </c>
      <c r="AD47" s="90">
        <v>2169</v>
      </c>
      <c r="AE47" s="178"/>
      <c r="AF47" s="90">
        <v>37200</v>
      </c>
      <c r="AG47" s="90">
        <v>409</v>
      </c>
      <c r="AH47" s="90">
        <v>34280</v>
      </c>
      <c r="AI47" s="90">
        <v>34689</v>
      </c>
      <c r="AJ47" s="214">
        <v>93.25</v>
      </c>
      <c r="AK47" s="90">
        <v>-2219</v>
      </c>
      <c r="AL47" s="90">
        <v>291</v>
      </c>
      <c r="AM47" s="90">
        <v>32352</v>
      </c>
      <c r="AN47" s="90">
        <v>10205</v>
      </c>
      <c r="AO47" s="90">
        <v>7973</v>
      </c>
      <c r="AP47" s="90">
        <v>9027</v>
      </c>
      <c r="AQ47" s="90">
        <v>5147</v>
      </c>
      <c r="AR47" s="90">
        <v>7687</v>
      </c>
      <c r="AS47" s="90">
        <v>-2325</v>
      </c>
      <c r="AT47" s="90">
        <v>5362</v>
      </c>
      <c r="AU47" s="90">
        <v>-1739</v>
      </c>
      <c r="AV47" s="90">
        <v>-477</v>
      </c>
      <c r="AW47" s="90">
        <v>0</v>
      </c>
      <c r="AX47" s="90">
        <v>0</v>
      </c>
      <c r="AY47" s="90">
        <v>7578</v>
      </c>
      <c r="AZ47" s="90">
        <v>6011</v>
      </c>
      <c r="BA47" s="90">
        <v>1567</v>
      </c>
      <c r="BB47" s="90">
        <v>3304</v>
      </c>
      <c r="BC47" s="90">
        <v>0</v>
      </c>
      <c r="BD47" s="90">
        <v>3304</v>
      </c>
      <c r="BE47" s="90">
        <v>10882</v>
      </c>
      <c r="BF47" s="90">
        <v>151</v>
      </c>
      <c r="BG47" s="94" t="s">
        <v>313</v>
      </c>
      <c r="BH47" s="125" t="s">
        <v>334</v>
      </c>
    </row>
    <row r="48" spans="1:60" x14ac:dyDescent="0.2">
      <c r="A48" s="176">
        <v>45</v>
      </c>
      <c r="B48" s="190" t="s">
        <v>46</v>
      </c>
      <c r="C48" s="83" t="s">
        <v>383</v>
      </c>
      <c r="D48" s="90">
        <v>81903</v>
      </c>
      <c r="E48" s="90">
        <v>1127</v>
      </c>
      <c r="F48" s="90">
        <v>78061</v>
      </c>
      <c r="G48" s="90">
        <v>79188</v>
      </c>
      <c r="H48" s="214">
        <v>96.69</v>
      </c>
      <c r="I48" s="90">
        <v>1220</v>
      </c>
      <c r="J48" s="90">
        <v>1266</v>
      </c>
      <c r="K48" s="90">
        <v>80547</v>
      </c>
      <c r="L48" s="90">
        <v>22938</v>
      </c>
      <c r="M48" s="90">
        <v>21961</v>
      </c>
      <c r="N48" s="90">
        <v>22550</v>
      </c>
      <c r="O48" s="90">
        <v>13098</v>
      </c>
      <c r="P48" s="90">
        <v>9131</v>
      </c>
      <c r="Q48" s="90">
        <v>-1240</v>
      </c>
      <c r="R48" s="90">
        <v>7891</v>
      </c>
      <c r="S48" s="90">
        <v>253</v>
      </c>
      <c r="T48" s="90">
        <v>614</v>
      </c>
      <c r="U48" s="90">
        <v>649</v>
      </c>
      <c r="V48" s="90">
        <v>15</v>
      </c>
      <c r="W48" s="90">
        <v>6360</v>
      </c>
      <c r="X48" s="90">
        <v>5012</v>
      </c>
      <c r="Y48" s="90">
        <v>1348</v>
      </c>
      <c r="Z48" s="90">
        <v>3385</v>
      </c>
      <c r="AA48" s="90">
        <v>1</v>
      </c>
      <c r="AB48" s="90">
        <v>3384</v>
      </c>
      <c r="AC48" s="90">
        <v>9744</v>
      </c>
      <c r="AD48" s="90">
        <v>543</v>
      </c>
      <c r="AE48" s="178"/>
      <c r="AF48" s="90">
        <v>65169</v>
      </c>
      <c r="AG48" s="90">
        <v>334</v>
      </c>
      <c r="AH48" s="90">
        <v>63750</v>
      </c>
      <c r="AI48" s="90">
        <v>64084</v>
      </c>
      <c r="AJ48" s="214">
        <v>98.34</v>
      </c>
      <c r="AK48" s="90">
        <v>358</v>
      </c>
      <c r="AL48" s="90">
        <v>560</v>
      </c>
      <c r="AM48" s="90">
        <v>64668</v>
      </c>
      <c r="AN48" s="90">
        <v>21068</v>
      </c>
      <c r="AO48" s="90">
        <v>16567</v>
      </c>
      <c r="AP48" s="90">
        <v>16162</v>
      </c>
      <c r="AQ48" s="90">
        <v>10871</v>
      </c>
      <c r="AR48" s="90">
        <v>3084</v>
      </c>
      <c r="AS48" s="90">
        <v>1981</v>
      </c>
      <c r="AT48" s="90">
        <v>5065</v>
      </c>
      <c r="AU48" s="90">
        <v>137</v>
      </c>
      <c r="AV48" s="90">
        <v>2057</v>
      </c>
      <c r="AW48" s="90">
        <v>0</v>
      </c>
      <c r="AX48" s="90">
        <v>0</v>
      </c>
      <c r="AY48" s="90">
        <v>2871</v>
      </c>
      <c r="AZ48" s="90">
        <v>2034</v>
      </c>
      <c r="BA48" s="90">
        <v>837</v>
      </c>
      <c r="BB48" s="90">
        <v>1087</v>
      </c>
      <c r="BC48" s="90">
        <v>0</v>
      </c>
      <c r="BD48" s="90">
        <v>1087</v>
      </c>
      <c r="BE48" s="90">
        <v>3958</v>
      </c>
      <c r="BF48" s="90">
        <v>24</v>
      </c>
      <c r="BG48" s="94" t="s">
        <v>311</v>
      </c>
      <c r="BH48" s="125" t="s">
        <v>332</v>
      </c>
    </row>
    <row r="49" spans="1:60" x14ac:dyDescent="0.2">
      <c r="A49" s="176">
        <v>46</v>
      </c>
      <c r="B49" s="190" t="s">
        <v>47</v>
      </c>
      <c r="C49" s="83" t="s">
        <v>384</v>
      </c>
      <c r="D49" s="90">
        <v>151289</v>
      </c>
      <c r="E49" s="90">
        <v>4876</v>
      </c>
      <c r="F49" s="90">
        <v>132793</v>
      </c>
      <c r="G49" s="90">
        <v>137669</v>
      </c>
      <c r="H49" s="214">
        <v>91</v>
      </c>
      <c r="I49" s="90">
        <v>2536</v>
      </c>
      <c r="J49" s="90">
        <v>5742</v>
      </c>
      <c r="K49" s="90">
        <v>141071</v>
      </c>
      <c r="L49" s="90">
        <v>37022</v>
      </c>
      <c r="M49" s="90">
        <v>33199</v>
      </c>
      <c r="N49" s="90">
        <v>39262</v>
      </c>
      <c r="O49" s="90">
        <v>31588</v>
      </c>
      <c r="P49" s="90">
        <v>18229</v>
      </c>
      <c r="Q49" s="90">
        <v>-957</v>
      </c>
      <c r="R49" s="90">
        <v>17272</v>
      </c>
      <c r="S49" s="90">
        <v>245</v>
      </c>
      <c r="T49" s="90">
        <v>1499</v>
      </c>
      <c r="U49" s="90">
        <v>195</v>
      </c>
      <c r="V49" s="90">
        <v>112</v>
      </c>
      <c r="W49" s="90">
        <v>15221</v>
      </c>
      <c r="X49" s="90">
        <v>10719</v>
      </c>
      <c r="Y49" s="90">
        <v>4502</v>
      </c>
      <c r="Z49" s="90">
        <v>13784</v>
      </c>
      <c r="AA49" s="90">
        <v>31</v>
      </c>
      <c r="AB49" s="90">
        <v>13753</v>
      </c>
      <c r="AC49" s="90">
        <v>28974</v>
      </c>
      <c r="AD49" s="90">
        <v>2117</v>
      </c>
      <c r="AE49" s="178"/>
      <c r="AF49" s="90">
        <v>477448</v>
      </c>
      <c r="AG49" s="90">
        <v>3052</v>
      </c>
      <c r="AH49" s="90">
        <v>438331</v>
      </c>
      <c r="AI49" s="90">
        <v>441383</v>
      </c>
      <c r="AJ49" s="214">
        <v>92.45</v>
      </c>
      <c r="AK49" s="90">
        <v>-12635</v>
      </c>
      <c r="AL49" s="90">
        <v>2689</v>
      </c>
      <c r="AM49" s="90">
        <v>428385</v>
      </c>
      <c r="AN49" s="90">
        <v>129928</v>
      </c>
      <c r="AO49" s="90">
        <v>113162</v>
      </c>
      <c r="AP49" s="90">
        <v>126873</v>
      </c>
      <c r="AQ49" s="90">
        <v>58422</v>
      </c>
      <c r="AR49" s="90">
        <v>18477</v>
      </c>
      <c r="AS49" s="90">
        <v>7729</v>
      </c>
      <c r="AT49" s="90">
        <v>26206</v>
      </c>
      <c r="AU49" s="90">
        <v>-3202</v>
      </c>
      <c r="AV49" s="90">
        <v>516</v>
      </c>
      <c r="AW49" s="90">
        <v>406</v>
      </c>
      <c r="AX49" s="90">
        <v>877</v>
      </c>
      <c r="AY49" s="90">
        <v>27609</v>
      </c>
      <c r="AZ49" s="90">
        <v>10365</v>
      </c>
      <c r="BA49" s="90">
        <v>17244</v>
      </c>
      <c r="BB49" s="90">
        <v>36065</v>
      </c>
      <c r="BC49" s="90">
        <v>693</v>
      </c>
      <c r="BD49" s="90">
        <v>35372</v>
      </c>
      <c r="BE49" s="90">
        <v>62981</v>
      </c>
      <c r="BF49" s="90">
        <v>215</v>
      </c>
      <c r="BG49" s="94" t="s">
        <v>315</v>
      </c>
      <c r="BH49" s="125" t="s">
        <v>333</v>
      </c>
    </row>
    <row r="50" spans="1:60" x14ac:dyDescent="0.2">
      <c r="A50" s="176">
        <v>47</v>
      </c>
      <c r="B50" s="190" t="s">
        <v>48</v>
      </c>
      <c r="C50" s="83" t="s">
        <v>385</v>
      </c>
      <c r="D50" s="90">
        <v>53835</v>
      </c>
      <c r="E50" s="90">
        <v>393</v>
      </c>
      <c r="F50" s="90">
        <v>51248</v>
      </c>
      <c r="G50" s="90">
        <v>51641</v>
      </c>
      <c r="H50" s="214">
        <v>95.92</v>
      </c>
      <c r="I50" s="90">
        <v>1097</v>
      </c>
      <c r="J50" s="90">
        <v>478</v>
      </c>
      <c r="K50" s="90">
        <v>52823</v>
      </c>
      <c r="L50" s="90">
        <v>14413</v>
      </c>
      <c r="M50" s="90">
        <v>14547</v>
      </c>
      <c r="N50" s="90">
        <v>14666</v>
      </c>
      <c r="O50" s="90">
        <v>9197</v>
      </c>
      <c r="P50" s="90">
        <v>7207</v>
      </c>
      <c r="Q50" s="90">
        <v>-143</v>
      </c>
      <c r="R50" s="90">
        <v>7064</v>
      </c>
      <c r="S50" s="90">
        <v>170</v>
      </c>
      <c r="T50" s="90">
        <v>447</v>
      </c>
      <c r="U50" s="90">
        <v>-10</v>
      </c>
      <c r="V50" s="90">
        <v>0</v>
      </c>
      <c r="W50" s="90">
        <v>6457</v>
      </c>
      <c r="X50" s="90">
        <v>5273</v>
      </c>
      <c r="Y50" s="90">
        <v>1184</v>
      </c>
      <c r="Z50" s="90">
        <v>2335</v>
      </c>
      <c r="AA50" s="90">
        <v>0</v>
      </c>
      <c r="AB50" s="90">
        <v>2335</v>
      </c>
      <c r="AC50" s="90">
        <v>8792</v>
      </c>
      <c r="AD50" s="90">
        <v>1201</v>
      </c>
      <c r="AE50" s="178"/>
      <c r="AF50" s="90">
        <v>20036</v>
      </c>
      <c r="AG50" s="90">
        <v>67</v>
      </c>
      <c r="AH50" s="90">
        <v>19084</v>
      </c>
      <c r="AI50" s="90">
        <v>19151</v>
      </c>
      <c r="AJ50" s="214">
        <v>95.58</v>
      </c>
      <c r="AK50" s="90">
        <v>-1492</v>
      </c>
      <c r="AL50" s="90">
        <v>17</v>
      </c>
      <c r="AM50" s="90">
        <v>17609</v>
      </c>
      <c r="AN50" s="90">
        <v>3625</v>
      </c>
      <c r="AO50" s="90">
        <v>5053</v>
      </c>
      <c r="AP50" s="90">
        <v>5076</v>
      </c>
      <c r="AQ50" s="90">
        <v>3855</v>
      </c>
      <c r="AR50" s="90">
        <v>1295</v>
      </c>
      <c r="AS50" s="90">
        <v>-1626</v>
      </c>
      <c r="AT50" s="90">
        <v>-331</v>
      </c>
      <c r="AU50" s="90">
        <v>-1250</v>
      </c>
      <c r="AV50" s="90">
        <v>-232</v>
      </c>
      <c r="AW50" s="90">
        <v>0</v>
      </c>
      <c r="AX50" s="90">
        <v>0</v>
      </c>
      <c r="AY50" s="90">
        <v>1151</v>
      </c>
      <c r="AZ50" s="90">
        <v>913</v>
      </c>
      <c r="BA50" s="90">
        <v>238</v>
      </c>
      <c r="BB50" s="90">
        <v>891</v>
      </c>
      <c r="BC50" s="90">
        <v>0</v>
      </c>
      <c r="BD50" s="90">
        <v>891</v>
      </c>
      <c r="BE50" s="90">
        <v>2042</v>
      </c>
      <c r="BF50" s="90">
        <v>51</v>
      </c>
      <c r="BG50" s="94" t="s">
        <v>311</v>
      </c>
      <c r="BH50" s="125" t="s">
        <v>336</v>
      </c>
    </row>
    <row r="51" spans="1:60" x14ac:dyDescent="0.2">
      <c r="A51" s="176">
        <v>48</v>
      </c>
      <c r="B51" s="190" t="s">
        <v>49</v>
      </c>
      <c r="C51" s="83" t="s">
        <v>386</v>
      </c>
      <c r="D51" s="90">
        <v>94390</v>
      </c>
      <c r="E51" s="90">
        <v>1099</v>
      </c>
      <c r="F51" s="90">
        <v>90709</v>
      </c>
      <c r="G51" s="90">
        <v>91808</v>
      </c>
      <c r="H51" s="214">
        <v>97.26</v>
      </c>
      <c r="I51" s="90">
        <v>959</v>
      </c>
      <c r="J51" s="90">
        <v>1187</v>
      </c>
      <c r="K51" s="90">
        <v>92855</v>
      </c>
      <c r="L51" s="90">
        <v>25310</v>
      </c>
      <c r="M51" s="90">
        <v>25289</v>
      </c>
      <c r="N51" s="90">
        <v>25989</v>
      </c>
      <c r="O51" s="90">
        <v>16267</v>
      </c>
      <c r="P51" s="90">
        <v>7188</v>
      </c>
      <c r="Q51" s="90">
        <v>365</v>
      </c>
      <c r="R51" s="90">
        <v>7553</v>
      </c>
      <c r="S51" s="90">
        <v>682</v>
      </c>
      <c r="T51" s="90">
        <v>276</v>
      </c>
      <c r="U51" s="90">
        <v>59</v>
      </c>
      <c r="V51" s="90">
        <v>37</v>
      </c>
      <c r="W51" s="90">
        <v>6499</v>
      </c>
      <c r="X51" s="90">
        <v>4991</v>
      </c>
      <c r="Y51" s="90">
        <v>1508</v>
      </c>
      <c r="Z51" s="90">
        <v>2582</v>
      </c>
      <c r="AA51" s="90">
        <v>24</v>
      </c>
      <c r="AB51" s="90">
        <v>2558</v>
      </c>
      <c r="AC51" s="90">
        <v>9057</v>
      </c>
      <c r="AD51" s="90">
        <v>686</v>
      </c>
      <c r="AE51" s="178"/>
      <c r="AF51" s="90">
        <v>21612</v>
      </c>
      <c r="AG51" s="90">
        <v>427</v>
      </c>
      <c r="AH51" s="90">
        <v>19862</v>
      </c>
      <c r="AI51" s="90">
        <v>20289</v>
      </c>
      <c r="AJ51" s="214">
        <v>93.88</v>
      </c>
      <c r="AK51" s="90">
        <v>-1169</v>
      </c>
      <c r="AL51" s="90">
        <v>151</v>
      </c>
      <c r="AM51" s="90">
        <v>18844</v>
      </c>
      <c r="AN51" s="90">
        <v>6583</v>
      </c>
      <c r="AO51" s="90">
        <v>3825</v>
      </c>
      <c r="AP51" s="90">
        <v>5417</v>
      </c>
      <c r="AQ51" s="90">
        <v>3019</v>
      </c>
      <c r="AR51" s="90">
        <v>2464</v>
      </c>
      <c r="AS51" s="90">
        <v>-854</v>
      </c>
      <c r="AT51" s="90">
        <v>1610</v>
      </c>
      <c r="AU51" s="90">
        <v>-702</v>
      </c>
      <c r="AV51" s="90">
        <v>-467</v>
      </c>
      <c r="AW51" s="90">
        <v>0</v>
      </c>
      <c r="AX51" s="90">
        <v>7</v>
      </c>
      <c r="AY51" s="90">
        <v>2772</v>
      </c>
      <c r="AZ51" s="90">
        <v>1824</v>
      </c>
      <c r="BA51" s="90">
        <v>948</v>
      </c>
      <c r="BB51" s="90">
        <v>1323</v>
      </c>
      <c r="BC51" s="90">
        <v>0</v>
      </c>
      <c r="BD51" s="90">
        <v>1323</v>
      </c>
      <c r="BE51" s="90">
        <v>4095</v>
      </c>
      <c r="BF51" s="90">
        <v>25</v>
      </c>
      <c r="BG51" s="94" t="s">
        <v>311</v>
      </c>
      <c r="BH51" s="125" t="s">
        <v>329</v>
      </c>
    </row>
    <row r="52" spans="1:60" x14ac:dyDescent="0.2">
      <c r="A52" s="176">
        <v>49</v>
      </c>
      <c r="B52" s="190" t="s">
        <v>50</v>
      </c>
      <c r="C52" s="83" t="s">
        <v>387</v>
      </c>
      <c r="D52" s="90">
        <v>66570</v>
      </c>
      <c r="E52" s="90">
        <v>953</v>
      </c>
      <c r="F52" s="90">
        <v>62733</v>
      </c>
      <c r="G52" s="90">
        <v>63686</v>
      </c>
      <c r="H52" s="214">
        <v>95.67</v>
      </c>
      <c r="I52" s="90">
        <v>638</v>
      </c>
      <c r="J52" s="90">
        <v>1272</v>
      </c>
      <c r="K52" s="90">
        <v>64643</v>
      </c>
      <c r="L52" s="90">
        <v>18196</v>
      </c>
      <c r="M52" s="90">
        <v>18068</v>
      </c>
      <c r="N52" s="90">
        <v>18969</v>
      </c>
      <c r="O52" s="90">
        <v>9410</v>
      </c>
      <c r="P52" s="90">
        <v>3897</v>
      </c>
      <c r="Q52" s="90">
        <v>75</v>
      </c>
      <c r="R52" s="90">
        <v>3972</v>
      </c>
      <c r="S52" s="90">
        <v>290</v>
      </c>
      <c r="T52" s="90">
        <v>884</v>
      </c>
      <c r="U52" s="90">
        <v>82</v>
      </c>
      <c r="V52" s="90">
        <v>25</v>
      </c>
      <c r="W52" s="90">
        <v>2691</v>
      </c>
      <c r="X52" s="90">
        <v>1667</v>
      </c>
      <c r="Y52" s="90">
        <v>1024</v>
      </c>
      <c r="Z52" s="90">
        <v>2918</v>
      </c>
      <c r="AA52" s="90">
        <v>21</v>
      </c>
      <c r="AB52" s="90">
        <v>2897</v>
      </c>
      <c r="AC52" s="90">
        <v>5588</v>
      </c>
      <c r="AD52" s="90">
        <v>293</v>
      </c>
      <c r="AE52" s="178"/>
      <c r="AF52" s="90">
        <v>21598</v>
      </c>
      <c r="AG52" s="90">
        <v>185</v>
      </c>
      <c r="AH52" s="90">
        <v>20190</v>
      </c>
      <c r="AI52" s="90">
        <v>20375</v>
      </c>
      <c r="AJ52" s="214">
        <v>94.34</v>
      </c>
      <c r="AK52" s="90">
        <v>-1464</v>
      </c>
      <c r="AL52" s="90">
        <v>219</v>
      </c>
      <c r="AM52" s="90">
        <v>18945</v>
      </c>
      <c r="AN52" s="90">
        <v>6142</v>
      </c>
      <c r="AO52" s="90">
        <v>4292</v>
      </c>
      <c r="AP52" s="90">
        <v>5926</v>
      </c>
      <c r="AQ52" s="90">
        <v>2585</v>
      </c>
      <c r="AR52" s="90">
        <v>1830</v>
      </c>
      <c r="AS52" s="90">
        <v>72</v>
      </c>
      <c r="AT52" s="90">
        <v>1902</v>
      </c>
      <c r="AU52" s="90">
        <v>111</v>
      </c>
      <c r="AV52" s="90">
        <v>450</v>
      </c>
      <c r="AW52" s="90">
        <v>174</v>
      </c>
      <c r="AX52" s="90">
        <v>174</v>
      </c>
      <c r="AY52" s="90">
        <v>993</v>
      </c>
      <c r="AZ52" s="90">
        <v>721</v>
      </c>
      <c r="BA52" s="90">
        <v>272</v>
      </c>
      <c r="BB52" s="90">
        <v>1225</v>
      </c>
      <c r="BC52" s="90">
        <v>128</v>
      </c>
      <c r="BD52" s="90">
        <v>1097</v>
      </c>
      <c r="BE52" s="90">
        <v>2090</v>
      </c>
      <c r="BF52" s="90">
        <v>9</v>
      </c>
      <c r="BG52" s="94" t="s">
        <v>311</v>
      </c>
      <c r="BH52" s="125" t="s">
        <v>330</v>
      </c>
    </row>
    <row r="53" spans="1:60" x14ac:dyDescent="0.2">
      <c r="A53" s="176">
        <v>50</v>
      </c>
      <c r="B53" s="190" t="s">
        <v>51</v>
      </c>
      <c r="C53" s="83" t="s">
        <v>388</v>
      </c>
      <c r="D53" s="90">
        <v>58039</v>
      </c>
      <c r="E53" s="90">
        <v>473</v>
      </c>
      <c r="F53" s="90">
        <v>55360</v>
      </c>
      <c r="G53" s="90">
        <v>55833</v>
      </c>
      <c r="H53" s="214">
        <v>96.2</v>
      </c>
      <c r="I53" s="90">
        <v>368</v>
      </c>
      <c r="J53" s="90">
        <v>465</v>
      </c>
      <c r="K53" s="90">
        <v>56193</v>
      </c>
      <c r="L53" s="90">
        <v>14965</v>
      </c>
      <c r="M53" s="90">
        <v>16674</v>
      </c>
      <c r="N53" s="90">
        <v>14047</v>
      </c>
      <c r="O53" s="90">
        <v>10507</v>
      </c>
      <c r="P53" s="90">
        <v>3851</v>
      </c>
      <c r="Q53" s="90">
        <v>-44</v>
      </c>
      <c r="R53" s="90">
        <v>3807</v>
      </c>
      <c r="S53" s="90">
        <v>284</v>
      </c>
      <c r="T53" s="90">
        <v>284</v>
      </c>
      <c r="U53" s="90">
        <v>86</v>
      </c>
      <c r="V53" s="90">
        <v>11</v>
      </c>
      <c r="W53" s="90">
        <v>3142</v>
      </c>
      <c r="X53" s="90">
        <v>2098</v>
      </c>
      <c r="Y53" s="90">
        <v>1044</v>
      </c>
      <c r="Z53" s="90">
        <v>2314</v>
      </c>
      <c r="AA53" s="90">
        <v>7</v>
      </c>
      <c r="AB53" s="90">
        <v>2307</v>
      </c>
      <c r="AC53" s="90">
        <v>5449</v>
      </c>
      <c r="AD53" s="90">
        <v>410</v>
      </c>
      <c r="AE53" s="178"/>
      <c r="AF53" s="90">
        <v>6246</v>
      </c>
      <c r="AG53" s="90">
        <v>80</v>
      </c>
      <c r="AH53" s="90">
        <v>5901</v>
      </c>
      <c r="AI53" s="90">
        <v>5981</v>
      </c>
      <c r="AJ53" s="214">
        <v>95.76</v>
      </c>
      <c r="AK53" s="90">
        <v>-575</v>
      </c>
      <c r="AL53" s="90">
        <v>73</v>
      </c>
      <c r="AM53" s="90">
        <v>5399</v>
      </c>
      <c r="AN53" s="90">
        <v>1836</v>
      </c>
      <c r="AO53" s="90">
        <v>1236</v>
      </c>
      <c r="AP53" s="90">
        <v>1191</v>
      </c>
      <c r="AQ53" s="90">
        <v>1136</v>
      </c>
      <c r="AR53" s="90">
        <v>257</v>
      </c>
      <c r="AS53" s="90">
        <v>202</v>
      </c>
      <c r="AT53" s="90">
        <v>459</v>
      </c>
      <c r="AU53" s="90">
        <v>25</v>
      </c>
      <c r="AV53" s="90">
        <v>146</v>
      </c>
      <c r="AW53" s="90">
        <v>4</v>
      </c>
      <c r="AX53" s="90">
        <v>11</v>
      </c>
      <c r="AY53" s="90">
        <v>273</v>
      </c>
      <c r="AZ53" s="90">
        <v>143</v>
      </c>
      <c r="BA53" s="90">
        <v>130</v>
      </c>
      <c r="BB53" s="90">
        <v>305</v>
      </c>
      <c r="BC53" s="90">
        <v>1</v>
      </c>
      <c r="BD53" s="90">
        <v>304</v>
      </c>
      <c r="BE53" s="90">
        <v>577</v>
      </c>
      <c r="BF53" s="90">
        <v>20</v>
      </c>
      <c r="BG53" s="94" t="s">
        <v>311</v>
      </c>
      <c r="BH53" s="125" t="s">
        <v>332</v>
      </c>
    </row>
    <row r="54" spans="1:60" x14ac:dyDescent="0.2">
      <c r="A54" s="176">
        <v>51</v>
      </c>
      <c r="B54" s="190" t="s">
        <v>304</v>
      </c>
      <c r="C54" s="83" t="s">
        <v>389</v>
      </c>
      <c r="D54" s="90">
        <v>209349</v>
      </c>
      <c r="E54" s="90">
        <v>1759</v>
      </c>
      <c r="F54" s="90">
        <v>201124</v>
      </c>
      <c r="G54" s="90">
        <v>202883</v>
      </c>
      <c r="H54" s="214">
        <v>96.91</v>
      </c>
      <c r="I54" s="90">
        <v>2586</v>
      </c>
      <c r="J54" s="90">
        <v>1856</v>
      </c>
      <c r="K54" s="90">
        <v>205566</v>
      </c>
      <c r="L54" s="90">
        <v>56864</v>
      </c>
      <c r="M54" s="90">
        <v>56377</v>
      </c>
      <c r="N54" s="90">
        <v>58546</v>
      </c>
      <c r="O54" s="90">
        <v>33779</v>
      </c>
      <c r="P54" s="90">
        <v>16005</v>
      </c>
      <c r="Q54" s="90">
        <v>312</v>
      </c>
      <c r="R54" s="90">
        <v>16317</v>
      </c>
      <c r="S54" s="90">
        <v>1292</v>
      </c>
      <c r="T54" s="90">
        <v>3085</v>
      </c>
      <c r="U54" s="90">
        <v>503</v>
      </c>
      <c r="V54" s="90">
        <v>56</v>
      </c>
      <c r="W54" s="90">
        <v>11381</v>
      </c>
      <c r="X54" s="90">
        <v>8047</v>
      </c>
      <c r="Y54" s="90">
        <v>3334</v>
      </c>
      <c r="Z54" s="90">
        <v>7994</v>
      </c>
      <c r="AA54" s="90">
        <v>29</v>
      </c>
      <c r="AB54" s="90">
        <v>7965</v>
      </c>
      <c r="AC54" s="90">
        <v>19346</v>
      </c>
      <c r="AD54" s="90">
        <v>1289</v>
      </c>
      <c r="AE54" s="178"/>
      <c r="AF54" s="90">
        <v>58070</v>
      </c>
      <c r="AG54" s="90">
        <v>953</v>
      </c>
      <c r="AH54" s="90">
        <v>55053</v>
      </c>
      <c r="AI54" s="90">
        <v>56006</v>
      </c>
      <c r="AJ54" s="214">
        <v>96.45</v>
      </c>
      <c r="AK54" s="90">
        <v>2827</v>
      </c>
      <c r="AL54" s="90">
        <v>2326</v>
      </c>
      <c r="AM54" s="90">
        <v>60206</v>
      </c>
      <c r="AN54" s="90">
        <v>15682</v>
      </c>
      <c r="AO54" s="90">
        <v>11103</v>
      </c>
      <c r="AP54" s="90">
        <v>14750</v>
      </c>
      <c r="AQ54" s="90">
        <v>18671</v>
      </c>
      <c r="AR54" s="90">
        <v>3334</v>
      </c>
      <c r="AS54" s="90">
        <v>1445</v>
      </c>
      <c r="AT54" s="90">
        <v>4779</v>
      </c>
      <c r="AU54" s="90">
        <v>222</v>
      </c>
      <c r="AV54" s="90">
        <v>1373</v>
      </c>
      <c r="AW54" s="90">
        <v>268</v>
      </c>
      <c r="AX54" s="90">
        <v>129</v>
      </c>
      <c r="AY54" s="90">
        <v>2787</v>
      </c>
      <c r="AZ54" s="90">
        <v>1736</v>
      </c>
      <c r="BA54" s="90">
        <v>1051</v>
      </c>
      <c r="BB54" s="90">
        <v>3123</v>
      </c>
      <c r="BC54" s="90">
        <v>94</v>
      </c>
      <c r="BD54" s="90">
        <v>3029</v>
      </c>
      <c r="BE54" s="90">
        <v>5816</v>
      </c>
      <c r="BF54" s="90">
        <v>74</v>
      </c>
      <c r="BG54" s="94" t="s">
        <v>314</v>
      </c>
      <c r="BH54" s="125" t="s">
        <v>332</v>
      </c>
    </row>
    <row r="55" spans="1:60" x14ac:dyDescent="0.2">
      <c r="A55" s="176">
        <v>52</v>
      </c>
      <c r="B55" s="190" t="s">
        <v>52</v>
      </c>
      <c r="C55" s="83" t="s">
        <v>390</v>
      </c>
      <c r="D55" s="90">
        <v>107334</v>
      </c>
      <c r="E55" s="90">
        <v>1353</v>
      </c>
      <c r="F55" s="90">
        <v>103169</v>
      </c>
      <c r="G55" s="90">
        <v>104522</v>
      </c>
      <c r="H55" s="214">
        <v>97.38</v>
      </c>
      <c r="I55" s="90">
        <v>1130</v>
      </c>
      <c r="J55" s="90">
        <v>1792</v>
      </c>
      <c r="K55" s="90">
        <v>106091</v>
      </c>
      <c r="L55" s="90">
        <v>29878</v>
      </c>
      <c r="M55" s="90">
        <v>30619</v>
      </c>
      <c r="N55" s="90">
        <v>30367</v>
      </c>
      <c r="O55" s="90">
        <v>15227</v>
      </c>
      <c r="P55" s="90">
        <v>6148</v>
      </c>
      <c r="Q55" s="90">
        <v>447</v>
      </c>
      <c r="R55" s="90">
        <v>6595</v>
      </c>
      <c r="S55" s="90">
        <v>820</v>
      </c>
      <c r="T55" s="90">
        <v>1257</v>
      </c>
      <c r="U55" s="90">
        <v>168</v>
      </c>
      <c r="V55" s="90">
        <v>87</v>
      </c>
      <c r="W55" s="90">
        <v>4263</v>
      </c>
      <c r="X55" s="90">
        <v>2837</v>
      </c>
      <c r="Y55" s="90">
        <v>1426</v>
      </c>
      <c r="Z55" s="90">
        <v>2924</v>
      </c>
      <c r="AA55" s="90">
        <v>35</v>
      </c>
      <c r="AB55" s="90">
        <v>2889</v>
      </c>
      <c r="AC55" s="90">
        <v>7152</v>
      </c>
      <c r="AD55" s="90">
        <v>393</v>
      </c>
      <c r="AE55" s="178"/>
      <c r="AF55" s="90">
        <v>30395</v>
      </c>
      <c r="AG55" s="90">
        <v>920</v>
      </c>
      <c r="AH55" s="90">
        <v>28156</v>
      </c>
      <c r="AI55" s="90">
        <v>29076</v>
      </c>
      <c r="AJ55" s="214">
        <v>95.66</v>
      </c>
      <c r="AK55" s="90">
        <v>-1937</v>
      </c>
      <c r="AL55" s="90">
        <v>43</v>
      </c>
      <c r="AM55" s="90">
        <v>26262</v>
      </c>
      <c r="AN55" s="90">
        <v>7282</v>
      </c>
      <c r="AO55" s="90">
        <v>6258</v>
      </c>
      <c r="AP55" s="90">
        <v>8498</v>
      </c>
      <c r="AQ55" s="90">
        <v>4224</v>
      </c>
      <c r="AR55" s="90">
        <v>792</v>
      </c>
      <c r="AS55" s="90">
        <v>79</v>
      </c>
      <c r="AT55" s="90">
        <v>871</v>
      </c>
      <c r="AU55" s="90">
        <v>105</v>
      </c>
      <c r="AV55" s="90">
        <v>115</v>
      </c>
      <c r="AW55" s="90">
        <v>3</v>
      </c>
      <c r="AX55" s="90">
        <v>35</v>
      </c>
      <c r="AY55" s="90">
        <v>613</v>
      </c>
      <c r="AZ55" s="90">
        <v>244</v>
      </c>
      <c r="BA55" s="90">
        <v>369</v>
      </c>
      <c r="BB55" s="90">
        <v>1319</v>
      </c>
      <c r="BC55" s="90">
        <v>21</v>
      </c>
      <c r="BD55" s="90">
        <v>1298</v>
      </c>
      <c r="BE55" s="90">
        <v>1911</v>
      </c>
      <c r="BF55" s="90">
        <v>4</v>
      </c>
      <c r="BG55" s="94" t="s">
        <v>311</v>
      </c>
      <c r="BH55" s="125" t="s">
        <v>331</v>
      </c>
    </row>
    <row r="56" spans="1:60" x14ac:dyDescent="0.2">
      <c r="A56" s="176">
        <v>53</v>
      </c>
      <c r="B56" s="190" t="s">
        <v>53</v>
      </c>
      <c r="C56" s="83" t="s">
        <v>391</v>
      </c>
      <c r="D56" s="90">
        <v>124202</v>
      </c>
      <c r="E56" s="90">
        <v>1187</v>
      </c>
      <c r="F56" s="90">
        <v>118796</v>
      </c>
      <c r="G56" s="90">
        <v>119983</v>
      </c>
      <c r="H56" s="214">
        <v>96.6</v>
      </c>
      <c r="I56" s="90">
        <v>1139</v>
      </c>
      <c r="J56" s="90">
        <v>1505</v>
      </c>
      <c r="K56" s="90">
        <v>121440</v>
      </c>
      <c r="L56" s="90">
        <v>34037</v>
      </c>
      <c r="M56" s="90">
        <v>34622</v>
      </c>
      <c r="N56" s="90">
        <v>34411</v>
      </c>
      <c r="O56" s="90">
        <v>18370</v>
      </c>
      <c r="P56" s="90">
        <v>9146</v>
      </c>
      <c r="Q56" s="90">
        <v>486</v>
      </c>
      <c r="R56" s="90">
        <v>9632</v>
      </c>
      <c r="S56" s="90">
        <v>754</v>
      </c>
      <c r="T56" s="90">
        <v>1328</v>
      </c>
      <c r="U56" s="90">
        <v>8</v>
      </c>
      <c r="V56" s="90">
        <v>4</v>
      </c>
      <c r="W56" s="90">
        <v>7538</v>
      </c>
      <c r="X56" s="90">
        <v>5126</v>
      </c>
      <c r="Y56" s="90">
        <v>2412</v>
      </c>
      <c r="Z56" s="90">
        <v>4219</v>
      </c>
      <c r="AA56" s="90">
        <v>5</v>
      </c>
      <c r="AB56" s="90">
        <v>4214</v>
      </c>
      <c r="AC56" s="90">
        <v>11752</v>
      </c>
      <c r="AD56" s="90">
        <v>24</v>
      </c>
      <c r="AE56" s="178"/>
      <c r="AF56" s="90">
        <v>43830</v>
      </c>
      <c r="AG56" s="90">
        <v>860</v>
      </c>
      <c r="AH56" s="90">
        <v>40759</v>
      </c>
      <c r="AI56" s="90">
        <v>41619</v>
      </c>
      <c r="AJ56" s="214">
        <v>94.96</v>
      </c>
      <c r="AK56" s="90">
        <v>-3134</v>
      </c>
      <c r="AL56" s="90">
        <v>622</v>
      </c>
      <c r="AM56" s="90">
        <v>38247</v>
      </c>
      <c r="AN56" s="90">
        <v>11361</v>
      </c>
      <c r="AO56" s="90">
        <v>9994</v>
      </c>
      <c r="AP56" s="90">
        <v>13534</v>
      </c>
      <c r="AQ56" s="90">
        <v>3358</v>
      </c>
      <c r="AR56" s="90">
        <v>3373</v>
      </c>
      <c r="AS56" s="90">
        <v>9093</v>
      </c>
      <c r="AT56" s="90">
        <v>12466</v>
      </c>
      <c r="AU56" s="90">
        <v>4519</v>
      </c>
      <c r="AV56" s="90">
        <v>4848</v>
      </c>
      <c r="AW56" s="90">
        <v>0</v>
      </c>
      <c r="AX56" s="90">
        <v>0</v>
      </c>
      <c r="AY56" s="90">
        <v>3099</v>
      </c>
      <c r="AZ56" s="90">
        <v>1447</v>
      </c>
      <c r="BA56" s="90">
        <v>1652</v>
      </c>
      <c r="BB56" s="90">
        <v>2211</v>
      </c>
      <c r="BC56" s="90">
        <v>0</v>
      </c>
      <c r="BD56" s="90">
        <v>2211</v>
      </c>
      <c r="BE56" s="90">
        <v>5310</v>
      </c>
      <c r="BF56" s="90">
        <v>21</v>
      </c>
      <c r="BG56" s="94" t="s">
        <v>311</v>
      </c>
      <c r="BH56" s="125" t="s">
        <v>332</v>
      </c>
    </row>
    <row r="57" spans="1:60" x14ac:dyDescent="0.2">
      <c r="A57" s="176">
        <v>54</v>
      </c>
      <c r="B57" s="190" t="s">
        <v>54</v>
      </c>
      <c r="C57" s="83" t="s">
        <v>392</v>
      </c>
      <c r="D57" s="90">
        <v>77869</v>
      </c>
      <c r="E57" s="90">
        <v>925</v>
      </c>
      <c r="F57" s="90">
        <v>75018</v>
      </c>
      <c r="G57" s="90">
        <v>75943</v>
      </c>
      <c r="H57" s="214">
        <v>97.53</v>
      </c>
      <c r="I57" s="90">
        <v>730</v>
      </c>
      <c r="J57" s="90">
        <v>1153</v>
      </c>
      <c r="K57" s="90">
        <v>76901</v>
      </c>
      <c r="L57" s="90">
        <v>21357</v>
      </c>
      <c r="M57" s="90">
        <v>22510</v>
      </c>
      <c r="N57" s="90">
        <v>21944</v>
      </c>
      <c r="O57" s="90">
        <v>11090</v>
      </c>
      <c r="P57" s="90">
        <v>2952</v>
      </c>
      <c r="Q57" s="90">
        <v>-18</v>
      </c>
      <c r="R57" s="90">
        <v>2934</v>
      </c>
      <c r="S57" s="90">
        <v>216</v>
      </c>
      <c r="T57" s="90">
        <v>806</v>
      </c>
      <c r="U57" s="90">
        <v>42</v>
      </c>
      <c r="V57" s="90">
        <v>20</v>
      </c>
      <c r="W57" s="90">
        <v>1850</v>
      </c>
      <c r="X57" s="90">
        <v>1057</v>
      </c>
      <c r="Y57" s="90">
        <v>793</v>
      </c>
      <c r="Z57" s="90">
        <v>1953</v>
      </c>
      <c r="AA57" s="90">
        <v>9</v>
      </c>
      <c r="AB57" s="90">
        <v>1944</v>
      </c>
      <c r="AC57" s="90">
        <v>3794</v>
      </c>
      <c r="AD57" s="90">
        <v>123</v>
      </c>
      <c r="AE57" s="178"/>
      <c r="AF57" s="90">
        <v>21913</v>
      </c>
      <c r="AG57" s="90">
        <v>4336</v>
      </c>
      <c r="AH57" s="90">
        <v>15543</v>
      </c>
      <c r="AI57" s="90">
        <v>19879</v>
      </c>
      <c r="AJ57" s="214">
        <v>90.72</v>
      </c>
      <c r="AK57" s="90">
        <v>-1448</v>
      </c>
      <c r="AL57" s="90">
        <v>4580</v>
      </c>
      <c r="AM57" s="90">
        <v>18675</v>
      </c>
      <c r="AN57" s="90">
        <v>4682</v>
      </c>
      <c r="AO57" s="90">
        <v>2860</v>
      </c>
      <c r="AP57" s="90">
        <v>4172</v>
      </c>
      <c r="AQ57" s="90">
        <v>6961</v>
      </c>
      <c r="AR57" s="90">
        <v>1011</v>
      </c>
      <c r="AS57" s="90">
        <v>411</v>
      </c>
      <c r="AT57" s="90">
        <v>1422</v>
      </c>
      <c r="AU57" s="90">
        <v>207</v>
      </c>
      <c r="AV57" s="90">
        <v>401</v>
      </c>
      <c r="AW57" s="90">
        <v>36</v>
      </c>
      <c r="AX57" s="90">
        <v>64</v>
      </c>
      <c r="AY57" s="90">
        <v>714</v>
      </c>
      <c r="AZ57" s="90">
        <v>328</v>
      </c>
      <c r="BA57" s="90">
        <v>386</v>
      </c>
      <c r="BB57" s="90">
        <v>2036</v>
      </c>
      <c r="BC57" s="90">
        <v>64</v>
      </c>
      <c r="BD57" s="90">
        <v>1972</v>
      </c>
      <c r="BE57" s="90">
        <v>2686</v>
      </c>
      <c r="BF57" s="90">
        <v>3</v>
      </c>
      <c r="BG57" s="94" t="s">
        <v>311</v>
      </c>
      <c r="BH57" s="125" t="s">
        <v>335</v>
      </c>
    </row>
    <row r="58" spans="1:60" x14ac:dyDescent="0.2">
      <c r="A58" s="176">
        <v>55</v>
      </c>
      <c r="B58" s="190" t="s">
        <v>55</v>
      </c>
      <c r="C58" s="83" t="s">
        <v>393</v>
      </c>
      <c r="D58" s="90">
        <v>110543</v>
      </c>
      <c r="E58" s="90">
        <v>1687</v>
      </c>
      <c r="F58" s="90">
        <v>106044</v>
      </c>
      <c r="G58" s="90">
        <v>107731</v>
      </c>
      <c r="H58" s="214">
        <v>97.46</v>
      </c>
      <c r="I58" s="90">
        <v>859</v>
      </c>
      <c r="J58" s="90">
        <v>2458</v>
      </c>
      <c r="K58" s="90">
        <v>109361</v>
      </c>
      <c r="L58" s="90">
        <v>30390</v>
      </c>
      <c r="M58" s="90">
        <v>29782</v>
      </c>
      <c r="N58" s="90">
        <v>30672</v>
      </c>
      <c r="O58" s="90">
        <v>18517</v>
      </c>
      <c r="P58" s="90">
        <v>5606</v>
      </c>
      <c r="Q58" s="90">
        <v>687</v>
      </c>
      <c r="R58" s="90">
        <v>6293</v>
      </c>
      <c r="S58" s="90">
        <v>692</v>
      </c>
      <c r="T58" s="90">
        <v>1239</v>
      </c>
      <c r="U58" s="90">
        <v>349</v>
      </c>
      <c r="V58" s="90">
        <v>53</v>
      </c>
      <c r="W58" s="90">
        <v>3960</v>
      </c>
      <c r="X58" s="90">
        <v>2635</v>
      </c>
      <c r="Y58" s="90">
        <v>1325</v>
      </c>
      <c r="Z58" s="90">
        <v>2965</v>
      </c>
      <c r="AA58" s="90">
        <v>13</v>
      </c>
      <c r="AB58" s="90">
        <v>2952</v>
      </c>
      <c r="AC58" s="90">
        <v>6912</v>
      </c>
      <c r="AD58" s="90">
        <v>289</v>
      </c>
      <c r="AE58" s="178"/>
      <c r="AF58" s="90">
        <v>46050</v>
      </c>
      <c r="AG58" s="90">
        <v>480</v>
      </c>
      <c r="AH58" s="90">
        <v>44471</v>
      </c>
      <c r="AI58" s="90">
        <v>44951</v>
      </c>
      <c r="AJ58" s="214">
        <v>97.61</v>
      </c>
      <c r="AK58" s="90">
        <v>-2507</v>
      </c>
      <c r="AL58" s="90">
        <v>1559</v>
      </c>
      <c r="AM58" s="90">
        <v>43523</v>
      </c>
      <c r="AN58" s="90">
        <v>13346</v>
      </c>
      <c r="AO58" s="90">
        <v>12651</v>
      </c>
      <c r="AP58" s="90">
        <v>11945</v>
      </c>
      <c r="AQ58" s="90">
        <v>5581</v>
      </c>
      <c r="AR58" s="90">
        <v>2897</v>
      </c>
      <c r="AS58" s="90">
        <v>5741</v>
      </c>
      <c r="AT58" s="90">
        <v>8638</v>
      </c>
      <c r="AU58" s="90">
        <v>3578</v>
      </c>
      <c r="AV58" s="90">
        <v>2796</v>
      </c>
      <c r="AW58" s="90">
        <v>73</v>
      </c>
      <c r="AX58" s="90">
        <v>22</v>
      </c>
      <c r="AY58" s="90">
        <v>2169</v>
      </c>
      <c r="AZ58" s="90">
        <v>1328</v>
      </c>
      <c r="BA58" s="90">
        <v>841</v>
      </c>
      <c r="BB58" s="90">
        <v>1413</v>
      </c>
      <c r="BC58" s="90">
        <v>0</v>
      </c>
      <c r="BD58" s="90">
        <v>1413</v>
      </c>
      <c r="BE58" s="90">
        <v>3582</v>
      </c>
      <c r="BF58" s="90">
        <v>20</v>
      </c>
      <c r="BG58" s="94" t="s">
        <v>311</v>
      </c>
      <c r="BH58" s="125" t="s">
        <v>329</v>
      </c>
    </row>
    <row r="59" spans="1:60" x14ac:dyDescent="0.2">
      <c r="A59" s="176">
        <v>56</v>
      </c>
      <c r="B59" s="190" t="s">
        <v>305</v>
      </c>
      <c r="C59" s="83" t="s">
        <v>394</v>
      </c>
      <c r="D59" s="90">
        <v>281035</v>
      </c>
      <c r="E59" s="90">
        <v>3288</v>
      </c>
      <c r="F59" s="90">
        <v>270407</v>
      </c>
      <c r="G59" s="90">
        <v>273695</v>
      </c>
      <c r="H59" s="214">
        <v>97.39</v>
      </c>
      <c r="I59" s="90">
        <v>1367</v>
      </c>
      <c r="J59" s="90">
        <v>4411</v>
      </c>
      <c r="K59" s="90">
        <v>276185</v>
      </c>
      <c r="L59" s="90">
        <v>75293</v>
      </c>
      <c r="M59" s="90">
        <v>77953</v>
      </c>
      <c r="N59" s="90">
        <v>77533</v>
      </c>
      <c r="O59" s="90">
        <v>45406</v>
      </c>
      <c r="P59" s="90">
        <v>19991</v>
      </c>
      <c r="Q59" s="90">
        <v>-1889</v>
      </c>
      <c r="R59" s="90">
        <v>18102</v>
      </c>
      <c r="S59" s="90">
        <v>124</v>
      </c>
      <c r="T59" s="90">
        <v>1631</v>
      </c>
      <c r="U59" s="90">
        <v>1596</v>
      </c>
      <c r="V59" s="90">
        <v>133</v>
      </c>
      <c r="W59" s="90">
        <v>14618</v>
      </c>
      <c r="X59" s="90">
        <v>10452</v>
      </c>
      <c r="Y59" s="90">
        <v>4166</v>
      </c>
      <c r="Z59" s="90">
        <v>8698</v>
      </c>
      <c r="AA59" s="90">
        <v>67</v>
      </c>
      <c r="AB59" s="90">
        <v>8631</v>
      </c>
      <c r="AC59" s="90">
        <v>23249</v>
      </c>
      <c r="AD59" s="90">
        <v>534</v>
      </c>
      <c r="AE59" s="178"/>
      <c r="AF59" s="90">
        <v>84919</v>
      </c>
      <c r="AG59" s="90">
        <v>1120</v>
      </c>
      <c r="AH59" s="90">
        <v>77338</v>
      </c>
      <c r="AI59" s="90">
        <v>78458</v>
      </c>
      <c r="AJ59" s="214">
        <v>92.39</v>
      </c>
      <c r="AK59" s="90">
        <v>-8729</v>
      </c>
      <c r="AL59" s="90">
        <v>569</v>
      </c>
      <c r="AM59" s="90">
        <v>69178</v>
      </c>
      <c r="AN59" s="90">
        <v>22612</v>
      </c>
      <c r="AO59" s="90">
        <v>14211</v>
      </c>
      <c r="AP59" s="90">
        <v>20568</v>
      </c>
      <c r="AQ59" s="90">
        <v>11787</v>
      </c>
      <c r="AR59" s="90">
        <v>4851</v>
      </c>
      <c r="AS59" s="90">
        <v>-9338</v>
      </c>
      <c r="AT59" s="90">
        <v>-4487</v>
      </c>
      <c r="AU59" s="90">
        <v>-6050</v>
      </c>
      <c r="AV59" s="90">
        <v>-3161</v>
      </c>
      <c r="AW59" s="90">
        <v>253</v>
      </c>
      <c r="AX59" s="90">
        <v>95</v>
      </c>
      <c r="AY59" s="90">
        <v>4376</v>
      </c>
      <c r="AZ59" s="90">
        <v>1972</v>
      </c>
      <c r="BA59" s="90">
        <v>2404</v>
      </c>
      <c r="BB59" s="90">
        <v>7799</v>
      </c>
      <c r="BC59" s="90">
        <v>145</v>
      </c>
      <c r="BD59" s="90">
        <v>7654</v>
      </c>
      <c r="BE59" s="90">
        <v>12030</v>
      </c>
      <c r="BF59" s="90">
        <v>-7</v>
      </c>
      <c r="BG59" s="94" t="s">
        <v>314</v>
      </c>
      <c r="BH59" s="125" t="s">
        <v>330</v>
      </c>
    </row>
    <row r="60" spans="1:60" x14ac:dyDescent="0.2">
      <c r="A60" s="176">
        <v>57</v>
      </c>
      <c r="B60" s="190" t="s">
        <v>306</v>
      </c>
      <c r="C60" s="83" t="s">
        <v>395</v>
      </c>
      <c r="D60" s="90">
        <v>235703</v>
      </c>
      <c r="E60" s="90">
        <v>3175</v>
      </c>
      <c r="F60" s="90">
        <v>225455</v>
      </c>
      <c r="G60" s="90">
        <v>228630</v>
      </c>
      <c r="H60" s="214">
        <v>97</v>
      </c>
      <c r="I60" s="90">
        <v>2601</v>
      </c>
      <c r="J60" s="90">
        <v>4316</v>
      </c>
      <c r="K60" s="90">
        <v>232372</v>
      </c>
      <c r="L60" s="90">
        <v>63798</v>
      </c>
      <c r="M60" s="90">
        <v>66990</v>
      </c>
      <c r="N60" s="90">
        <v>65938</v>
      </c>
      <c r="O60" s="90">
        <v>35646</v>
      </c>
      <c r="P60" s="90">
        <v>15680</v>
      </c>
      <c r="Q60" s="90">
        <v>591</v>
      </c>
      <c r="R60" s="90">
        <v>16271</v>
      </c>
      <c r="S60" s="90">
        <v>1398</v>
      </c>
      <c r="T60" s="90">
        <v>2740</v>
      </c>
      <c r="U60" s="90">
        <v>288</v>
      </c>
      <c r="V60" s="90">
        <v>113</v>
      </c>
      <c r="W60" s="90">
        <v>11732</v>
      </c>
      <c r="X60" s="90">
        <v>7697</v>
      </c>
      <c r="Y60" s="90">
        <v>4035</v>
      </c>
      <c r="Z60" s="90">
        <v>7475</v>
      </c>
      <c r="AA60" s="90">
        <v>81</v>
      </c>
      <c r="AB60" s="90">
        <v>7394</v>
      </c>
      <c r="AC60" s="90">
        <v>19126</v>
      </c>
      <c r="AD60" s="90">
        <v>1531</v>
      </c>
      <c r="AE60" s="178"/>
      <c r="AF60" s="90">
        <v>85204</v>
      </c>
      <c r="AG60" s="90">
        <v>1669</v>
      </c>
      <c r="AH60" s="90">
        <v>78553</v>
      </c>
      <c r="AI60" s="90">
        <v>80222</v>
      </c>
      <c r="AJ60" s="214">
        <v>94.15</v>
      </c>
      <c r="AK60" s="90">
        <v>-4613</v>
      </c>
      <c r="AL60" s="90">
        <v>2109</v>
      </c>
      <c r="AM60" s="90">
        <v>76049</v>
      </c>
      <c r="AN60" s="90">
        <v>26907</v>
      </c>
      <c r="AO60" s="90">
        <v>16233</v>
      </c>
      <c r="AP60" s="90">
        <v>19987</v>
      </c>
      <c r="AQ60" s="90">
        <v>12922</v>
      </c>
      <c r="AR60" s="90">
        <v>3549</v>
      </c>
      <c r="AS60" s="90">
        <v>3700</v>
      </c>
      <c r="AT60" s="90">
        <v>7249</v>
      </c>
      <c r="AU60" s="90">
        <v>1778</v>
      </c>
      <c r="AV60" s="90">
        <v>2376</v>
      </c>
      <c r="AW60" s="90">
        <v>1</v>
      </c>
      <c r="AX60" s="90">
        <v>0</v>
      </c>
      <c r="AY60" s="90">
        <v>3094</v>
      </c>
      <c r="AZ60" s="90">
        <v>1438</v>
      </c>
      <c r="BA60" s="90">
        <v>1656</v>
      </c>
      <c r="BB60" s="90">
        <v>4994</v>
      </c>
      <c r="BC60" s="90">
        <v>0</v>
      </c>
      <c r="BD60" s="90">
        <v>4994</v>
      </c>
      <c r="BE60" s="90">
        <v>8088</v>
      </c>
      <c r="BF60" s="90">
        <v>19</v>
      </c>
      <c r="BG60" s="94" t="s">
        <v>314</v>
      </c>
      <c r="BH60" s="125" t="s">
        <v>330</v>
      </c>
    </row>
    <row r="61" spans="1:60" x14ac:dyDescent="0.2">
      <c r="A61" s="176">
        <v>58</v>
      </c>
      <c r="B61" s="190" t="s">
        <v>56</v>
      </c>
      <c r="C61" s="83" t="s">
        <v>396</v>
      </c>
      <c r="D61" s="90">
        <v>53309</v>
      </c>
      <c r="E61" s="90">
        <v>850</v>
      </c>
      <c r="F61" s="90">
        <v>50038</v>
      </c>
      <c r="G61" s="90">
        <v>50888</v>
      </c>
      <c r="H61" s="214">
        <v>95.46</v>
      </c>
      <c r="I61" s="90">
        <v>649</v>
      </c>
      <c r="J61" s="90">
        <v>1318</v>
      </c>
      <c r="K61" s="90">
        <v>52005</v>
      </c>
      <c r="L61" s="90">
        <v>14848</v>
      </c>
      <c r="M61" s="90">
        <v>15111</v>
      </c>
      <c r="N61" s="90">
        <v>14809</v>
      </c>
      <c r="O61" s="90">
        <v>7237</v>
      </c>
      <c r="P61" s="90">
        <v>5025</v>
      </c>
      <c r="Q61" s="90">
        <v>-126</v>
      </c>
      <c r="R61" s="90">
        <v>4899</v>
      </c>
      <c r="S61" s="90">
        <v>351</v>
      </c>
      <c r="T61" s="90">
        <v>544</v>
      </c>
      <c r="U61" s="90">
        <v>127</v>
      </c>
      <c r="V61" s="90">
        <v>11</v>
      </c>
      <c r="W61" s="90">
        <v>3866</v>
      </c>
      <c r="X61" s="90">
        <v>2722</v>
      </c>
      <c r="Y61" s="90">
        <v>1144</v>
      </c>
      <c r="Z61" s="90">
        <v>2421</v>
      </c>
      <c r="AA61" s="90">
        <v>8</v>
      </c>
      <c r="AB61" s="90">
        <v>2413</v>
      </c>
      <c r="AC61" s="90">
        <v>6279</v>
      </c>
      <c r="AD61" s="90">
        <v>149</v>
      </c>
      <c r="AE61" s="178"/>
      <c r="AF61" s="90">
        <v>23513</v>
      </c>
      <c r="AG61" s="90">
        <v>834</v>
      </c>
      <c r="AH61" s="90">
        <v>21436</v>
      </c>
      <c r="AI61" s="90">
        <v>22270</v>
      </c>
      <c r="AJ61" s="214">
        <v>94.71</v>
      </c>
      <c r="AK61" s="90">
        <v>-1690</v>
      </c>
      <c r="AL61" s="90">
        <v>522</v>
      </c>
      <c r="AM61" s="90">
        <v>20268</v>
      </c>
      <c r="AN61" s="90">
        <v>4739</v>
      </c>
      <c r="AO61" s="90">
        <v>7500</v>
      </c>
      <c r="AP61" s="90">
        <v>5148</v>
      </c>
      <c r="AQ61" s="90">
        <v>2881</v>
      </c>
      <c r="AR61" s="90">
        <v>1383</v>
      </c>
      <c r="AS61" s="90">
        <v>-409</v>
      </c>
      <c r="AT61" s="90">
        <v>974</v>
      </c>
      <c r="AU61" s="90">
        <v>145</v>
      </c>
      <c r="AV61" s="90">
        <v>-369</v>
      </c>
      <c r="AW61" s="90">
        <v>68</v>
      </c>
      <c r="AX61" s="90">
        <v>68</v>
      </c>
      <c r="AY61" s="90">
        <v>1062</v>
      </c>
      <c r="AZ61" s="90">
        <v>582</v>
      </c>
      <c r="BA61" s="90">
        <v>480</v>
      </c>
      <c r="BB61" s="90">
        <v>1243</v>
      </c>
      <c r="BC61" s="90">
        <v>0</v>
      </c>
      <c r="BD61" s="90">
        <v>1243</v>
      </c>
      <c r="BE61" s="90">
        <v>2305</v>
      </c>
      <c r="BF61" s="90">
        <v>11</v>
      </c>
      <c r="BG61" s="94" t="s">
        <v>311</v>
      </c>
      <c r="BH61" s="125" t="s">
        <v>331</v>
      </c>
    </row>
    <row r="62" spans="1:60" x14ac:dyDescent="0.2">
      <c r="A62" s="176">
        <v>59</v>
      </c>
      <c r="B62" s="190" t="s">
        <v>57</v>
      </c>
      <c r="C62" s="83" t="s">
        <v>397</v>
      </c>
      <c r="D62" s="90">
        <v>100419</v>
      </c>
      <c r="E62" s="90">
        <v>1279</v>
      </c>
      <c r="F62" s="90">
        <v>96301</v>
      </c>
      <c r="G62" s="90">
        <v>97580</v>
      </c>
      <c r="H62" s="214">
        <v>97.17</v>
      </c>
      <c r="I62" s="90">
        <v>1138</v>
      </c>
      <c r="J62" s="90">
        <v>1569</v>
      </c>
      <c r="K62" s="90">
        <v>99008</v>
      </c>
      <c r="L62" s="90">
        <v>27689</v>
      </c>
      <c r="M62" s="90">
        <v>28128</v>
      </c>
      <c r="N62" s="90">
        <v>28676</v>
      </c>
      <c r="O62" s="90">
        <v>14515</v>
      </c>
      <c r="P62" s="90">
        <v>4966</v>
      </c>
      <c r="Q62" s="90">
        <v>-335</v>
      </c>
      <c r="R62" s="90">
        <v>4631</v>
      </c>
      <c r="S62" s="90">
        <v>494</v>
      </c>
      <c r="T62" s="90">
        <v>525</v>
      </c>
      <c r="U62" s="90">
        <v>291</v>
      </c>
      <c r="V62" s="90">
        <v>31</v>
      </c>
      <c r="W62" s="90">
        <v>3290</v>
      </c>
      <c r="X62" s="90">
        <v>2020</v>
      </c>
      <c r="Y62" s="90">
        <v>1270</v>
      </c>
      <c r="Z62" s="90">
        <v>2902</v>
      </c>
      <c r="AA62" s="90">
        <v>14</v>
      </c>
      <c r="AB62" s="90">
        <v>2888</v>
      </c>
      <c r="AC62" s="90">
        <v>6178</v>
      </c>
      <c r="AD62" s="90">
        <v>323</v>
      </c>
      <c r="AE62" s="178"/>
      <c r="AF62" s="90">
        <v>21082</v>
      </c>
      <c r="AG62" s="90">
        <v>232</v>
      </c>
      <c r="AH62" s="90">
        <v>19920</v>
      </c>
      <c r="AI62" s="90">
        <v>20152</v>
      </c>
      <c r="AJ62" s="214">
        <v>95.59</v>
      </c>
      <c r="AK62" s="90">
        <v>-707</v>
      </c>
      <c r="AL62" s="90">
        <v>101</v>
      </c>
      <c r="AM62" s="90">
        <v>19314</v>
      </c>
      <c r="AN62" s="90">
        <v>4425</v>
      </c>
      <c r="AO62" s="90">
        <v>6007</v>
      </c>
      <c r="AP62" s="90">
        <v>6267</v>
      </c>
      <c r="AQ62" s="90">
        <v>2615</v>
      </c>
      <c r="AR62" s="90">
        <v>1819</v>
      </c>
      <c r="AS62" s="90">
        <v>250</v>
      </c>
      <c r="AT62" s="90">
        <v>2069</v>
      </c>
      <c r="AU62" s="90">
        <v>216</v>
      </c>
      <c r="AV62" s="90">
        <v>683</v>
      </c>
      <c r="AW62" s="90">
        <v>189</v>
      </c>
      <c r="AX62" s="90">
        <v>60</v>
      </c>
      <c r="AY62" s="90">
        <v>921</v>
      </c>
      <c r="AZ62" s="90">
        <v>454</v>
      </c>
      <c r="BA62" s="90">
        <v>467</v>
      </c>
      <c r="BB62" s="90">
        <v>932</v>
      </c>
      <c r="BC62" s="90">
        <v>3</v>
      </c>
      <c r="BD62" s="90">
        <v>929</v>
      </c>
      <c r="BE62" s="90">
        <v>1850</v>
      </c>
      <c r="BF62" s="90">
        <v>7</v>
      </c>
      <c r="BG62" s="94" t="s">
        <v>311</v>
      </c>
      <c r="BH62" s="125" t="s">
        <v>329</v>
      </c>
    </row>
    <row r="63" spans="1:60" ht="14.25" x14ac:dyDescent="0.2">
      <c r="A63" s="176">
        <v>60</v>
      </c>
      <c r="B63" s="191" t="s">
        <v>732</v>
      </c>
      <c r="C63" s="83" t="s">
        <v>398</v>
      </c>
      <c r="D63" s="90">
        <v>70994</v>
      </c>
      <c r="E63" s="90">
        <v>830</v>
      </c>
      <c r="F63" s="90">
        <v>68021</v>
      </c>
      <c r="G63" s="90">
        <v>68851</v>
      </c>
      <c r="H63" s="214">
        <v>96.98</v>
      </c>
      <c r="I63" s="90">
        <v>244</v>
      </c>
      <c r="J63" s="90">
        <v>1167</v>
      </c>
      <c r="K63" s="90">
        <v>69432</v>
      </c>
      <c r="L63" s="90">
        <v>19125</v>
      </c>
      <c r="M63" s="90">
        <v>19514</v>
      </c>
      <c r="N63" s="90">
        <v>19361</v>
      </c>
      <c r="O63" s="90">
        <v>11432</v>
      </c>
      <c r="P63" s="90">
        <v>3205</v>
      </c>
      <c r="Q63" s="90">
        <v>136</v>
      </c>
      <c r="R63" s="90">
        <v>3341</v>
      </c>
      <c r="S63" s="90">
        <v>140</v>
      </c>
      <c r="T63" s="90">
        <v>472</v>
      </c>
      <c r="U63" s="90">
        <v>193</v>
      </c>
      <c r="V63" s="90">
        <v>36</v>
      </c>
      <c r="W63" s="90">
        <v>2500</v>
      </c>
      <c r="X63" s="90">
        <v>1455</v>
      </c>
      <c r="Y63" s="90">
        <v>1045</v>
      </c>
      <c r="Z63" s="90">
        <v>2143</v>
      </c>
      <c r="AA63" s="90">
        <v>3</v>
      </c>
      <c r="AB63" s="90">
        <v>2140</v>
      </c>
      <c r="AC63" s="90">
        <v>4640</v>
      </c>
      <c r="AD63" s="90">
        <v>322</v>
      </c>
      <c r="AE63" s="178"/>
      <c r="AF63" s="90">
        <v>14295</v>
      </c>
      <c r="AG63" s="90">
        <v>376</v>
      </c>
      <c r="AH63" s="90">
        <v>13397</v>
      </c>
      <c r="AI63" s="90">
        <v>13773</v>
      </c>
      <c r="AJ63" s="214">
        <v>96.35</v>
      </c>
      <c r="AK63" s="90">
        <v>-814</v>
      </c>
      <c r="AL63" s="90">
        <v>269</v>
      </c>
      <c r="AM63" s="90">
        <v>12852</v>
      </c>
      <c r="AN63" s="90">
        <v>3979</v>
      </c>
      <c r="AO63" s="90">
        <v>3641</v>
      </c>
      <c r="AP63" s="90">
        <v>3086</v>
      </c>
      <c r="AQ63" s="90">
        <v>2146</v>
      </c>
      <c r="AR63" s="90">
        <v>754</v>
      </c>
      <c r="AS63" s="90">
        <v>310</v>
      </c>
      <c r="AT63" s="90">
        <v>1064</v>
      </c>
      <c r="AU63" s="90">
        <v>45</v>
      </c>
      <c r="AV63" s="90">
        <v>427</v>
      </c>
      <c r="AW63" s="90">
        <v>79</v>
      </c>
      <c r="AX63" s="90">
        <v>28</v>
      </c>
      <c r="AY63" s="90">
        <v>485</v>
      </c>
      <c r="AZ63" s="90">
        <v>193</v>
      </c>
      <c r="BA63" s="90">
        <v>292</v>
      </c>
      <c r="BB63" s="90">
        <v>522</v>
      </c>
      <c r="BC63" s="90">
        <v>13</v>
      </c>
      <c r="BD63" s="90">
        <v>509</v>
      </c>
      <c r="BE63" s="90">
        <v>994</v>
      </c>
      <c r="BF63" s="90">
        <v>8</v>
      </c>
      <c r="BG63" s="94" t="s">
        <v>311</v>
      </c>
      <c r="BH63" s="125" t="s">
        <v>330</v>
      </c>
    </row>
    <row r="64" spans="1:60" x14ac:dyDescent="0.2">
      <c r="A64" s="176">
        <v>61</v>
      </c>
      <c r="B64" s="190" t="s">
        <v>58</v>
      </c>
      <c r="C64" s="83" t="s">
        <v>399</v>
      </c>
      <c r="D64" s="90">
        <v>8740</v>
      </c>
      <c r="E64" s="90">
        <v>232</v>
      </c>
      <c r="F64" s="90">
        <v>8018</v>
      </c>
      <c r="G64" s="90">
        <v>8250</v>
      </c>
      <c r="H64" s="214">
        <v>94.39</v>
      </c>
      <c r="I64" s="90">
        <v>12</v>
      </c>
      <c r="J64" s="90">
        <v>187</v>
      </c>
      <c r="K64" s="90">
        <v>8217</v>
      </c>
      <c r="L64" s="90">
        <v>2107</v>
      </c>
      <c r="M64" s="90">
        <v>2056</v>
      </c>
      <c r="N64" s="90">
        <v>2338</v>
      </c>
      <c r="O64" s="90">
        <v>1716</v>
      </c>
      <c r="P64" s="90">
        <v>274</v>
      </c>
      <c r="Q64" s="90">
        <v>48</v>
      </c>
      <c r="R64" s="90">
        <v>322</v>
      </c>
      <c r="S64" s="90">
        <v>22</v>
      </c>
      <c r="T64" s="90">
        <v>125</v>
      </c>
      <c r="U64" s="90">
        <v>8</v>
      </c>
      <c r="V64" s="90">
        <v>10</v>
      </c>
      <c r="W64" s="90">
        <v>157</v>
      </c>
      <c r="X64" s="90">
        <v>73</v>
      </c>
      <c r="Y64" s="90">
        <v>84</v>
      </c>
      <c r="Z64" s="90">
        <v>510</v>
      </c>
      <c r="AA64" s="90">
        <v>13</v>
      </c>
      <c r="AB64" s="90">
        <v>497</v>
      </c>
      <c r="AC64" s="90">
        <v>654</v>
      </c>
      <c r="AD64" s="90">
        <v>32</v>
      </c>
      <c r="AE64" s="178"/>
      <c r="AF64" s="90">
        <v>1126227</v>
      </c>
      <c r="AG64" s="90">
        <v>124081</v>
      </c>
      <c r="AH64" s="90">
        <v>972570</v>
      </c>
      <c r="AI64" s="90">
        <v>1096651</v>
      </c>
      <c r="AJ64" s="214">
        <v>97.37</v>
      </c>
      <c r="AK64" s="90">
        <v>28520</v>
      </c>
      <c r="AL64" s="90">
        <v>110174</v>
      </c>
      <c r="AM64" s="90">
        <v>1111264</v>
      </c>
      <c r="AN64" s="90">
        <v>331845</v>
      </c>
      <c r="AO64" s="90">
        <v>296095</v>
      </c>
      <c r="AP64" s="90">
        <v>323614</v>
      </c>
      <c r="AQ64" s="90">
        <v>159710</v>
      </c>
      <c r="AR64" s="90">
        <v>37220</v>
      </c>
      <c r="AS64" s="90">
        <v>56468</v>
      </c>
      <c r="AT64" s="90">
        <v>93688</v>
      </c>
      <c r="AU64" s="90">
        <v>5149</v>
      </c>
      <c r="AV64" s="90">
        <v>34466</v>
      </c>
      <c r="AW64" s="90">
        <v>981</v>
      </c>
      <c r="AX64" s="90">
        <v>224</v>
      </c>
      <c r="AY64" s="90">
        <v>52868</v>
      </c>
      <c r="AZ64" s="90">
        <v>2072</v>
      </c>
      <c r="BA64" s="90">
        <v>50796</v>
      </c>
      <c r="BB64" s="90">
        <v>29636</v>
      </c>
      <c r="BC64" s="90">
        <v>49</v>
      </c>
      <c r="BD64" s="90">
        <v>29587</v>
      </c>
      <c r="BE64" s="90">
        <v>82455</v>
      </c>
      <c r="BF64" s="90">
        <v>32</v>
      </c>
      <c r="BG64" s="94" t="s">
        <v>315</v>
      </c>
      <c r="BH64" s="125" t="s">
        <v>333</v>
      </c>
    </row>
    <row r="65" spans="1:60" x14ac:dyDescent="0.2">
      <c r="A65" s="176">
        <v>62</v>
      </c>
      <c r="B65" s="190" t="s">
        <v>59</v>
      </c>
      <c r="C65" s="83" t="s">
        <v>400</v>
      </c>
      <c r="D65" s="90">
        <v>116177</v>
      </c>
      <c r="E65" s="90">
        <v>1360</v>
      </c>
      <c r="F65" s="90">
        <v>112285</v>
      </c>
      <c r="G65" s="90">
        <v>113645</v>
      </c>
      <c r="H65" s="214">
        <v>97.82</v>
      </c>
      <c r="I65" s="90">
        <v>1188</v>
      </c>
      <c r="J65" s="90">
        <v>1722</v>
      </c>
      <c r="K65" s="90">
        <v>115195</v>
      </c>
      <c r="L65" s="90">
        <v>32466</v>
      </c>
      <c r="M65" s="90">
        <v>32428</v>
      </c>
      <c r="N65" s="90">
        <v>32595</v>
      </c>
      <c r="O65" s="90">
        <v>17706</v>
      </c>
      <c r="P65" s="90">
        <v>7349</v>
      </c>
      <c r="Q65" s="90">
        <v>45</v>
      </c>
      <c r="R65" s="90">
        <v>7394</v>
      </c>
      <c r="S65" s="90">
        <v>632</v>
      </c>
      <c r="T65" s="90">
        <v>1156</v>
      </c>
      <c r="U65" s="90">
        <v>162</v>
      </c>
      <c r="V65" s="90">
        <v>30</v>
      </c>
      <c r="W65" s="90">
        <v>5414</v>
      </c>
      <c r="X65" s="90">
        <v>3887</v>
      </c>
      <c r="Y65" s="90">
        <v>1526</v>
      </c>
      <c r="Z65" s="90">
        <v>2667</v>
      </c>
      <c r="AA65" s="90">
        <v>22</v>
      </c>
      <c r="AB65" s="90">
        <v>2645</v>
      </c>
      <c r="AC65" s="90">
        <v>8059</v>
      </c>
      <c r="AD65" s="90">
        <v>603</v>
      </c>
      <c r="AE65" s="178"/>
      <c r="AF65" s="90">
        <v>33165</v>
      </c>
      <c r="AG65" s="90">
        <v>374</v>
      </c>
      <c r="AH65" s="90">
        <v>29595</v>
      </c>
      <c r="AI65" s="90">
        <v>29969</v>
      </c>
      <c r="AJ65" s="214">
        <v>90.36</v>
      </c>
      <c r="AK65" s="90">
        <v>-2339</v>
      </c>
      <c r="AL65" s="90">
        <v>844</v>
      </c>
      <c r="AM65" s="90">
        <v>28100</v>
      </c>
      <c r="AN65" s="90">
        <v>10281</v>
      </c>
      <c r="AO65" s="90">
        <v>6751</v>
      </c>
      <c r="AP65" s="90">
        <v>7468</v>
      </c>
      <c r="AQ65" s="90">
        <v>3600</v>
      </c>
      <c r="AR65" s="90">
        <v>2531</v>
      </c>
      <c r="AS65" s="90">
        <v>632</v>
      </c>
      <c r="AT65" s="90">
        <v>3163</v>
      </c>
      <c r="AU65" s="90">
        <v>168</v>
      </c>
      <c r="AV65" s="90">
        <v>335</v>
      </c>
      <c r="AW65" s="90">
        <v>0</v>
      </c>
      <c r="AX65" s="90">
        <v>0</v>
      </c>
      <c r="AY65" s="90">
        <v>2660</v>
      </c>
      <c r="AZ65" s="90">
        <v>1754</v>
      </c>
      <c r="BA65" s="90">
        <v>906</v>
      </c>
      <c r="BB65" s="90">
        <v>3196</v>
      </c>
      <c r="BC65" s="90">
        <v>0</v>
      </c>
      <c r="BD65" s="90">
        <v>3196</v>
      </c>
      <c r="BE65" s="90">
        <v>5856</v>
      </c>
      <c r="BF65" s="90">
        <v>22</v>
      </c>
      <c r="BG65" s="94" t="s">
        <v>311</v>
      </c>
      <c r="BH65" s="125" t="s">
        <v>332</v>
      </c>
    </row>
    <row r="66" spans="1:60" x14ac:dyDescent="0.2">
      <c r="A66" s="176">
        <v>63</v>
      </c>
      <c r="B66" s="190" t="s">
        <v>60</v>
      </c>
      <c r="C66" s="83" t="s">
        <v>401</v>
      </c>
      <c r="D66" s="90">
        <v>40887</v>
      </c>
      <c r="E66" s="90">
        <v>620</v>
      </c>
      <c r="F66" s="90">
        <v>38570</v>
      </c>
      <c r="G66" s="90">
        <v>39190</v>
      </c>
      <c r="H66" s="214">
        <v>95.85</v>
      </c>
      <c r="I66" s="90">
        <v>378</v>
      </c>
      <c r="J66" s="90">
        <v>805</v>
      </c>
      <c r="K66" s="90">
        <v>39753</v>
      </c>
      <c r="L66" s="90">
        <v>11413</v>
      </c>
      <c r="M66" s="90">
        <v>11111</v>
      </c>
      <c r="N66" s="90">
        <v>11262</v>
      </c>
      <c r="O66" s="90">
        <v>5967</v>
      </c>
      <c r="P66" s="90">
        <v>3552</v>
      </c>
      <c r="Q66" s="90">
        <v>59</v>
      </c>
      <c r="R66" s="90">
        <v>3611</v>
      </c>
      <c r="S66" s="90">
        <v>323</v>
      </c>
      <c r="T66" s="90">
        <v>394</v>
      </c>
      <c r="U66" s="90">
        <v>19</v>
      </c>
      <c r="V66" s="90">
        <v>5</v>
      </c>
      <c r="W66" s="90">
        <v>2870</v>
      </c>
      <c r="X66" s="90">
        <v>2065</v>
      </c>
      <c r="Y66" s="90">
        <v>805</v>
      </c>
      <c r="Z66" s="90">
        <v>1698</v>
      </c>
      <c r="AA66" s="90">
        <v>0</v>
      </c>
      <c r="AB66" s="90">
        <v>1698</v>
      </c>
      <c r="AC66" s="90">
        <v>4568</v>
      </c>
      <c r="AD66" s="90">
        <v>226</v>
      </c>
      <c r="AE66" s="178"/>
      <c r="AF66" s="90">
        <v>35622</v>
      </c>
      <c r="AG66" s="90">
        <v>97</v>
      </c>
      <c r="AH66" s="90">
        <v>35010</v>
      </c>
      <c r="AI66" s="90">
        <v>35107</v>
      </c>
      <c r="AJ66" s="214">
        <v>98.55</v>
      </c>
      <c r="AK66" s="90">
        <v>-630</v>
      </c>
      <c r="AL66" s="90">
        <v>326</v>
      </c>
      <c r="AM66" s="90">
        <v>34706</v>
      </c>
      <c r="AN66" s="90">
        <v>29359</v>
      </c>
      <c r="AO66" s="90">
        <v>2292</v>
      </c>
      <c r="AP66" s="90">
        <v>1965</v>
      </c>
      <c r="AQ66" s="90">
        <v>1090</v>
      </c>
      <c r="AR66" s="90">
        <v>770</v>
      </c>
      <c r="AS66" s="90">
        <v>154</v>
      </c>
      <c r="AT66" s="90">
        <v>924</v>
      </c>
      <c r="AU66" s="90">
        <v>118</v>
      </c>
      <c r="AV66" s="90">
        <v>163</v>
      </c>
      <c r="AW66" s="90">
        <v>27</v>
      </c>
      <c r="AX66" s="90">
        <v>1</v>
      </c>
      <c r="AY66" s="90">
        <v>615</v>
      </c>
      <c r="AZ66" s="90">
        <v>384</v>
      </c>
      <c r="BA66" s="90">
        <v>231</v>
      </c>
      <c r="BB66" s="90">
        <v>515</v>
      </c>
      <c r="BC66" s="90">
        <v>0</v>
      </c>
      <c r="BD66" s="90">
        <v>515</v>
      </c>
      <c r="BE66" s="90">
        <v>1130</v>
      </c>
      <c r="BF66" s="90">
        <v>9</v>
      </c>
      <c r="BG66" s="94" t="s">
        <v>311</v>
      </c>
      <c r="BH66" s="126" t="s">
        <v>330</v>
      </c>
    </row>
    <row r="67" spans="1:60" x14ac:dyDescent="0.2">
      <c r="A67" s="176">
        <v>64</v>
      </c>
      <c r="B67" s="190" t="s">
        <v>61</v>
      </c>
      <c r="C67" s="83" t="s">
        <v>402</v>
      </c>
      <c r="D67" s="90">
        <v>36544</v>
      </c>
      <c r="E67" s="90">
        <v>296</v>
      </c>
      <c r="F67" s="90">
        <v>33261</v>
      </c>
      <c r="G67" s="90">
        <v>33557</v>
      </c>
      <c r="H67" s="214">
        <v>91.83</v>
      </c>
      <c r="I67" s="90">
        <v>36</v>
      </c>
      <c r="J67" s="90">
        <v>349</v>
      </c>
      <c r="K67" s="90">
        <v>33646</v>
      </c>
      <c r="L67" s="90">
        <v>9231</v>
      </c>
      <c r="M67" s="90">
        <v>9550</v>
      </c>
      <c r="N67" s="90">
        <v>9807</v>
      </c>
      <c r="O67" s="90">
        <v>5058</v>
      </c>
      <c r="P67" s="90">
        <v>5488</v>
      </c>
      <c r="Q67" s="90">
        <v>0</v>
      </c>
      <c r="R67" s="90">
        <v>5488</v>
      </c>
      <c r="S67" s="90">
        <v>152</v>
      </c>
      <c r="T67" s="90">
        <v>246</v>
      </c>
      <c r="U67" s="90">
        <v>224</v>
      </c>
      <c r="V67" s="90">
        <v>2</v>
      </c>
      <c r="W67" s="90">
        <v>4864</v>
      </c>
      <c r="X67" s="90">
        <v>3862</v>
      </c>
      <c r="Y67" s="90">
        <v>1002</v>
      </c>
      <c r="Z67" s="90">
        <v>2987</v>
      </c>
      <c r="AA67" s="90">
        <v>0</v>
      </c>
      <c r="AB67" s="90">
        <v>2987</v>
      </c>
      <c r="AC67" s="90">
        <v>7851</v>
      </c>
      <c r="AD67" s="90">
        <v>735</v>
      </c>
      <c r="AE67" s="178"/>
      <c r="AF67" s="90">
        <v>32945</v>
      </c>
      <c r="AG67" s="90">
        <v>57</v>
      </c>
      <c r="AH67" s="90">
        <v>30547</v>
      </c>
      <c r="AI67" s="90">
        <v>30604</v>
      </c>
      <c r="AJ67" s="214">
        <v>92.89</v>
      </c>
      <c r="AK67" s="90">
        <v>-1317</v>
      </c>
      <c r="AL67" s="90">
        <v>714</v>
      </c>
      <c r="AM67" s="90">
        <v>29944</v>
      </c>
      <c r="AN67" s="90">
        <v>6262</v>
      </c>
      <c r="AO67" s="90">
        <v>7494</v>
      </c>
      <c r="AP67" s="90">
        <v>7946</v>
      </c>
      <c r="AQ67" s="90">
        <v>8242</v>
      </c>
      <c r="AR67" s="90">
        <v>2680</v>
      </c>
      <c r="AS67" s="90">
        <v>0</v>
      </c>
      <c r="AT67" s="90">
        <v>2680</v>
      </c>
      <c r="AU67" s="90">
        <v>752</v>
      </c>
      <c r="AV67" s="90">
        <v>41</v>
      </c>
      <c r="AW67" s="90">
        <v>126</v>
      </c>
      <c r="AX67" s="90">
        <v>0</v>
      </c>
      <c r="AY67" s="90">
        <v>1761</v>
      </c>
      <c r="AZ67" s="90">
        <v>1303</v>
      </c>
      <c r="BA67" s="90">
        <v>458</v>
      </c>
      <c r="BB67" s="90">
        <v>2341</v>
      </c>
      <c r="BC67" s="90">
        <v>0</v>
      </c>
      <c r="BD67" s="90">
        <v>2341</v>
      </c>
      <c r="BE67" s="90">
        <v>4102</v>
      </c>
      <c r="BF67" s="90">
        <v>46</v>
      </c>
      <c r="BG67" s="94" t="s">
        <v>311</v>
      </c>
      <c r="BH67" s="125" t="s">
        <v>331</v>
      </c>
    </row>
    <row r="68" spans="1:60" x14ac:dyDescent="0.2">
      <c r="A68" s="176">
        <v>65</v>
      </c>
      <c r="B68" s="190" t="s">
        <v>307</v>
      </c>
      <c r="C68" s="83" t="s">
        <v>403</v>
      </c>
      <c r="D68" s="90">
        <v>380570</v>
      </c>
      <c r="E68" s="90">
        <v>5057</v>
      </c>
      <c r="F68" s="90">
        <v>363519</v>
      </c>
      <c r="G68" s="90">
        <v>368576</v>
      </c>
      <c r="H68" s="214">
        <v>96.85</v>
      </c>
      <c r="I68" s="90">
        <v>399</v>
      </c>
      <c r="J68" s="90">
        <v>7056</v>
      </c>
      <c r="K68" s="90">
        <v>370974</v>
      </c>
      <c r="L68" s="90">
        <v>103243</v>
      </c>
      <c r="M68" s="90">
        <v>100303</v>
      </c>
      <c r="N68" s="90">
        <v>104482</v>
      </c>
      <c r="O68" s="90">
        <v>62946</v>
      </c>
      <c r="P68" s="90">
        <v>24594</v>
      </c>
      <c r="Q68" s="90">
        <v>1651</v>
      </c>
      <c r="R68" s="90">
        <v>26245</v>
      </c>
      <c r="S68" s="90">
        <v>2544</v>
      </c>
      <c r="T68" s="90">
        <v>4746</v>
      </c>
      <c r="U68" s="90">
        <v>739</v>
      </c>
      <c r="V68" s="90">
        <v>208</v>
      </c>
      <c r="W68" s="90">
        <v>18008</v>
      </c>
      <c r="X68" s="90">
        <v>11445</v>
      </c>
      <c r="Y68" s="90">
        <v>6563</v>
      </c>
      <c r="Z68" s="90">
        <v>12733</v>
      </c>
      <c r="AA68" s="90">
        <v>51</v>
      </c>
      <c r="AB68" s="90">
        <v>12682</v>
      </c>
      <c r="AC68" s="90">
        <v>30690</v>
      </c>
      <c r="AD68" s="90">
        <v>739</v>
      </c>
      <c r="AE68" s="178"/>
      <c r="AF68" s="90">
        <v>70724</v>
      </c>
      <c r="AG68" s="90">
        <v>930</v>
      </c>
      <c r="AH68" s="90">
        <v>65749</v>
      </c>
      <c r="AI68" s="90">
        <v>66679</v>
      </c>
      <c r="AJ68" s="214">
        <v>94.28</v>
      </c>
      <c r="AK68" s="90">
        <v>-5400</v>
      </c>
      <c r="AL68" s="90">
        <v>2119</v>
      </c>
      <c r="AM68" s="90">
        <v>62468</v>
      </c>
      <c r="AN68" s="90">
        <v>26564</v>
      </c>
      <c r="AO68" s="90">
        <v>10944</v>
      </c>
      <c r="AP68" s="90">
        <v>16845</v>
      </c>
      <c r="AQ68" s="90">
        <v>8115</v>
      </c>
      <c r="AR68" s="90">
        <v>7818</v>
      </c>
      <c r="AS68" s="90">
        <v>3893</v>
      </c>
      <c r="AT68" s="90">
        <v>11711</v>
      </c>
      <c r="AU68" s="90">
        <v>2042</v>
      </c>
      <c r="AV68" s="90">
        <v>2989</v>
      </c>
      <c r="AW68" s="90">
        <v>633</v>
      </c>
      <c r="AX68" s="90">
        <v>296</v>
      </c>
      <c r="AY68" s="90">
        <v>5751</v>
      </c>
      <c r="AZ68" s="90">
        <v>3457</v>
      </c>
      <c r="BA68" s="90">
        <v>2294</v>
      </c>
      <c r="BB68" s="90">
        <v>4047</v>
      </c>
      <c r="BC68" s="90">
        <v>41</v>
      </c>
      <c r="BD68" s="90">
        <v>4006</v>
      </c>
      <c r="BE68" s="90">
        <v>9757</v>
      </c>
      <c r="BF68" s="90">
        <v>2</v>
      </c>
      <c r="BG68" s="94" t="s">
        <v>314</v>
      </c>
      <c r="BH68" s="125" t="s">
        <v>335</v>
      </c>
    </row>
    <row r="69" spans="1:60" x14ac:dyDescent="0.2">
      <c r="A69" s="176">
        <v>66</v>
      </c>
      <c r="B69" s="190" t="s">
        <v>62</v>
      </c>
      <c r="C69" s="83" t="s">
        <v>404</v>
      </c>
      <c r="D69" s="90">
        <v>75078</v>
      </c>
      <c r="E69" s="90">
        <v>967</v>
      </c>
      <c r="F69" s="90">
        <v>71942</v>
      </c>
      <c r="G69" s="90">
        <v>72909</v>
      </c>
      <c r="H69" s="214">
        <v>97.11</v>
      </c>
      <c r="I69" s="90">
        <v>609</v>
      </c>
      <c r="J69" s="90">
        <v>1587</v>
      </c>
      <c r="K69" s="90">
        <v>74138</v>
      </c>
      <c r="L69" s="90">
        <v>21235</v>
      </c>
      <c r="M69" s="90">
        <v>21045</v>
      </c>
      <c r="N69" s="90">
        <v>20663</v>
      </c>
      <c r="O69" s="90">
        <v>11195</v>
      </c>
      <c r="P69" s="90">
        <v>1888</v>
      </c>
      <c r="Q69" s="90">
        <v>-397</v>
      </c>
      <c r="R69" s="90">
        <v>1491</v>
      </c>
      <c r="S69" s="90">
        <v>169</v>
      </c>
      <c r="T69" s="90">
        <v>522</v>
      </c>
      <c r="U69" s="90">
        <v>37</v>
      </c>
      <c r="V69" s="90">
        <v>18</v>
      </c>
      <c r="W69" s="90">
        <v>745</v>
      </c>
      <c r="X69" s="90">
        <v>206</v>
      </c>
      <c r="Y69" s="90">
        <v>539</v>
      </c>
      <c r="Z69" s="90">
        <v>3128</v>
      </c>
      <c r="AA69" s="90">
        <v>5</v>
      </c>
      <c r="AB69" s="90">
        <v>3123</v>
      </c>
      <c r="AC69" s="90">
        <v>3868</v>
      </c>
      <c r="AD69" s="90">
        <v>85</v>
      </c>
      <c r="AE69" s="178"/>
      <c r="AF69" s="90">
        <v>16085</v>
      </c>
      <c r="AG69" s="90">
        <v>230</v>
      </c>
      <c r="AH69" s="90">
        <v>14403</v>
      </c>
      <c r="AI69" s="90">
        <v>14633</v>
      </c>
      <c r="AJ69" s="214">
        <v>90.97</v>
      </c>
      <c r="AK69" s="90">
        <v>280</v>
      </c>
      <c r="AL69" s="90">
        <v>274</v>
      </c>
      <c r="AM69" s="90">
        <v>14957</v>
      </c>
      <c r="AN69" s="90">
        <v>3601</v>
      </c>
      <c r="AO69" s="90">
        <v>3277</v>
      </c>
      <c r="AP69" s="90">
        <v>4474</v>
      </c>
      <c r="AQ69" s="90">
        <v>3605</v>
      </c>
      <c r="AR69" s="90">
        <v>1291</v>
      </c>
      <c r="AS69" s="90">
        <v>-575</v>
      </c>
      <c r="AT69" s="90">
        <v>716</v>
      </c>
      <c r="AU69" s="90">
        <v>53</v>
      </c>
      <c r="AV69" s="90">
        <v>311</v>
      </c>
      <c r="AW69" s="90">
        <v>-12</v>
      </c>
      <c r="AX69" s="90">
        <v>6</v>
      </c>
      <c r="AY69" s="90">
        <v>358</v>
      </c>
      <c r="AZ69" s="90">
        <v>41</v>
      </c>
      <c r="BA69" s="90">
        <v>317</v>
      </c>
      <c r="BB69" s="90">
        <v>2091</v>
      </c>
      <c r="BC69" s="90">
        <v>1</v>
      </c>
      <c r="BD69" s="90">
        <v>2090</v>
      </c>
      <c r="BE69" s="90">
        <v>2448</v>
      </c>
      <c r="BF69" s="90">
        <v>7</v>
      </c>
      <c r="BG69" s="94" t="s">
        <v>311</v>
      </c>
      <c r="BH69" s="125" t="s">
        <v>335</v>
      </c>
    </row>
    <row r="70" spans="1:60" x14ac:dyDescent="0.2">
      <c r="A70" s="176">
        <v>67</v>
      </c>
      <c r="B70" s="190" t="s">
        <v>63</v>
      </c>
      <c r="C70" s="83" t="s">
        <v>405</v>
      </c>
      <c r="D70" s="90">
        <v>162511</v>
      </c>
      <c r="E70" s="90">
        <v>2193</v>
      </c>
      <c r="F70" s="90">
        <v>151134</v>
      </c>
      <c r="G70" s="90">
        <v>153327</v>
      </c>
      <c r="H70" s="214">
        <v>94.35</v>
      </c>
      <c r="I70" s="90">
        <v>3039</v>
      </c>
      <c r="J70" s="90">
        <v>2949</v>
      </c>
      <c r="K70" s="90">
        <v>157122</v>
      </c>
      <c r="L70" s="90">
        <v>47467</v>
      </c>
      <c r="M70" s="90">
        <v>44079</v>
      </c>
      <c r="N70" s="90">
        <v>44041</v>
      </c>
      <c r="O70" s="90">
        <v>21535</v>
      </c>
      <c r="P70" s="90">
        <v>17319</v>
      </c>
      <c r="Q70" s="90">
        <v>-217</v>
      </c>
      <c r="R70" s="90">
        <v>17102</v>
      </c>
      <c r="S70" s="90">
        <v>1366</v>
      </c>
      <c r="T70" s="90">
        <v>2603</v>
      </c>
      <c r="U70" s="90">
        <v>1600</v>
      </c>
      <c r="V70" s="90">
        <v>511</v>
      </c>
      <c r="W70" s="90">
        <v>11022</v>
      </c>
      <c r="X70" s="90">
        <v>8667</v>
      </c>
      <c r="Y70" s="90">
        <v>2355</v>
      </c>
      <c r="Z70" s="90">
        <v>9417</v>
      </c>
      <c r="AA70" s="90">
        <v>160</v>
      </c>
      <c r="AB70" s="90">
        <v>9257</v>
      </c>
      <c r="AC70" s="90">
        <v>20279</v>
      </c>
      <c r="AD70" s="90">
        <v>916</v>
      </c>
      <c r="AE70" s="178"/>
      <c r="AF70" s="90">
        <v>80020</v>
      </c>
      <c r="AG70" s="90">
        <v>110</v>
      </c>
      <c r="AH70" s="90">
        <v>72938</v>
      </c>
      <c r="AI70" s="90">
        <v>73048</v>
      </c>
      <c r="AJ70" s="214">
        <v>91.29</v>
      </c>
      <c r="AK70" s="90">
        <v>-2271</v>
      </c>
      <c r="AL70" s="90">
        <v>932</v>
      </c>
      <c r="AM70" s="90">
        <v>71599</v>
      </c>
      <c r="AN70" s="90">
        <v>22159</v>
      </c>
      <c r="AO70" s="90">
        <v>14607</v>
      </c>
      <c r="AP70" s="90">
        <v>19953</v>
      </c>
      <c r="AQ70" s="90">
        <v>14880</v>
      </c>
      <c r="AR70" s="90">
        <v>4430</v>
      </c>
      <c r="AS70" s="90">
        <v>2447</v>
      </c>
      <c r="AT70" s="90">
        <v>6877</v>
      </c>
      <c r="AU70" s="90">
        <v>389</v>
      </c>
      <c r="AV70" s="90">
        <v>1249</v>
      </c>
      <c r="AW70" s="90">
        <v>-101</v>
      </c>
      <c r="AX70" s="90">
        <v>-25</v>
      </c>
      <c r="AY70" s="90">
        <v>5365</v>
      </c>
      <c r="AZ70" s="90">
        <v>4342</v>
      </c>
      <c r="BA70" s="90">
        <v>1023</v>
      </c>
      <c r="BB70" s="90">
        <v>6973</v>
      </c>
      <c r="BC70" s="90">
        <v>0</v>
      </c>
      <c r="BD70" s="90">
        <v>6973</v>
      </c>
      <c r="BE70" s="90">
        <v>12338</v>
      </c>
      <c r="BF70" s="90">
        <v>39</v>
      </c>
      <c r="BG70" s="94" t="s">
        <v>313</v>
      </c>
      <c r="BH70" s="125" t="s">
        <v>336</v>
      </c>
    </row>
    <row r="71" spans="1:60" x14ac:dyDescent="0.2">
      <c r="A71" s="176">
        <v>68</v>
      </c>
      <c r="B71" s="190" t="s">
        <v>64</v>
      </c>
      <c r="C71" s="83" t="s">
        <v>406</v>
      </c>
      <c r="D71" s="90">
        <v>44406</v>
      </c>
      <c r="E71" s="90">
        <v>528</v>
      </c>
      <c r="F71" s="90">
        <v>42904</v>
      </c>
      <c r="G71" s="90">
        <v>43432</v>
      </c>
      <c r="H71" s="214">
        <v>97.81</v>
      </c>
      <c r="I71" s="90">
        <v>-41</v>
      </c>
      <c r="J71" s="90">
        <v>656</v>
      </c>
      <c r="K71" s="90">
        <v>43519</v>
      </c>
      <c r="L71" s="90">
        <v>12255</v>
      </c>
      <c r="M71" s="90">
        <v>12776</v>
      </c>
      <c r="N71" s="90">
        <v>12145</v>
      </c>
      <c r="O71" s="90">
        <v>6343</v>
      </c>
      <c r="P71" s="90">
        <v>1327</v>
      </c>
      <c r="Q71" s="90">
        <v>48</v>
      </c>
      <c r="R71" s="90">
        <v>1375</v>
      </c>
      <c r="S71" s="90">
        <v>143</v>
      </c>
      <c r="T71" s="90">
        <v>237</v>
      </c>
      <c r="U71" s="90">
        <v>37</v>
      </c>
      <c r="V71" s="90">
        <v>17</v>
      </c>
      <c r="W71" s="90">
        <v>941</v>
      </c>
      <c r="X71" s="90">
        <v>924</v>
      </c>
      <c r="Y71" s="90">
        <v>17</v>
      </c>
      <c r="Z71" s="90">
        <v>1002</v>
      </c>
      <c r="AA71" s="90">
        <v>4</v>
      </c>
      <c r="AB71" s="90">
        <v>998</v>
      </c>
      <c r="AC71" s="90">
        <v>1939</v>
      </c>
      <c r="AD71" s="90">
        <v>17</v>
      </c>
      <c r="AE71" s="178"/>
      <c r="AF71" s="90">
        <v>9159</v>
      </c>
      <c r="AG71" s="90">
        <v>63</v>
      </c>
      <c r="AH71" s="90">
        <v>8740</v>
      </c>
      <c r="AI71" s="90">
        <v>8803</v>
      </c>
      <c r="AJ71" s="214">
        <v>96.11</v>
      </c>
      <c r="AK71" s="90">
        <v>-650</v>
      </c>
      <c r="AL71" s="90">
        <v>19</v>
      </c>
      <c r="AM71" s="90">
        <v>8109</v>
      </c>
      <c r="AN71" s="90">
        <v>2113</v>
      </c>
      <c r="AO71" s="90">
        <v>2688</v>
      </c>
      <c r="AP71" s="90">
        <v>2230</v>
      </c>
      <c r="AQ71" s="90">
        <v>1078</v>
      </c>
      <c r="AR71" s="90">
        <v>392</v>
      </c>
      <c r="AS71" s="90">
        <v>-2</v>
      </c>
      <c r="AT71" s="90">
        <v>390</v>
      </c>
      <c r="AU71" s="90">
        <v>-28</v>
      </c>
      <c r="AV71" s="90">
        <v>47</v>
      </c>
      <c r="AW71" s="90">
        <v>2</v>
      </c>
      <c r="AX71" s="90">
        <v>7</v>
      </c>
      <c r="AY71" s="90">
        <v>362</v>
      </c>
      <c r="AZ71" s="90">
        <v>169</v>
      </c>
      <c r="BA71" s="90">
        <v>193</v>
      </c>
      <c r="BB71" s="90">
        <v>357</v>
      </c>
      <c r="BC71" s="90">
        <v>-2</v>
      </c>
      <c r="BD71" s="90">
        <v>359</v>
      </c>
      <c r="BE71" s="90">
        <v>721</v>
      </c>
      <c r="BF71" s="90">
        <v>9</v>
      </c>
      <c r="BG71" s="94" t="s">
        <v>311</v>
      </c>
      <c r="BH71" s="125" t="s">
        <v>334</v>
      </c>
    </row>
    <row r="72" spans="1:60" x14ac:dyDescent="0.2">
      <c r="A72" s="176">
        <v>69</v>
      </c>
      <c r="B72" s="190" t="s">
        <v>65</v>
      </c>
      <c r="C72" s="83" t="s">
        <v>407</v>
      </c>
      <c r="D72" s="90">
        <v>64918</v>
      </c>
      <c r="E72" s="90">
        <v>498</v>
      </c>
      <c r="F72" s="90">
        <v>62235</v>
      </c>
      <c r="G72" s="90">
        <v>62733</v>
      </c>
      <c r="H72" s="214">
        <v>96.63</v>
      </c>
      <c r="I72" s="90">
        <v>528</v>
      </c>
      <c r="J72" s="90">
        <v>548</v>
      </c>
      <c r="K72" s="90">
        <v>63311</v>
      </c>
      <c r="L72" s="90">
        <v>17616</v>
      </c>
      <c r="M72" s="90">
        <v>18131</v>
      </c>
      <c r="N72" s="90">
        <v>18016</v>
      </c>
      <c r="O72" s="90">
        <v>9548</v>
      </c>
      <c r="P72" s="90">
        <v>2666</v>
      </c>
      <c r="Q72" s="90">
        <v>-79</v>
      </c>
      <c r="R72" s="90">
        <v>2587</v>
      </c>
      <c r="S72" s="90">
        <v>256</v>
      </c>
      <c r="T72" s="90">
        <v>511</v>
      </c>
      <c r="U72" s="90">
        <v>39</v>
      </c>
      <c r="V72" s="90">
        <v>11</v>
      </c>
      <c r="W72" s="90">
        <v>1770</v>
      </c>
      <c r="X72" s="90">
        <v>1057</v>
      </c>
      <c r="Y72" s="90">
        <v>713</v>
      </c>
      <c r="Z72" s="90">
        <v>2196</v>
      </c>
      <c r="AA72" s="90">
        <v>-1</v>
      </c>
      <c r="AB72" s="90">
        <v>2197</v>
      </c>
      <c r="AC72" s="90">
        <v>3967</v>
      </c>
      <c r="AD72" s="90">
        <v>95</v>
      </c>
      <c r="AE72" s="178"/>
      <c r="AF72" s="90">
        <v>89891</v>
      </c>
      <c r="AG72" s="90">
        <v>755</v>
      </c>
      <c r="AH72" s="90">
        <v>86443</v>
      </c>
      <c r="AI72" s="90">
        <v>87198</v>
      </c>
      <c r="AJ72" s="214">
        <v>97</v>
      </c>
      <c r="AK72" s="90">
        <v>-5285</v>
      </c>
      <c r="AL72" s="90">
        <v>902</v>
      </c>
      <c r="AM72" s="90">
        <v>82060</v>
      </c>
      <c r="AN72" s="90">
        <v>16206</v>
      </c>
      <c r="AO72" s="90">
        <v>23941</v>
      </c>
      <c r="AP72" s="90">
        <v>35097</v>
      </c>
      <c r="AQ72" s="90">
        <v>6816</v>
      </c>
      <c r="AR72" s="90">
        <v>1313</v>
      </c>
      <c r="AS72" s="90">
        <v>-5379</v>
      </c>
      <c r="AT72" s="90">
        <v>-4066</v>
      </c>
      <c r="AU72" s="90">
        <v>-3557</v>
      </c>
      <c r="AV72" s="90">
        <v>-1648</v>
      </c>
      <c r="AW72" s="90">
        <v>-8</v>
      </c>
      <c r="AX72" s="90">
        <v>-1</v>
      </c>
      <c r="AY72" s="90">
        <v>1148</v>
      </c>
      <c r="AZ72" s="90">
        <v>432</v>
      </c>
      <c r="BA72" s="90">
        <v>716</v>
      </c>
      <c r="BB72" s="90">
        <v>2765</v>
      </c>
      <c r="BC72" s="90">
        <v>-3</v>
      </c>
      <c r="BD72" s="90">
        <v>2768</v>
      </c>
      <c r="BE72" s="90">
        <v>3916</v>
      </c>
      <c r="BF72" s="90">
        <v>7</v>
      </c>
      <c r="BG72" s="94" t="s">
        <v>311</v>
      </c>
      <c r="BH72" s="125" t="s">
        <v>329</v>
      </c>
    </row>
    <row r="73" spans="1:60" x14ac:dyDescent="0.2">
      <c r="A73" s="176">
        <v>70</v>
      </c>
      <c r="B73" s="190" t="s">
        <v>66</v>
      </c>
      <c r="C73" s="83" t="s">
        <v>408</v>
      </c>
      <c r="D73" s="90">
        <v>232012</v>
      </c>
      <c r="E73" s="90">
        <v>1882</v>
      </c>
      <c r="F73" s="90">
        <v>219943</v>
      </c>
      <c r="G73" s="90">
        <v>221825</v>
      </c>
      <c r="H73" s="214">
        <v>95.61</v>
      </c>
      <c r="I73" s="90">
        <v>118</v>
      </c>
      <c r="J73" s="90">
        <v>2046</v>
      </c>
      <c r="K73" s="90">
        <v>222107</v>
      </c>
      <c r="L73" s="90">
        <v>58570</v>
      </c>
      <c r="M73" s="90">
        <v>59346</v>
      </c>
      <c r="N73" s="90">
        <v>62123</v>
      </c>
      <c r="O73" s="90">
        <v>42068</v>
      </c>
      <c r="P73" s="90">
        <v>41312</v>
      </c>
      <c r="Q73" s="90">
        <v>-1764</v>
      </c>
      <c r="R73" s="90">
        <v>39548</v>
      </c>
      <c r="S73" s="90">
        <v>1502</v>
      </c>
      <c r="T73" s="90">
        <v>1509</v>
      </c>
      <c r="U73" s="90">
        <v>-583</v>
      </c>
      <c r="V73" s="90">
        <v>-5</v>
      </c>
      <c r="W73" s="90">
        <v>37125</v>
      </c>
      <c r="X73" s="90">
        <v>29576</v>
      </c>
      <c r="Y73" s="90">
        <v>7549</v>
      </c>
      <c r="Z73" s="90">
        <v>10187</v>
      </c>
      <c r="AA73" s="90">
        <v>16</v>
      </c>
      <c r="AB73" s="90">
        <v>10171</v>
      </c>
      <c r="AC73" s="90">
        <v>47296</v>
      </c>
      <c r="AD73" s="90">
        <v>5145</v>
      </c>
      <c r="AE73" s="178"/>
      <c r="AF73" s="90">
        <v>67925</v>
      </c>
      <c r="AG73" s="90">
        <v>588</v>
      </c>
      <c r="AH73" s="90">
        <v>64305</v>
      </c>
      <c r="AI73" s="90">
        <v>64893</v>
      </c>
      <c r="AJ73" s="214">
        <v>95.54</v>
      </c>
      <c r="AK73" s="90">
        <v>-7185</v>
      </c>
      <c r="AL73" s="90">
        <v>630</v>
      </c>
      <c r="AM73" s="90">
        <v>57750</v>
      </c>
      <c r="AN73" s="90">
        <v>18384</v>
      </c>
      <c r="AO73" s="90">
        <v>14451</v>
      </c>
      <c r="AP73" s="90">
        <v>15631</v>
      </c>
      <c r="AQ73" s="90">
        <v>9284</v>
      </c>
      <c r="AR73" s="90">
        <v>6601</v>
      </c>
      <c r="AS73" s="90">
        <v>1977</v>
      </c>
      <c r="AT73" s="90">
        <v>8578</v>
      </c>
      <c r="AU73" s="90">
        <v>881</v>
      </c>
      <c r="AV73" s="90">
        <v>-595</v>
      </c>
      <c r="AW73" s="90">
        <v>0</v>
      </c>
      <c r="AX73" s="90">
        <v>0</v>
      </c>
      <c r="AY73" s="90">
        <v>8292</v>
      </c>
      <c r="AZ73" s="90">
        <v>5826</v>
      </c>
      <c r="BA73" s="90">
        <v>2466</v>
      </c>
      <c r="BB73" s="90">
        <v>3032</v>
      </c>
      <c r="BC73" s="90">
        <v>0</v>
      </c>
      <c r="BD73" s="90">
        <v>3032</v>
      </c>
      <c r="BE73" s="90">
        <v>11324</v>
      </c>
      <c r="BF73" s="90">
        <v>341</v>
      </c>
      <c r="BG73" s="94" t="s">
        <v>312</v>
      </c>
      <c r="BH73" s="125" t="s">
        <v>333</v>
      </c>
    </row>
    <row r="74" spans="1:60" x14ac:dyDescent="0.2">
      <c r="A74" s="176">
        <v>71</v>
      </c>
      <c r="B74" s="190" t="s">
        <v>67</v>
      </c>
      <c r="C74" s="83" t="s">
        <v>409</v>
      </c>
      <c r="D74" s="90">
        <v>106878</v>
      </c>
      <c r="E74" s="90">
        <v>860</v>
      </c>
      <c r="F74" s="90">
        <v>102630</v>
      </c>
      <c r="G74" s="90">
        <v>103490</v>
      </c>
      <c r="H74" s="214">
        <v>96.83</v>
      </c>
      <c r="I74" s="90">
        <v>342</v>
      </c>
      <c r="J74" s="90">
        <v>1215</v>
      </c>
      <c r="K74" s="90">
        <v>104187</v>
      </c>
      <c r="L74" s="90">
        <v>29067</v>
      </c>
      <c r="M74" s="90">
        <v>29386</v>
      </c>
      <c r="N74" s="90">
        <v>30178</v>
      </c>
      <c r="O74" s="90">
        <v>15556</v>
      </c>
      <c r="P74" s="90">
        <v>5684</v>
      </c>
      <c r="Q74" s="90">
        <v>-349</v>
      </c>
      <c r="R74" s="90">
        <v>5335</v>
      </c>
      <c r="S74" s="90">
        <v>379</v>
      </c>
      <c r="T74" s="90">
        <v>440</v>
      </c>
      <c r="U74" s="90">
        <v>145</v>
      </c>
      <c r="V74" s="90">
        <v>39</v>
      </c>
      <c r="W74" s="90">
        <v>4332</v>
      </c>
      <c r="X74" s="90">
        <v>3002</v>
      </c>
      <c r="Y74" s="90">
        <v>1330</v>
      </c>
      <c r="Z74" s="90">
        <v>3427</v>
      </c>
      <c r="AA74" s="90">
        <v>43</v>
      </c>
      <c r="AB74" s="90">
        <v>3384</v>
      </c>
      <c r="AC74" s="90">
        <v>7716</v>
      </c>
      <c r="AD74" s="90">
        <v>292</v>
      </c>
      <c r="AE74" s="178"/>
      <c r="AF74" s="90">
        <v>44157</v>
      </c>
      <c r="AG74" s="90">
        <v>368</v>
      </c>
      <c r="AH74" s="90">
        <v>40918</v>
      </c>
      <c r="AI74" s="90">
        <v>41286</v>
      </c>
      <c r="AJ74" s="214">
        <v>93.5</v>
      </c>
      <c r="AK74" s="90">
        <v>-2182</v>
      </c>
      <c r="AL74" s="90">
        <v>190</v>
      </c>
      <c r="AM74" s="90">
        <v>38926</v>
      </c>
      <c r="AN74" s="90">
        <v>9746</v>
      </c>
      <c r="AO74" s="90">
        <v>9039</v>
      </c>
      <c r="AP74" s="90">
        <v>10378</v>
      </c>
      <c r="AQ74" s="90">
        <v>9763</v>
      </c>
      <c r="AR74" s="90">
        <v>2613</v>
      </c>
      <c r="AS74" s="90">
        <v>-157</v>
      </c>
      <c r="AT74" s="90">
        <v>2456</v>
      </c>
      <c r="AU74" s="90">
        <v>-52</v>
      </c>
      <c r="AV74" s="90">
        <v>-171</v>
      </c>
      <c r="AW74" s="90">
        <v>26</v>
      </c>
      <c r="AX74" s="90">
        <v>14</v>
      </c>
      <c r="AY74" s="90">
        <v>2639</v>
      </c>
      <c r="AZ74" s="90">
        <v>1772</v>
      </c>
      <c r="BA74" s="90">
        <v>867</v>
      </c>
      <c r="BB74" s="90">
        <v>2871</v>
      </c>
      <c r="BC74" s="90">
        <v>20</v>
      </c>
      <c r="BD74" s="90">
        <v>2851</v>
      </c>
      <c r="BE74" s="90">
        <v>5490</v>
      </c>
      <c r="BF74" s="90">
        <v>17</v>
      </c>
      <c r="BG74" s="94" t="s">
        <v>311</v>
      </c>
      <c r="BH74" s="125" t="s">
        <v>332</v>
      </c>
    </row>
    <row r="75" spans="1:60" x14ac:dyDescent="0.2">
      <c r="A75" s="176">
        <v>72</v>
      </c>
      <c r="B75" s="190" t="s">
        <v>68</v>
      </c>
      <c r="C75" s="83" t="s">
        <v>410</v>
      </c>
      <c r="D75" s="90">
        <v>61903</v>
      </c>
      <c r="E75" s="90">
        <v>626</v>
      </c>
      <c r="F75" s="90">
        <v>58646</v>
      </c>
      <c r="G75" s="90">
        <v>59272</v>
      </c>
      <c r="H75" s="214">
        <v>95.75</v>
      </c>
      <c r="I75" s="90">
        <v>1009</v>
      </c>
      <c r="J75" s="90">
        <v>750</v>
      </c>
      <c r="K75" s="90">
        <v>60405</v>
      </c>
      <c r="L75" s="90">
        <v>15884</v>
      </c>
      <c r="M75" s="90">
        <v>16552</v>
      </c>
      <c r="N75" s="90">
        <v>16390</v>
      </c>
      <c r="O75" s="90">
        <v>11579</v>
      </c>
      <c r="P75" s="90">
        <v>5146</v>
      </c>
      <c r="Q75" s="90">
        <v>-141</v>
      </c>
      <c r="R75" s="90">
        <v>5005</v>
      </c>
      <c r="S75" s="90">
        <v>629</v>
      </c>
      <c r="T75" s="90">
        <v>610</v>
      </c>
      <c r="U75" s="90">
        <v>211</v>
      </c>
      <c r="V75" s="90">
        <v>-57</v>
      </c>
      <c r="W75" s="90">
        <v>3612</v>
      </c>
      <c r="X75" s="90">
        <v>1771</v>
      </c>
      <c r="Y75" s="90">
        <v>1841</v>
      </c>
      <c r="Z75" s="90">
        <v>2724</v>
      </c>
      <c r="AA75" s="90">
        <v>48</v>
      </c>
      <c r="AB75" s="90">
        <v>2676</v>
      </c>
      <c r="AC75" s="90">
        <v>6288</v>
      </c>
      <c r="AD75" s="90">
        <v>651</v>
      </c>
      <c r="AE75" s="178"/>
      <c r="AF75" s="90">
        <v>17589</v>
      </c>
      <c r="AG75" s="90">
        <v>94</v>
      </c>
      <c r="AH75" s="90">
        <v>16977</v>
      </c>
      <c r="AI75" s="90">
        <v>17071</v>
      </c>
      <c r="AJ75" s="214">
        <v>97.05</v>
      </c>
      <c r="AK75" s="90">
        <v>-1864</v>
      </c>
      <c r="AL75" s="90">
        <v>355</v>
      </c>
      <c r="AM75" s="90">
        <v>15468</v>
      </c>
      <c r="AN75" s="90">
        <v>4852</v>
      </c>
      <c r="AO75" s="90">
        <v>3970</v>
      </c>
      <c r="AP75" s="90">
        <v>4155</v>
      </c>
      <c r="AQ75" s="90">
        <v>2491</v>
      </c>
      <c r="AR75" s="90">
        <v>534</v>
      </c>
      <c r="AS75" s="90">
        <v>145</v>
      </c>
      <c r="AT75" s="90">
        <v>679</v>
      </c>
      <c r="AU75" s="90">
        <v>0</v>
      </c>
      <c r="AV75" s="90">
        <v>0</v>
      </c>
      <c r="AW75" s="90">
        <v>39</v>
      </c>
      <c r="AX75" s="90">
        <v>42</v>
      </c>
      <c r="AY75" s="90">
        <v>598</v>
      </c>
      <c r="AZ75" s="90">
        <v>244</v>
      </c>
      <c r="BA75" s="90">
        <v>354</v>
      </c>
      <c r="BB75" s="90">
        <v>519</v>
      </c>
      <c r="BC75" s="90">
        <v>16</v>
      </c>
      <c r="BD75" s="90">
        <v>503</v>
      </c>
      <c r="BE75" s="90">
        <v>1101</v>
      </c>
      <c r="BF75" s="90">
        <v>3</v>
      </c>
      <c r="BG75" s="94" t="s">
        <v>314</v>
      </c>
      <c r="BH75" s="125" t="s">
        <v>337</v>
      </c>
    </row>
    <row r="76" spans="1:60" x14ac:dyDescent="0.2">
      <c r="A76" s="176">
        <v>73</v>
      </c>
      <c r="B76" s="190" t="s">
        <v>69</v>
      </c>
      <c r="C76" s="83" t="s">
        <v>411</v>
      </c>
      <c r="D76" s="90">
        <v>72371</v>
      </c>
      <c r="E76" s="90">
        <v>958</v>
      </c>
      <c r="F76" s="90">
        <v>68442</v>
      </c>
      <c r="G76" s="90">
        <v>69400</v>
      </c>
      <c r="H76" s="214">
        <v>95.89</v>
      </c>
      <c r="I76" s="90">
        <v>1075</v>
      </c>
      <c r="J76" s="90">
        <v>1306</v>
      </c>
      <c r="K76" s="90">
        <v>70823</v>
      </c>
      <c r="L76" s="90">
        <v>19790</v>
      </c>
      <c r="M76" s="90">
        <v>20267</v>
      </c>
      <c r="N76" s="90">
        <v>20078</v>
      </c>
      <c r="O76" s="90">
        <v>10688</v>
      </c>
      <c r="P76" s="90">
        <v>8339</v>
      </c>
      <c r="Q76" s="90">
        <v>310</v>
      </c>
      <c r="R76" s="90">
        <v>8649</v>
      </c>
      <c r="S76" s="90">
        <v>715</v>
      </c>
      <c r="T76" s="90">
        <v>994</v>
      </c>
      <c r="U76" s="90">
        <v>177</v>
      </c>
      <c r="V76" s="90">
        <v>26</v>
      </c>
      <c r="W76" s="90">
        <v>6737</v>
      </c>
      <c r="X76" s="90">
        <v>5092</v>
      </c>
      <c r="Y76" s="90">
        <v>1645</v>
      </c>
      <c r="Z76" s="90">
        <v>2971</v>
      </c>
      <c r="AA76" s="90">
        <v>6</v>
      </c>
      <c r="AB76" s="90">
        <v>2965</v>
      </c>
      <c r="AC76" s="90">
        <v>9702</v>
      </c>
      <c r="AD76" s="90">
        <v>832</v>
      </c>
      <c r="AE76" s="178"/>
      <c r="AF76" s="90">
        <v>36809</v>
      </c>
      <c r="AG76" s="90">
        <v>1487</v>
      </c>
      <c r="AH76" s="90">
        <v>31859</v>
      </c>
      <c r="AI76" s="90">
        <v>33346</v>
      </c>
      <c r="AJ76" s="214">
        <v>90.59</v>
      </c>
      <c r="AK76" s="90">
        <v>-2691</v>
      </c>
      <c r="AL76" s="90">
        <v>1286</v>
      </c>
      <c r="AM76" s="90">
        <v>30454</v>
      </c>
      <c r="AN76" s="90">
        <v>9733</v>
      </c>
      <c r="AO76" s="90">
        <v>8648</v>
      </c>
      <c r="AP76" s="90">
        <v>7436</v>
      </c>
      <c r="AQ76" s="90">
        <v>4637</v>
      </c>
      <c r="AR76" s="90">
        <v>2061</v>
      </c>
      <c r="AS76" s="90">
        <v>3020</v>
      </c>
      <c r="AT76" s="90">
        <v>5081</v>
      </c>
      <c r="AU76" s="90">
        <v>1029</v>
      </c>
      <c r="AV76" s="90">
        <v>1383</v>
      </c>
      <c r="AW76" s="90">
        <v>0</v>
      </c>
      <c r="AX76" s="90">
        <v>0</v>
      </c>
      <c r="AY76" s="90">
        <v>2669</v>
      </c>
      <c r="AZ76" s="90">
        <v>1003</v>
      </c>
      <c r="BA76" s="90">
        <v>1666</v>
      </c>
      <c r="BB76" s="90">
        <v>3463</v>
      </c>
      <c r="BC76" s="90">
        <v>0</v>
      </c>
      <c r="BD76" s="90">
        <v>3463</v>
      </c>
      <c r="BE76" s="90">
        <v>6132</v>
      </c>
      <c r="BF76" s="90">
        <v>14</v>
      </c>
      <c r="BG76" s="94" t="s">
        <v>311</v>
      </c>
      <c r="BH76" s="125" t="s">
        <v>329</v>
      </c>
    </row>
    <row r="77" spans="1:60" x14ac:dyDescent="0.2">
      <c r="A77" s="176">
        <v>74</v>
      </c>
      <c r="B77" s="190" t="s">
        <v>70</v>
      </c>
      <c r="C77" s="83" t="s">
        <v>412</v>
      </c>
      <c r="D77" s="90">
        <v>60745</v>
      </c>
      <c r="E77" s="90">
        <v>870</v>
      </c>
      <c r="F77" s="90">
        <v>57051</v>
      </c>
      <c r="G77" s="90">
        <v>57921</v>
      </c>
      <c r="H77" s="214">
        <v>95.35</v>
      </c>
      <c r="I77" s="90">
        <v>515</v>
      </c>
      <c r="J77" s="90">
        <v>1262</v>
      </c>
      <c r="K77" s="90">
        <v>58828</v>
      </c>
      <c r="L77" s="90">
        <v>16950</v>
      </c>
      <c r="M77" s="90">
        <v>16961</v>
      </c>
      <c r="N77" s="90">
        <v>16873</v>
      </c>
      <c r="O77" s="90">
        <v>8044</v>
      </c>
      <c r="P77" s="90">
        <v>3565</v>
      </c>
      <c r="Q77" s="90">
        <v>0</v>
      </c>
      <c r="R77" s="90">
        <v>3565</v>
      </c>
      <c r="S77" s="90">
        <v>168</v>
      </c>
      <c r="T77" s="90">
        <v>415</v>
      </c>
      <c r="U77" s="90">
        <v>7</v>
      </c>
      <c r="V77" s="90">
        <v>19</v>
      </c>
      <c r="W77" s="90">
        <v>2956</v>
      </c>
      <c r="X77" s="90">
        <v>2073</v>
      </c>
      <c r="Y77" s="90">
        <v>883</v>
      </c>
      <c r="Z77" s="90">
        <v>2824</v>
      </c>
      <c r="AA77" s="90">
        <v>6</v>
      </c>
      <c r="AB77" s="90">
        <v>2818</v>
      </c>
      <c r="AC77" s="90">
        <v>5774</v>
      </c>
      <c r="AD77" s="90">
        <v>233</v>
      </c>
      <c r="AE77" s="178"/>
      <c r="AF77" s="90">
        <v>43320</v>
      </c>
      <c r="AG77" s="90">
        <v>239</v>
      </c>
      <c r="AH77" s="90">
        <v>39397</v>
      </c>
      <c r="AI77" s="90">
        <v>39636</v>
      </c>
      <c r="AJ77" s="214">
        <v>91.5</v>
      </c>
      <c r="AK77" s="90">
        <v>-117</v>
      </c>
      <c r="AL77" s="90">
        <v>681</v>
      </c>
      <c r="AM77" s="90">
        <v>39961</v>
      </c>
      <c r="AN77" s="90">
        <v>11542</v>
      </c>
      <c r="AO77" s="90">
        <v>9917</v>
      </c>
      <c r="AP77" s="90">
        <v>11847</v>
      </c>
      <c r="AQ77" s="90">
        <v>6655</v>
      </c>
      <c r="AR77" s="90">
        <v>568</v>
      </c>
      <c r="AS77" s="90">
        <v>0</v>
      </c>
      <c r="AT77" s="90">
        <v>568</v>
      </c>
      <c r="AU77" s="90">
        <v>7</v>
      </c>
      <c r="AV77" s="90">
        <v>130</v>
      </c>
      <c r="AW77" s="90">
        <v>6</v>
      </c>
      <c r="AX77" s="90">
        <v>15</v>
      </c>
      <c r="AY77" s="90">
        <v>410</v>
      </c>
      <c r="AZ77" s="90">
        <v>91</v>
      </c>
      <c r="BA77" s="90">
        <v>319</v>
      </c>
      <c r="BB77" s="90">
        <v>3684</v>
      </c>
      <c r="BC77" s="90">
        <v>502</v>
      </c>
      <c r="BD77" s="90">
        <v>3182</v>
      </c>
      <c r="BE77" s="90">
        <v>3592</v>
      </c>
      <c r="BF77" s="90">
        <v>4</v>
      </c>
      <c r="BG77" s="94" t="s">
        <v>311</v>
      </c>
      <c r="BH77" s="125" t="s">
        <v>331</v>
      </c>
    </row>
    <row r="78" spans="1:60" x14ac:dyDescent="0.2">
      <c r="A78" s="176">
        <v>75</v>
      </c>
      <c r="B78" s="190" t="s">
        <v>71</v>
      </c>
      <c r="C78" s="83" t="s">
        <v>413</v>
      </c>
      <c r="D78" s="90">
        <v>123903</v>
      </c>
      <c r="E78" s="90">
        <v>1461</v>
      </c>
      <c r="F78" s="90">
        <v>112836</v>
      </c>
      <c r="G78" s="90">
        <v>114297</v>
      </c>
      <c r="H78" s="214">
        <v>92.25</v>
      </c>
      <c r="I78" s="90">
        <v>2961</v>
      </c>
      <c r="J78" s="90">
        <v>2466</v>
      </c>
      <c r="K78" s="90">
        <v>118263</v>
      </c>
      <c r="L78" s="90">
        <v>32320</v>
      </c>
      <c r="M78" s="90">
        <v>34256</v>
      </c>
      <c r="N78" s="90">
        <v>32998</v>
      </c>
      <c r="O78" s="90">
        <v>18689</v>
      </c>
      <c r="P78" s="90">
        <v>20680</v>
      </c>
      <c r="Q78" s="90">
        <v>87</v>
      </c>
      <c r="R78" s="90">
        <v>20767</v>
      </c>
      <c r="S78" s="90">
        <v>0</v>
      </c>
      <c r="T78" s="90">
        <v>3643</v>
      </c>
      <c r="U78" s="90">
        <v>0</v>
      </c>
      <c r="V78" s="90">
        <v>1068</v>
      </c>
      <c r="W78" s="90">
        <v>16056</v>
      </c>
      <c r="X78" s="90">
        <v>10373</v>
      </c>
      <c r="Y78" s="90">
        <v>5683</v>
      </c>
      <c r="Z78" s="90">
        <v>9803</v>
      </c>
      <c r="AA78" s="90">
        <v>80</v>
      </c>
      <c r="AB78" s="90">
        <v>9723</v>
      </c>
      <c r="AC78" s="90">
        <v>25779</v>
      </c>
      <c r="AD78" s="90">
        <v>260</v>
      </c>
      <c r="AE78" s="178"/>
      <c r="AF78" s="90">
        <v>52716</v>
      </c>
      <c r="AG78" s="90">
        <v>127</v>
      </c>
      <c r="AH78" s="90">
        <v>47432</v>
      </c>
      <c r="AI78" s="90">
        <v>47559</v>
      </c>
      <c r="AJ78" s="214">
        <v>90.22</v>
      </c>
      <c r="AK78" s="90">
        <v>-3590</v>
      </c>
      <c r="AL78" s="90">
        <v>1158</v>
      </c>
      <c r="AM78" s="90">
        <v>45000</v>
      </c>
      <c r="AN78" s="90">
        <v>15414</v>
      </c>
      <c r="AO78" s="90">
        <v>11485</v>
      </c>
      <c r="AP78" s="90">
        <v>11969</v>
      </c>
      <c r="AQ78" s="90">
        <v>6132</v>
      </c>
      <c r="AR78" s="90">
        <v>5561</v>
      </c>
      <c r="AS78" s="90">
        <v>-670</v>
      </c>
      <c r="AT78" s="90">
        <v>4891</v>
      </c>
      <c r="AU78" s="90">
        <v>0</v>
      </c>
      <c r="AV78" s="90">
        <v>1399</v>
      </c>
      <c r="AW78" s="90">
        <v>0</v>
      </c>
      <c r="AX78" s="90">
        <v>-91</v>
      </c>
      <c r="AY78" s="90">
        <v>3583</v>
      </c>
      <c r="AZ78" s="90">
        <v>1827</v>
      </c>
      <c r="BA78" s="90">
        <v>1756</v>
      </c>
      <c r="BB78" s="90">
        <v>5180</v>
      </c>
      <c r="BC78" s="90">
        <v>16</v>
      </c>
      <c r="BD78" s="90">
        <v>5164</v>
      </c>
      <c r="BE78" s="90">
        <v>8747</v>
      </c>
      <c r="BF78" s="90">
        <v>37</v>
      </c>
      <c r="BG78" s="94" t="s">
        <v>314</v>
      </c>
      <c r="BH78" s="125" t="s">
        <v>331</v>
      </c>
    </row>
    <row r="79" spans="1:60" x14ac:dyDescent="0.2">
      <c r="A79" s="176">
        <v>76</v>
      </c>
      <c r="B79" s="190" t="s">
        <v>72</v>
      </c>
      <c r="C79" s="83" t="s">
        <v>414</v>
      </c>
      <c r="D79" s="90">
        <v>56857</v>
      </c>
      <c r="E79" s="90">
        <v>772</v>
      </c>
      <c r="F79" s="90">
        <v>54671</v>
      </c>
      <c r="G79" s="90">
        <v>55443</v>
      </c>
      <c r="H79" s="214">
        <v>97.51</v>
      </c>
      <c r="I79" s="90">
        <v>169</v>
      </c>
      <c r="J79" s="90">
        <v>1091</v>
      </c>
      <c r="K79" s="90">
        <v>55931</v>
      </c>
      <c r="L79" s="90">
        <v>17591</v>
      </c>
      <c r="M79" s="90">
        <v>16362</v>
      </c>
      <c r="N79" s="90">
        <v>15932</v>
      </c>
      <c r="O79" s="90">
        <v>6046</v>
      </c>
      <c r="P79" s="90">
        <v>1873</v>
      </c>
      <c r="Q79" s="90">
        <v>229</v>
      </c>
      <c r="R79" s="90">
        <v>2102</v>
      </c>
      <c r="S79" s="90">
        <v>177</v>
      </c>
      <c r="T79" s="90">
        <v>330</v>
      </c>
      <c r="U79" s="90">
        <v>101</v>
      </c>
      <c r="V79" s="90">
        <v>8</v>
      </c>
      <c r="W79" s="90">
        <v>1486</v>
      </c>
      <c r="X79" s="90">
        <v>956</v>
      </c>
      <c r="Y79" s="90">
        <v>530</v>
      </c>
      <c r="Z79" s="90">
        <v>1414</v>
      </c>
      <c r="AA79" s="90">
        <v>3</v>
      </c>
      <c r="AB79" s="90">
        <v>1411</v>
      </c>
      <c r="AC79" s="90">
        <v>2897</v>
      </c>
      <c r="AD79" s="90">
        <v>46</v>
      </c>
      <c r="AE79" s="178"/>
      <c r="AF79" s="90">
        <v>10296</v>
      </c>
      <c r="AG79" s="90">
        <v>67</v>
      </c>
      <c r="AH79" s="90">
        <v>9422</v>
      </c>
      <c r="AI79" s="90">
        <v>9489</v>
      </c>
      <c r="AJ79" s="214">
        <v>92.16</v>
      </c>
      <c r="AK79" s="90">
        <v>-487</v>
      </c>
      <c r="AL79" s="90">
        <v>171</v>
      </c>
      <c r="AM79" s="90">
        <v>9106</v>
      </c>
      <c r="AN79" s="90">
        <v>1711</v>
      </c>
      <c r="AO79" s="90">
        <v>3693</v>
      </c>
      <c r="AP79" s="90">
        <v>2245</v>
      </c>
      <c r="AQ79" s="90">
        <v>1457</v>
      </c>
      <c r="AR79" s="90">
        <v>892</v>
      </c>
      <c r="AS79" s="90">
        <v>445</v>
      </c>
      <c r="AT79" s="90">
        <v>1337</v>
      </c>
      <c r="AU79" s="90">
        <v>129</v>
      </c>
      <c r="AV79" s="90">
        <v>313</v>
      </c>
      <c r="AW79" s="90">
        <v>4</v>
      </c>
      <c r="AX79" s="90">
        <v>4</v>
      </c>
      <c r="AY79" s="90">
        <v>887</v>
      </c>
      <c r="AZ79" s="90">
        <v>564</v>
      </c>
      <c r="BA79" s="90">
        <v>323</v>
      </c>
      <c r="BB79" s="90">
        <v>807</v>
      </c>
      <c r="BC79" s="90">
        <v>14</v>
      </c>
      <c r="BD79" s="90">
        <v>793</v>
      </c>
      <c r="BE79" s="90">
        <v>1680</v>
      </c>
      <c r="BF79" s="90">
        <v>3</v>
      </c>
      <c r="BG79" s="94" t="s">
        <v>311</v>
      </c>
      <c r="BH79" s="125" t="s">
        <v>331</v>
      </c>
    </row>
    <row r="80" spans="1:60" x14ac:dyDescent="0.2">
      <c r="A80" s="176">
        <v>77</v>
      </c>
      <c r="B80" s="190" t="s">
        <v>73</v>
      </c>
      <c r="C80" s="83" t="s">
        <v>415</v>
      </c>
      <c r="D80" s="90">
        <v>142007</v>
      </c>
      <c r="E80" s="90">
        <v>1374</v>
      </c>
      <c r="F80" s="90">
        <v>131319</v>
      </c>
      <c r="G80" s="90">
        <v>132693</v>
      </c>
      <c r="H80" s="214">
        <v>93.44</v>
      </c>
      <c r="I80" s="90">
        <v>3363</v>
      </c>
      <c r="J80" s="90">
        <v>1811</v>
      </c>
      <c r="K80" s="90">
        <v>136493</v>
      </c>
      <c r="L80" s="90">
        <v>34836</v>
      </c>
      <c r="M80" s="90">
        <v>36131</v>
      </c>
      <c r="N80" s="90">
        <v>35892</v>
      </c>
      <c r="O80" s="90">
        <v>29634</v>
      </c>
      <c r="P80" s="90">
        <v>22705</v>
      </c>
      <c r="Q80" s="90">
        <v>-323</v>
      </c>
      <c r="R80" s="90">
        <v>22382</v>
      </c>
      <c r="S80" s="90">
        <v>2190</v>
      </c>
      <c r="T80" s="90">
        <v>1455</v>
      </c>
      <c r="U80" s="90">
        <v>6</v>
      </c>
      <c r="V80" s="90">
        <v>4</v>
      </c>
      <c r="W80" s="90">
        <v>18727</v>
      </c>
      <c r="X80" s="90">
        <v>13306</v>
      </c>
      <c r="Y80" s="90">
        <v>5421</v>
      </c>
      <c r="Z80" s="90">
        <v>9789</v>
      </c>
      <c r="AA80" s="90">
        <v>6</v>
      </c>
      <c r="AB80" s="90">
        <v>9783</v>
      </c>
      <c r="AC80" s="90">
        <v>28510</v>
      </c>
      <c r="AD80" s="90">
        <v>2342</v>
      </c>
      <c r="AE80" s="178"/>
      <c r="AF80" s="90">
        <v>65977</v>
      </c>
      <c r="AG80" s="90">
        <v>271</v>
      </c>
      <c r="AH80" s="90">
        <v>60853</v>
      </c>
      <c r="AI80" s="90">
        <v>61124</v>
      </c>
      <c r="AJ80" s="214">
        <v>92.64</v>
      </c>
      <c r="AK80" s="90">
        <v>-2850</v>
      </c>
      <c r="AL80" s="90">
        <v>346</v>
      </c>
      <c r="AM80" s="90">
        <v>58349</v>
      </c>
      <c r="AN80" s="90">
        <v>17377</v>
      </c>
      <c r="AO80" s="90">
        <v>13486</v>
      </c>
      <c r="AP80" s="90">
        <v>15965</v>
      </c>
      <c r="AQ80" s="90">
        <v>11521</v>
      </c>
      <c r="AR80" s="90">
        <v>5822</v>
      </c>
      <c r="AS80" s="90">
        <v>-3486</v>
      </c>
      <c r="AT80" s="90">
        <v>2336</v>
      </c>
      <c r="AU80" s="90">
        <v>-2239</v>
      </c>
      <c r="AV80" s="90">
        <v>-604</v>
      </c>
      <c r="AW80" s="90">
        <v>0</v>
      </c>
      <c r="AX80" s="90">
        <v>0</v>
      </c>
      <c r="AY80" s="90">
        <v>5179</v>
      </c>
      <c r="AZ80" s="90">
        <v>3177</v>
      </c>
      <c r="BA80" s="90">
        <v>2002</v>
      </c>
      <c r="BB80" s="90">
        <v>4866</v>
      </c>
      <c r="BC80" s="90">
        <v>0</v>
      </c>
      <c r="BD80" s="90">
        <v>4866</v>
      </c>
      <c r="BE80" s="90">
        <v>10045</v>
      </c>
      <c r="BF80" s="90">
        <v>123</v>
      </c>
      <c r="BG80" s="94" t="s">
        <v>313</v>
      </c>
      <c r="BH80" s="125" t="s">
        <v>334</v>
      </c>
    </row>
    <row r="81" spans="1:60" x14ac:dyDescent="0.2">
      <c r="A81" s="176">
        <v>78</v>
      </c>
      <c r="B81" s="191" t="s">
        <v>669</v>
      </c>
      <c r="C81" s="207" t="s">
        <v>662</v>
      </c>
      <c r="D81" s="90">
        <v>317826</v>
      </c>
      <c r="E81" s="90">
        <v>3289</v>
      </c>
      <c r="F81" s="90">
        <v>299131</v>
      </c>
      <c r="G81" s="90">
        <v>302420</v>
      </c>
      <c r="H81" s="214">
        <v>95.15</v>
      </c>
      <c r="I81" s="90">
        <v>6951</v>
      </c>
      <c r="J81" s="90">
        <v>4933</v>
      </c>
      <c r="K81" s="90">
        <v>311015</v>
      </c>
      <c r="L81" s="90">
        <v>89275</v>
      </c>
      <c r="M81" s="90">
        <v>91898</v>
      </c>
      <c r="N81" s="90">
        <v>86877</v>
      </c>
      <c r="O81" s="90">
        <v>42965</v>
      </c>
      <c r="P81" s="90">
        <v>17414</v>
      </c>
      <c r="Q81" s="90">
        <v>-3014</v>
      </c>
      <c r="R81" s="90">
        <v>14400</v>
      </c>
      <c r="S81" s="90">
        <v>1006</v>
      </c>
      <c r="T81" s="90">
        <v>2163</v>
      </c>
      <c r="U81" s="90">
        <v>46</v>
      </c>
      <c r="V81" s="90">
        <v>12</v>
      </c>
      <c r="W81" s="90">
        <v>11173</v>
      </c>
      <c r="X81" s="90">
        <v>6525</v>
      </c>
      <c r="Y81" s="90">
        <v>4648</v>
      </c>
      <c r="Z81" s="90">
        <v>16580</v>
      </c>
      <c r="AA81" s="90">
        <v>0</v>
      </c>
      <c r="AB81" s="90">
        <v>16580</v>
      </c>
      <c r="AC81" s="90">
        <v>27753</v>
      </c>
      <c r="AD81" s="90">
        <v>1173</v>
      </c>
      <c r="AE81" s="178"/>
      <c r="AF81" s="90">
        <v>52670</v>
      </c>
      <c r="AG81" s="90">
        <v>326</v>
      </c>
      <c r="AH81" s="90">
        <v>46201</v>
      </c>
      <c r="AI81" s="90">
        <v>46527</v>
      </c>
      <c r="AJ81" s="214">
        <v>88.34</v>
      </c>
      <c r="AK81" s="90">
        <v>-3507</v>
      </c>
      <c r="AL81" s="90">
        <v>575</v>
      </c>
      <c r="AM81" s="90">
        <v>43269</v>
      </c>
      <c r="AN81" s="90">
        <v>14965</v>
      </c>
      <c r="AO81" s="90">
        <v>10523</v>
      </c>
      <c r="AP81" s="90">
        <v>12395</v>
      </c>
      <c r="AQ81" s="90">
        <v>5386</v>
      </c>
      <c r="AR81" s="90">
        <v>4883</v>
      </c>
      <c r="AS81" s="90">
        <v>-195</v>
      </c>
      <c r="AT81" s="90">
        <v>4688</v>
      </c>
      <c r="AU81" s="90">
        <v>130</v>
      </c>
      <c r="AV81" s="90">
        <v>443</v>
      </c>
      <c r="AW81" s="90">
        <v>92</v>
      </c>
      <c r="AX81" s="90">
        <v>6</v>
      </c>
      <c r="AY81" s="90">
        <v>4017</v>
      </c>
      <c r="AZ81" s="90">
        <v>1915</v>
      </c>
      <c r="BA81" s="90">
        <v>2102</v>
      </c>
      <c r="BB81" s="90">
        <v>6177</v>
      </c>
      <c r="BC81" s="90">
        <v>0</v>
      </c>
      <c r="BD81" s="90">
        <v>6177</v>
      </c>
      <c r="BE81" s="90">
        <v>10194</v>
      </c>
      <c r="BF81" s="90">
        <v>35</v>
      </c>
      <c r="BG81" s="94" t="s">
        <v>314</v>
      </c>
      <c r="BH81" s="208" t="s">
        <v>335</v>
      </c>
    </row>
    <row r="82" spans="1:60" x14ac:dyDescent="0.2">
      <c r="A82" s="176">
        <v>79</v>
      </c>
      <c r="B82" s="190" t="s">
        <v>74</v>
      </c>
      <c r="C82" s="83" t="s">
        <v>416</v>
      </c>
      <c r="D82" s="90">
        <v>73411</v>
      </c>
      <c r="E82" s="90">
        <v>613</v>
      </c>
      <c r="F82" s="90">
        <v>70500</v>
      </c>
      <c r="G82" s="90">
        <v>71113</v>
      </c>
      <c r="H82" s="214">
        <v>96.87</v>
      </c>
      <c r="I82" s="90">
        <v>889</v>
      </c>
      <c r="J82" s="90">
        <v>746</v>
      </c>
      <c r="K82" s="90">
        <v>72135</v>
      </c>
      <c r="L82" s="90">
        <v>19991</v>
      </c>
      <c r="M82" s="90">
        <v>20302</v>
      </c>
      <c r="N82" s="90">
        <v>20355</v>
      </c>
      <c r="O82" s="90">
        <v>11487</v>
      </c>
      <c r="P82" s="90">
        <v>8048</v>
      </c>
      <c r="Q82" s="90">
        <v>138</v>
      </c>
      <c r="R82" s="90">
        <v>8186</v>
      </c>
      <c r="S82" s="90">
        <v>216</v>
      </c>
      <c r="T82" s="90">
        <v>672</v>
      </c>
      <c r="U82" s="90">
        <v>51</v>
      </c>
      <c r="V82" s="90">
        <v>59</v>
      </c>
      <c r="W82" s="90">
        <v>7188</v>
      </c>
      <c r="X82" s="90">
        <v>5675</v>
      </c>
      <c r="Y82" s="90">
        <v>1513</v>
      </c>
      <c r="Z82" s="90">
        <v>2298</v>
      </c>
      <c r="AA82" s="90">
        <v>34</v>
      </c>
      <c r="AB82" s="90">
        <v>2264</v>
      </c>
      <c r="AC82" s="90">
        <v>9452</v>
      </c>
      <c r="AD82" s="90">
        <v>870</v>
      </c>
      <c r="AE82" s="178"/>
      <c r="AF82" s="90">
        <v>32379</v>
      </c>
      <c r="AG82" s="90">
        <v>159</v>
      </c>
      <c r="AH82" s="90">
        <v>31292</v>
      </c>
      <c r="AI82" s="90">
        <v>31451</v>
      </c>
      <c r="AJ82" s="214">
        <v>97.13</v>
      </c>
      <c r="AK82" s="90">
        <v>-627</v>
      </c>
      <c r="AL82" s="90">
        <v>340</v>
      </c>
      <c r="AM82" s="90">
        <v>31005</v>
      </c>
      <c r="AN82" s="90">
        <v>9675</v>
      </c>
      <c r="AO82" s="90">
        <v>6170</v>
      </c>
      <c r="AP82" s="90">
        <v>8287</v>
      </c>
      <c r="AQ82" s="90">
        <v>6873</v>
      </c>
      <c r="AR82" s="90">
        <v>2631</v>
      </c>
      <c r="AS82" s="90">
        <v>-454</v>
      </c>
      <c r="AT82" s="90">
        <v>2177</v>
      </c>
      <c r="AU82" s="90">
        <v>-442</v>
      </c>
      <c r="AV82" s="90">
        <v>-186</v>
      </c>
      <c r="AW82" s="90">
        <v>0</v>
      </c>
      <c r="AX82" s="90">
        <v>0</v>
      </c>
      <c r="AY82" s="90">
        <v>2805</v>
      </c>
      <c r="AZ82" s="90">
        <v>2375</v>
      </c>
      <c r="BA82" s="90">
        <v>430</v>
      </c>
      <c r="BB82" s="90">
        <v>928</v>
      </c>
      <c r="BC82" s="90">
        <v>0</v>
      </c>
      <c r="BD82" s="90">
        <v>928</v>
      </c>
      <c r="BE82" s="90">
        <v>3733</v>
      </c>
      <c r="BF82" s="90">
        <v>40</v>
      </c>
      <c r="BG82" s="94" t="s">
        <v>311</v>
      </c>
      <c r="BH82" s="125" t="s">
        <v>329</v>
      </c>
    </row>
    <row r="83" spans="1:60" x14ac:dyDescent="0.2">
      <c r="A83" s="176">
        <v>80</v>
      </c>
      <c r="B83" s="190" t="s">
        <v>75</v>
      </c>
      <c r="C83" s="83" t="s">
        <v>417</v>
      </c>
      <c r="D83" s="90">
        <v>146935</v>
      </c>
      <c r="E83" s="90">
        <v>1072</v>
      </c>
      <c r="F83" s="90">
        <v>140589</v>
      </c>
      <c r="G83" s="90">
        <v>141661</v>
      </c>
      <c r="H83" s="214">
        <v>96.41</v>
      </c>
      <c r="I83" s="90">
        <v>2490</v>
      </c>
      <c r="J83" s="90">
        <v>1356</v>
      </c>
      <c r="K83" s="90">
        <v>144435</v>
      </c>
      <c r="L83" s="90">
        <v>40794</v>
      </c>
      <c r="M83" s="90">
        <v>41204</v>
      </c>
      <c r="N83" s="90">
        <v>40424</v>
      </c>
      <c r="O83" s="90">
        <v>22013</v>
      </c>
      <c r="P83" s="90">
        <v>12283</v>
      </c>
      <c r="Q83" s="90">
        <v>-334</v>
      </c>
      <c r="R83" s="90">
        <v>11949</v>
      </c>
      <c r="S83" s="90">
        <v>784</v>
      </c>
      <c r="T83" s="90">
        <v>1706</v>
      </c>
      <c r="U83" s="90">
        <v>94</v>
      </c>
      <c r="V83" s="90">
        <v>206</v>
      </c>
      <c r="W83" s="90">
        <v>9159</v>
      </c>
      <c r="X83" s="90">
        <v>5812</v>
      </c>
      <c r="Y83" s="90">
        <v>3347</v>
      </c>
      <c r="Z83" s="90">
        <v>5763</v>
      </c>
      <c r="AA83" s="90">
        <v>2</v>
      </c>
      <c r="AB83" s="90">
        <v>5761</v>
      </c>
      <c r="AC83" s="90">
        <v>14920</v>
      </c>
      <c r="AD83" s="90">
        <v>1232</v>
      </c>
      <c r="AE83" s="178"/>
      <c r="AF83" s="90">
        <v>47411</v>
      </c>
      <c r="AG83" s="90">
        <v>303</v>
      </c>
      <c r="AH83" s="90">
        <v>44065</v>
      </c>
      <c r="AI83" s="90">
        <v>44368</v>
      </c>
      <c r="AJ83" s="214">
        <v>93.58</v>
      </c>
      <c r="AK83" s="90">
        <v>1759</v>
      </c>
      <c r="AL83" s="90">
        <v>460</v>
      </c>
      <c r="AM83" s="90">
        <v>46284</v>
      </c>
      <c r="AN83" s="90">
        <v>9904</v>
      </c>
      <c r="AO83" s="90">
        <v>9247</v>
      </c>
      <c r="AP83" s="90">
        <v>9762</v>
      </c>
      <c r="AQ83" s="90">
        <v>17371</v>
      </c>
      <c r="AR83" s="90">
        <v>5772</v>
      </c>
      <c r="AS83" s="90">
        <v>874</v>
      </c>
      <c r="AT83" s="90">
        <v>6646</v>
      </c>
      <c r="AU83" s="90">
        <v>711</v>
      </c>
      <c r="AV83" s="90">
        <v>1048</v>
      </c>
      <c r="AW83" s="90">
        <v>246</v>
      </c>
      <c r="AX83" s="90">
        <v>375</v>
      </c>
      <c r="AY83" s="90">
        <v>4266</v>
      </c>
      <c r="AZ83" s="90">
        <v>2433</v>
      </c>
      <c r="BA83" s="90">
        <v>1833</v>
      </c>
      <c r="BB83" s="90">
        <v>3338</v>
      </c>
      <c r="BC83" s="90">
        <v>46</v>
      </c>
      <c r="BD83" s="90">
        <v>3292</v>
      </c>
      <c r="BE83" s="90">
        <v>7558</v>
      </c>
      <c r="BF83" s="90">
        <v>109</v>
      </c>
      <c r="BG83" s="94" t="s">
        <v>313</v>
      </c>
      <c r="BH83" s="125" t="s">
        <v>336</v>
      </c>
    </row>
    <row r="84" spans="1:60" x14ac:dyDescent="0.2">
      <c r="A84" s="176">
        <v>81</v>
      </c>
      <c r="B84" s="190" t="s">
        <v>76</v>
      </c>
      <c r="C84" s="83" t="s">
        <v>418</v>
      </c>
      <c r="D84" s="90">
        <v>290220</v>
      </c>
      <c r="E84" s="90">
        <v>3443</v>
      </c>
      <c r="F84" s="90">
        <v>268551</v>
      </c>
      <c r="G84" s="90">
        <v>271994</v>
      </c>
      <c r="H84" s="214">
        <v>93.72</v>
      </c>
      <c r="I84" s="90">
        <v>2483</v>
      </c>
      <c r="J84" s="90">
        <v>3899</v>
      </c>
      <c r="K84" s="90">
        <v>274933</v>
      </c>
      <c r="L84" s="90">
        <v>78697</v>
      </c>
      <c r="M84" s="90">
        <v>75707</v>
      </c>
      <c r="N84" s="90">
        <v>78055</v>
      </c>
      <c r="O84" s="90">
        <v>42474</v>
      </c>
      <c r="P84" s="90">
        <v>23546</v>
      </c>
      <c r="Q84" s="90">
        <v>-1325</v>
      </c>
      <c r="R84" s="90">
        <v>22221</v>
      </c>
      <c r="S84" s="90">
        <v>1186</v>
      </c>
      <c r="T84" s="90">
        <v>2345</v>
      </c>
      <c r="U84" s="90">
        <v>3812</v>
      </c>
      <c r="V84" s="90">
        <v>307</v>
      </c>
      <c r="W84" s="90">
        <v>14571</v>
      </c>
      <c r="X84" s="90">
        <v>11671</v>
      </c>
      <c r="Y84" s="90">
        <v>2900</v>
      </c>
      <c r="Z84" s="90">
        <v>18226</v>
      </c>
      <c r="AA84" s="90">
        <v>65</v>
      </c>
      <c r="AB84" s="90">
        <v>18161</v>
      </c>
      <c r="AC84" s="90">
        <v>32732</v>
      </c>
      <c r="AD84" s="90">
        <v>75</v>
      </c>
      <c r="AE84" s="178"/>
      <c r="AF84" s="90">
        <v>75315</v>
      </c>
      <c r="AG84" s="90">
        <v>742</v>
      </c>
      <c r="AH84" s="90">
        <v>69626</v>
      </c>
      <c r="AI84" s="90">
        <v>70368</v>
      </c>
      <c r="AJ84" s="214">
        <v>93.43</v>
      </c>
      <c r="AK84" s="90">
        <v>-5395</v>
      </c>
      <c r="AL84" s="90">
        <v>681</v>
      </c>
      <c r="AM84" s="90">
        <v>64912</v>
      </c>
      <c r="AN84" s="90">
        <v>24339</v>
      </c>
      <c r="AO84" s="90">
        <v>13430</v>
      </c>
      <c r="AP84" s="90">
        <v>16595</v>
      </c>
      <c r="AQ84" s="90">
        <v>10548</v>
      </c>
      <c r="AR84" s="90">
        <v>3327</v>
      </c>
      <c r="AS84" s="90">
        <v>702</v>
      </c>
      <c r="AT84" s="90">
        <v>4029</v>
      </c>
      <c r="AU84" s="90">
        <v>177</v>
      </c>
      <c r="AV84" s="90">
        <v>997</v>
      </c>
      <c r="AW84" s="90">
        <v>343</v>
      </c>
      <c r="AX84" s="90">
        <v>122</v>
      </c>
      <c r="AY84" s="90">
        <v>2390</v>
      </c>
      <c r="AZ84" s="90">
        <v>925</v>
      </c>
      <c r="BA84" s="90">
        <v>1465</v>
      </c>
      <c r="BB84" s="90">
        <v>4947</v>
      </c>
      <c r="BC84" s="90">
        <v>77</v>
      </c>
      <c r="BD84" s="90">
        <v>4870</v>
      </c>
      <c r="BE84" s="90">
        <v>7260</v>
      </c>
      <c r="BF84" s="90">
        <v>4</v>
      </c>
      <c r="BG84" s="94" t="s">
        <v>314</v>
      </c>
      <c r="BH84" s="125" t="s">
        <v>337</v>
      </c>
    </row>
    <row r="85" spans="1:60" x14ac:dyDescent="0.2">
      <c r="A85" s="176">
        <v>82</v>
      </c>
      <c r="B85" s="190" t="s">
        <v>77</v>
      </c>
      <c r="C85" s="83" t="s">
        <v>419</v>
      </c>
      <c r="D85" s="90">
        <v>184844</v>
      </c>
      <c r="E85" s="90">
        <v>3273</v>
      </c>
      <c r="F85" s="90">
        <v>173164</v>
      </c>
      <c r="G85" s="90">
        <v>176437</v>
      </c>
      <c r="H85" s="214">
        <v>95.45</v>
      </c>
      <c r="I85" s="90">
        <v>2894</v>
      </c>
      <c r="J85" s="90">
        <v>4153</v>
      </c>
      <c r="K85" s="90">
        <v>180211</v>
      </c>
      <c r="L85" s="90">
        <v>50924</v>
      </c>
      <c r="M85" s="90">
        <v>48138</v>
      </c>
      <c r="N85" s="90">
        <v>48434</v>
      </c>
      <c r="O85" s="90">
        <v>32715</v>
      </c>
      <c r="P85" s="90">
        <v>21132</v>
      </c>
      <c r="Q85" s="90">
        <v>-2142</v>
      </c>
      <c r="R85" s="90">
        <v>18990</v>
      </c>
      <c r="S85" s="90">
        <v>1230</v>
      </c>
      <c r="T85" s="90">
        <v>2031</v>
      </c>
      <c r="U85" s="90">
        <v>860</v>
      </c>
      <c r="V85" s="90">
        <v>94</v>
      </c>
      <c r="W85" s="90">
        <v>14775</v>
      </c>
      <c r="X85" s="90">
        <v>9431</v>
      </c>
      <c r="Y85" s="90">
        <v>5344</v>
      </c>
      <c r="Z85" s="90">
        <v>12279</v>
      </c>
      <c r="AA85" s="90">
        <v>54</v>
      </c>
      <c r="AB85" s="90">
        <v>12225</v>
      </c>
      <c r="AC85" s="90">
        <v>27000</v>
      </c>
      <c r="AD85" s="90">
        <v>1613</v>
      </c>
      <c r="AE85" s="178"/>
      <c r="AF85" s="90">
        <v>105051</v>
      </c>
      <c r="AG85" s="90">
        <v>798</v>
      </c>
      <c r="AH85" s="90">
        <v>94344</v>
      </c>
      <c r="AI85" s="90">
        <v>95142</v>
      </c>
      <c r="AJ85" s="214">
        <v>90.57</v>
      </c>
      <c r="AK85" s="90">
        <v>-6012</v>
      </c>
      <c r="AL85" s="90">
        <v>801</v>
      </c>
      <c r="AM85" s="90">
        <v>89133</v>
      </c>
      <c r="AN85" s="90">
        <v>20676</v>
      </c>
      <c r="AO85" s="90">
        <v>21998</v>
      </c>
      <c r="AP85" s="90">
        <v>26743</v>
      </c>
      <c r="AQ85" s="90">
        <v>19716</v>
      </c>
      <c r="AR85" s="90">
        <v>18057</v>
      </c>
      <c r="AS85" s="90">
        <v>2118</v>
      </c>
      <c r="AT85" s="90">
        <v>20175</v>
      </c>
      <c r="AU85" s="90">
        <v>3808</v>
      </c>
      <c r="AV85" s="90">
        <v>1852</v>
      </c>
      <c r="AW85" s="90">
        <v>93</v>
      </c>
      <c r="AX85" s="90">
        <v>-15</v>
      </c>
      <c r="AY85" s="90">
        <v>14437</v>
      </c>
      <c r="AZ85" s="90">
        <v>7733</v>
      </c>
      <c r="BA85" s="90">
        <v>6704</v>
      </c>
      <c r="BB85" s="90">
        <v>15530</v>
      </c>
      <c r="BC85" s="90">
        <v>0</v>
      </c>
      <c r="BD85" s="90">
        <v>15530</v>
      </c>
      <c r="BE85" s="90">
        <v>29967</v>
      </c>
      <c r="BF85" s="90">
        <v>160</v>
      </c>
      <c r="BG85" s="94" t="s">
        <v>312</v>
      </c>
      <c r="BH85" s="125" t="s">
        <v>333</v>
      </c>
    </row>
    <row r="86" spans="1:60" x14ac:dyDescent="0.2">
      <c r="A86" s="176">
        <v>83</v>
      </c>
      <c r="B86" s="190" t="s">
        <v>78</v>
      </c>
      <c r="C86" s="83" t="s">
        <v>420</v>
      </c>
      <c r="D86" s="90">
        <v>57018</v>
      </c>
      <c r="E86" s="90">
        <v>1012</v>
      </c>
      <c r="F86" s="90">
        <v>54941</v>
      </c>
      <c r="G86" s="90">
        <v>55953</v>
      </c>
      <c r="H86" s="214">
        <v>98.13</v>
      </c>
      <c r="I86" s="90">
        <v>483</v>
      </c>
      <c r="J86" s="90">
        <v>1206</v>
      </c>
      <c r="K86" s="90">
        <v>56630</v>
      </c>
      <c r="L86" s="90">
        <v>15860</v>
      </c>
      <c r="M86" s="90">
        <v>15702</v>
      </c>
      <c r="N86" s="90">
        <v>16286</v>
      </c>
      <c r="O86" s="90">
        <v>8782</v>
      </c>
      <c r="P86" s="90">
        <v>2846</v>
      </c>
      <c r="Q86" s="90">
        <v>212</v>
      </c>
      <c r="R86" s="90">
        <v>3058</v>
      </c>
      <c r="S86" s="90">
        <v>283</v>
      </c>
      <c r="T86" s="90">
        <v>579</v>
      </c>
      <c r="U86" s="90">
        <v>64</v>
      </c>
      <c r="V86" s="90">
        <v>20</v>
      </c>
      <c r="W86" s="90">
        <v>2112</v>
      </c>
      <c r="X86" s="90">
        <v>1518</v>
      </c>
      <c r="Y86" s="90">
        <v>594</v>
      </c>
      <c r="Z86" s="90">
        <v>1107</v>
      </c>
      <c r="AA86" s="90">
        <v>4</v>
      </c>
      <c r="AB86" s="90">
        <v>1103</v>
      </c>
      <c r="AC86" s="90">
        <v>3215</v>
      </c>
      <c r="AD86" s="90">
        <v>103</v>
      </c>
      <c r="AE86" s="178"/>
      <c r="AF86" s="90">
        <v>15533</v>
      </c>
      <c r="AG86" s="90">
        <v>120</v>
      </c>
      <c r="AH86" s="90">
        <v>14900</v>
      </c>
      <c r="AI86" s="90">
        <v>15020</v>
      </c>
      <c r="AJ86" s="214">
        <v>96.7</v>
      </c>
      <c r="AK86" s="90">
        <v>-278</v>
      </c>
      <c r="AL86" s="90">
        <v>120</v>
      </c>
      <c r="AM86" s="90">
        <v>14742</v>
      </c>
      <c r="AN86" s="90">
        <v>4329</v>
      </c>
      <c r="AO86" s="90">
        <v>4211</v>
      </c>
      <c r="AP86" s="90">
        <v>4228</v>
      </c>
      <c r="AQ86" s="90">
        <v>1974</v>
      </c>
      <c r="AR86" s="90">
        <v>763</v>
      </c>
      <c r="AS86" s="90">
        <v>2721</v>
      </c>
      <c r="AT86" s="90">
        <v>3484</v>
      </c>
      <c r="AU86" s="90">
        <v>1034</v>
      </c>
      <c r="AV86" s="90">
        <v>1821</v>
      </c>
      <c r="AW86" s="90">
        <v>67</v>
      </c>
      <c r="AX86" s="90">
        <v>8</v>
      </c>
      <c r="AY86" s="90">
        <v>554</v>
      </c>
      <c r="AZ86" s="90">
        <v>336</v>
      </c>
      <c r="BA86" s="90">
        <v>218</v>
      </c>
      <c r="BB86" s="90">
        <v>658</v>
      </c>
      <c r="BC86" s="90">
        <v>0</v>
      </c>
      <c r="BD86" s="90">
        <v>658</v>
      </c>
      <c r="BE86" s="90">
        <v>1212</v>
      </c>
      <c r="BF86" s="90">
        <v>3</v>
      </c>
      <c r="BG86" s="94" t="s">
        <v>311</v>
      </c>
      <c r="BH86" s="125" t="s">
        <v>332</v>
      </c>
    </row>
    <row r="87" spans="1:60" x14ac:dyDescent="0.2">
      <c r="A87" s="176">
        <v>84</v>
      </c>
      <c r="B87" s="190" t="s">
        <v>79</v>
      </c>
      <c r="C87" s="83" t="s">
        <v>421</v>
      </c>
      <c r="D87" s="90">
        <v>118232</v>
      </c>
      <c r="E87" s="90">
        <v>1729</v>
      </c>
      <c r="F87" s="90">
        <v>114965</v>
      </c>
      <c r="G87" s="90">
        <v>116694</v>
      </c>
      <c r="H87" s="214">
        <v>98.7</v>
      </c>
      <c r="I87" s="90">
        <v>299</v>
      </c>
      <c r="J87" s="90">
        <v>2219</v>
      </c>
      <c r="K87" s="90">
        <v>117483</v>
      </c>
      <c r="L87" s="90">
        <v>33463</v>
      </c>
      <c r="M87" s="90">
        <v>32203</v>
      </c>
      <c r="N87" s="90">
        <v>33442</v>
      </c>
      <c r="O87" s="90">
        <v>18375</v>
      </c>
      <c r="P87" s="90">
        <v>3005</v>
      </c>
      <c r="Q87" s="90">
        <v>179</v>
      </c>
      <c r="R87" s="90">
        <v>3184</v>
      </c>
      <c r="S87" s="90">
        <v>295</v>
      </c>
      <c r="T87" s="90">
        <v>816</v>
      </c>
      <c r="U87" s="90">
        <v>57</v>
      </c>
      <c r="V87" s="90">
        <v>28</v>
      </c>
      <c r="W87" s="90">
        <v>1988</v>
      </c>
      <c r="X87" s="90">
        <v>1184</v>
      </c>
      <c r="Y87" s="90">
        <v>804</v>
      </c>
      <c r="Z87" s="90">
        <v>1583</v>
      </c>
      <c r="AA87" s="90">
        <v>15</v>
      </c>
      <c r="AB87" s="90">
        <v>1568</v>
      </c>
      <c r="AC87" s="90">
        <v>3556</v>
      </c>
      <c r="AD87" s="90">
        <v>45</v>
      </c>
      <c r="AE87" s="178"/>
      <c r="AF87" s="90">
        <v>18816</v>
      </c>
      <c r="AG87" s="90">
        <v>421</v>
      </c>
      <c r="AH87" s="90">
        <v>17079</v>
      </c>
      <c r="AI87" s="90">
        <v>17500</v>
      </c>
      <c r="AJ87" s="214">
        <v>93.01</v>
      </c>
      <c r="AK87" s="90">
        <v>-788</v>
      </c>
      <c r="AL87" s="90">
        <v>307</v>
      </c>
      <c r="AM87" s="90">
        <v>16598</v>
      </c>
      <c r="AN87" s="90">
        <v>4195</v>
      </c>
      <c r="AO87" s="90">
        <v>5926</v>
      </c>
      <c r="AP87" s="90">
        <v>4293</v>
      </c>
      <c r="AQ87" s="90">
        <v>2184</v>
      </c>
      <c r="AR87" s="90">
        <v>997</v>
      </c>
      <c r="AS87" s="90">
        <v>868</v>
      </c>
      <c r="AT87" s="90">
        <v>1865</v>
      </c>
      <c r="AU87" s="90">
        <v>381</v>
      </c>
      <c r="AV87" s="90">
        <v>876</v>
      </c>
      <c r="AW87" s="90">
        <v>78</v>
      </c>
      <c r="AX87" s="90">
        <v>127</v>
      </c>
      <c r="AY87" s="90">
        <v>403</v>
      </c>
      <c r="AZ87" s="90">
        <v>150</v>
      </c>
      <c r="BA87" s="90">
        <v>253</v>
      </c>
      <c r="BB87" s="90">
        <v>1343</v>
      </c>
      <c r="BC87" s="90">
        <v>18</v>
      </c>
      <c r="BD87" s="90">
        <v>1325</v>
      </c>
      <c r="BE87" s="90">
        <v>1728</v>
      </c>
      <c r="BF87" s="90">
        <v>27</v>
      </c>
      <c r="BG87" s="94" t="s">
        <v>311</v>
      </c>
      <c r="BH87" s="125" t="s">
        <v>335</v>
      </c>
    </row>
    <row r="88" spans="1:60" x14ac:dyDescent="0.2">
      <c r="A88" s="176">
        <v>85</v>
      </c>
      <c r="B88" s="190" t="s">
        <v>80</v>
      </c>
      <c r="C88" s="83" t="s">
        <v>422</v>
      </c>
      <c r="D88" s="90">
        <v>92198</v>
      </c>
      <c r="E88" s="90">
        <v>761</v>
      </c>
      <c r="F88" s="90">
        <v>89709</v>
      </c>
      <c r="G88" s="90">
        <v>90470</v>
      </c>
      <c r="H88" s="214">
        <v>98.13</v>
      </c>
      <c r="I88" s="90">
        <v>115</v>
      </c>
      <c r="J88" s="90">
        <v>1158</v>
      </c>
      <c r="K88" s="90">
        <v>90982</v>
      </c>
      <c r="L88" s="90">
        <v>25657</v>
      </c>
      <c r="M88" s="90">
        <v>25834</v>
      </c>
      <c r="N88" s="90">
        <v>26416</v>
      </c>
      <c r="O88" s="90">
        <v>13075</v>
      </c>
      <c r="P88" s="90">
        <v>2290</v>
      </c>
      <c r="Q88" s="90">
        <v>-79</v>
      </c>
      <c r="R88" s="90">
        <v>2211</v>
      </c>
      <c r="S88" s="90">
        <v>131</v>
      </c>
      <c r="T88" s="90">
        <v>572</v>
      </c>
      <c r="U88" s="90">
        <v>239</v>
      </c>
      <c r="V88" s="90">
        <v>40</v>
      </c>
      <c r="W88" s="90">
        <v>1229</v>
      </c>
      <c r="X88" s="90">
        <v>598</v>
      </c>
      <c r="Y88" s="90">
        <v>631</v>
      </c>
      <c r="Z88" s="90">
        <v>1761</v>
      </c>
      <c r="AA88" s="90">
        <v>33</v>
      </c>
      <c r="AB88" s="90">
        <v>1728</v>
      </c>
      <c r="AC88" s="90">
        <v>2957</v>
      </c>
      <c r="AD88" s="90">
        <v>20</v>
      </c>
      <c r="AE88" s="178"/>
      <c r="AF88" s="90">
        <v>18051</v>
      </c>
      <c r="AG88" s="90">
        <v>232</v>
      </c>
      <c r="AH88" s="90">
        <v>17067</v>
      </c>
      <c r="AI88" s="90">
        <v>17299</v>
      </c>
      <c r="AJ88" s="214">
        <v>95.83</v>
      </c>
      <c r="AK88" s="90">
        <v>-1007</v>
      </c>
      <c r="AL88" s="90">
        <v>600</v>
      </c>
      <c r="AM88" s="90">
        <v>16660</v>
      </c>
      <c r="AN88" s="90">
        <v>4965</v>
      </c>
      <c r="AO88" s="90">
        <v>4007</v>
      </c>
      <c r="AP88" s="90">
        <v>4592</v>
      </c>
      <c r="AQ88" s="90">
        <v>3096</v>
      </c>
      <c r="AR88" s="90">
        <v>1566</v>
      </c>
      <c r="AS88" s="90">
        <v>73</v>
      </c>
      <c r="AT88" s="90">
        <v>1639</v>
      </c>
      <c r="AU88" s="90">
        <v>43</v>
      </c>
      <c r="AV88" s="90">
        <v>438</v>
      </c>
      <c r="AW88" s="90">
        <v>17</v>
      </c>
      <c r="AX88" s="90">
        <v>12</v>
      </c>
      <c r="AY88" s="90">
        <v>1129</v>
      </c>
      <c r="AZ88" s="90">
        <v>1034</v>
      </c>
      <c r="BA88" s="90">
        <v>95</v>
      </c>
      <c r="BB88" s="90">
        <v>767</v>
      </c>
      <c r="BC88" s="90">
        <v>15</v>
      </c>
      <c r="BD88" s="90">
        <v>752</v>
      </c>
      <c r="BE88" s="90">
        <v>1881</v>
      </c>
      <c r="BF88" s="90">
        <v>4</v>
      </c>
      <c r="BG88" s="94" t="s">
        <v>311</v>
      </c>
      <c r="BH88" s="125" t="s">
        <v>329</v>
      </c>
    </row>
    <row r="89" spans="1:60" x14ac:dyDescent="0.2">
      <c r="A89" s="176">
        <v>86</v>
      </c>
      <c r="B89" s="190" t="s">
        <v>81</v>
      </c>
      <c r="C89" s="83" t="s">
        <v>423</v>
      </c>
      <c r="D89" s="90">
        <v>115092</v>
      </c>
      <c r="E89" s="90">
        <v>707</v>
      </c>
      <c r="F89" s="90">
        <v>111091</v>
      </c>
      <c r="G89" s="90">
        <v>111798</v>
      </c>
      <c r="H89" s="214">
        <v>97.14</v>
      </c>
      <c r="I89" s="90">
        <v>930</v>
      </c>
      <c r="J89" s="90">
        <v>1434</v>
      </c>
      <c r="K89" s="90">
        <v>113455</v>
      </c>
      <c r="L89" s="90">
        <v>30259</v>
      </c>
      <c r="M89" s="90">
        <v>30978</v>
      </c>
      <c r="N89" s="90">
        <v>31249</v>
      </c>
      <c r="O89" s="90">
        <v>20969</v>
      </c>
      <c r="P89" s="90">
        <v>4781</v>
      </c>
      <c r="Q89" s="90">
        <v>-430</v>
      </c>
      <c r="R89" s="90">
        <v>4351</v>
      </c>
      <c r="S89" s="90">
        <v>238</v>
      </c>
      <c r="T89" s="90">
        <v>692</v>
      </c>
      <c r="U89" s="90">
        <v>83</v>
      </c>
      <c r="V89" s="90">
        <v>43</v>
      </c>
      <c r="W89" s="90">
        <v>3295</v>
      </c>
      <c r="X89" s="90">
        <v>2056</v>
      </c>
      <c r="Y89" s="90">
        <v>1239</v>
      </c>
      <c r="Z89" s="90">
        <v>3294</v>
      </c>
      <c r="AA89" s="90">
        <v>213</v>
      </c>
      <c r="AB89" s="90">
        <v>3081</v>
      </c>
      <c r="AC89" s="90">
        <v>6376</v>
      </c>
      <c r="AD89" s="90">
        <v>255</v>
      </c>
      <c r="AE89" s="178"/>
      <c r="AF89" s="90">
        <v>25391</v>
      </c>
      <c r="AG89" s="90">
        <v>178</v>
      </c>
      <c r="AH89" s="90">
        <v>24435</v>
      </c>
      <c r="AI89" s="90">
        <v>24613</v>
      </c>
      <c r="AJ89" s="214">
        <v>96.94</v>
      </c>
      <c r="AK89" s="90">
        <v>-2023</v>
      </c>
      <c r="AL89" s="90">
        <v>406</v>
      </c>
      <c r="AM89" s="90">
        <v>22818</v>
      </c>
      <c r="AN89" s="90">
        <v>7760</v>
      </c>
      <c r="AO89" s="90">
        <v>5623</v>
      </c>
      <c r="AP89" s="90">
        <v>6457</v>
      </c>
      <c r="AQ89" s="90">
        <v>2978</v>
      </c>
      <c r="AR89" s="90">
        <v>1477</v>
      </c>
      <c r="AS89" s="90">
        <v>2043</v>
      </c>
      <c r="AT89" s="90">
        <v>3520</v>
      </c>
      <c r="AU89" s="90">
        <v>7166</v>
      </c>
      <c r="AV89" s="90">
        <v>-5143</v>
      </c>
      <c r="AW89" s="90">
        <v>54</v>
      </c>
      <c r="AX89" s="90">
        <v>63</v>
      </c>
      <c r="AY89" s="90">
        <v>1380</v>
      </c>
      <c r="AZ89" s="90">
        <v>852</v>
      </c>
      <c r="BA89" s="90">
        <v>528</v>
      </c>
      <c r="BB89" s="90">
        <v>1152</v>
      </c>
      <c r="BC89" s="90">
        <v>19</v>
      </c>
      <c r="BD89" s="90">
        <v>1133</v>
      </c>
      <c r="BE89" s="90">
        <v>2513</v>
      </c>
      <c r="BF89" s="90">
        <v>7</v>
      </c>
      <c r="BG89" s="94" t="s">
        <v>311</v>
      </c>
      <c r="BH89" s="125" t="s">
        <v>332</v>
      </c>
    </row>
    <row r="90" spans="1:60" x14ac:dyDescent="0.2">
      <c r="A90" s="176">
        <v>87</v>
      </c>
      <c r="B90" s="190" t="s">
        <v>82</v>
      </c>
      <c r="C90" s="83" t="s">
        <v>424</v>
      </c>
      <c r="D90" s="90">
        <v>80614</v>
      </c>
      <c r="E90" s="90">
        <v>1620</v>
      </c>
      <c r="F90" s="90">
        <v>76063</v>
      </c>
      <c r="G90" s="90">
        <v>77683</v>
      </c>
      <c r="H90" s="214">
        <v>96.36</v>
      </c>
      <c r="I90" s="90">
        <v>1101</v>
      </c>
      <c r="J90" s="90">
        <v>2189</v>
      </c>
      <c r="K90" s="90">
        <v>79353</v>
      </c>
      <c r="L90" s="90">
        <v>21085</v>
      </c>
      <c r="M90" s="90">
        <v>22416</v>
      </c>
      <c r="N90" s="90">
        <v>22151</v>
      </c>
      <c r="O90" s="90">
        <v>13701</v>
      </c>
      <c r="P90" s="90">
        <v>7063</v>
      </c>
      <c r="Q90" s="90">
        <v>371</v>
      </c>
      <c r="R90" s="90">
        <v>7434</v>
      </c>
      <c r="S90" s="90">
        <v>672</v>
      </c>
      <c r="T90" s="90">
        <v>1127</v>
      </c>
      <c r="U90" s="90">
        <v>90</v>
      </c>
      <c r="V90" s="90">
        <v>9</v>
      </c>
      <c r="W90" s="90">
        <v>5536</v>
      </c>
      <c r="X90" s="90">
        <v>3790</v>
      </c>
      <c r="Y90" s="90">
        <v>1746</v>
      </c>
      <c r="Z90" s="90">
        <v>3075</v>
      </c>
      <c r="AA90" s="90">
        <v>1</v>
      </c>
      <c r="AB90" s="90">
        <v>3074</v>
      </c>
      <c r="AC90" s="90">
        <v>8610</v>
      </c>
      <c r="AD90" s="90">
        <v>714</v>
      </c>
      <c r="AE90" s="178"/>
      <c r="AF90" s="90">
        <v>15710</v>
      </c>
      <c r="AG90" s="90">
        <v>350</v>
      </c>
      <c r="AH90" s="90">
        <v>14402</v>
      </c>
      <c r="AI90" s="90">
        <v>14752</v>
      </c>
      <c r="AJ90" s="214">
        <v>93.9</v>
      </c>
      <c r="AK90" s="90">
        <v>-1316</v>
      </c>
      <c r="AL90" s="90">
        <v>236</v>
      </c>
      <c r="AM90" s="90">
        <v>13322</v>
      </c>
      <c r="AN90" s="90">
        <v>6090</v>
      </c>
      <c r="AO90" s="90">
        <v>2336</v>
      </c>
      <c r="AP90" s="90">
        <v>3013</v>
      </c>
      <c r="AQ90" s="90">
        <v>1883</v>
      </c>
      <c r="AR90" s="90">
        <v>4349</v>
      </c>
      <c r="AS90" s="90">
        <v>442</v>
      </c>
      <c r="AT90" s="90">
        <v>4791</v>
      </c>
      <c r="AU90" s="90">
        <v>600</v>
      </c>
      <c r="AV90" s="90">
        <v>643</v>
      </c>
      <c r="AW90" s="90">
        <v>172</v>
      </c>
      <c r="AX90" s="90">
        <v>7</v>
      </c>
      <c r="AY90" s="90">
        <v>3369</v>
      </c>
      <c r="AZ90" s="90">
        <v>2471</v>
      </c>
      <c r="BA90" s="90">
        <v>898</v>
      </c>
      <c r="BB90" s="90">
        <v>960</v>
      </c>
      <c r="BC90" s="90">
        <v>0</v>
      </c>
      <c r="BD90" s="90">
        <v>960</v>
      </c>
      <c r="BE90" s="90">
        <v>4329</v>
      </c>
      <c r="BF90" s="90">
        <v>36</v>
      </c>
      <c r="BG90" s="94" t="s">
        <v>311</v>
      </c>
      <c r="BH90" s="125" t="s">
        <v>331</v>
      </c>
    </row>
    <row r="91" spans="1:60" x14ac:dyDescent="0.2">
      <c r="A91" s="176">
        <v>88</v>
      </c>
      <c r="B91" s="190" t="s">
        <v>83</v>
      </c>
      <c r="C91" s="83" t="s">
        <v>425</v>
      </c>
      <c r="D91" s="90">
        <v>60560</v>
      </c>
      <c r="E91" s="90">
        <v>586</v>
      </c>
      <c r="F91" s="90">
        <v>57635</v>
      </c>
      <c r="G91" s="90">
        <v>58221</v>
      </c>
      <c r="H91" s="214">
        <v>96.14</v>
      </c>
      <c r="I91" s="90">
        <v>447</v>
      </c>
      <c r="J91" s="90">
        <v>592</v>
      </c>
      <c r="K91" s="90">
        <v>58674</v>
      </c>
      <c r="L91" s="90">
        <v>17077</v>
      </c>
      <c r="M91" s="90">
        <v>16964</v>
      </c>
      <c r="N91" s="90">
        <v>17136</v>
      </c>
      <c r="O91" s="90">
        <v>7497</v>
      </c>
      <c r="P91" s="90">
        <v>2806</v>
      </c>
      <c r="Q91" s="90">
        <v>70</v>
      </c>
      <c r="R91" s="90">
        <v>2876</v>
      </c>
      <c r="S91" s="90">
        <v>0</v>
      </c>
      <c r="T91" s="90">
        <v>793</v>
      </c>
      <c r="U91" s="90">
        <v>66</v>
      </c>
      <c r="V91" s="90">
        <v>41</v>
      </c>
      <c r="W91" s="90">
        <v>1976</v>
      </c>
      <c r="X91" s="90">
        <v>1086</v>
      </c>
      <c r="Y91" s="90">
        <v>890</v>
      </c>
      <c r="Z91" s="90">
        <v>2339</v>
      </c>
      <c r="AA91" s="90">
        <v>6</v>
      </c>
      <c r="AB91" s="90">
        <v>2333</v>
      </c>
      <c r="AC91" s="90">
        <v>4309</v>
      </c>
      <c r="AD91" s="90">
        <v>155</v>
      </c>
      <c r="AE91" s="178"/>
      <c r="AF91" s="90">
        <v>24251</v>
      </c>
      <c r="AG91" s="90">
        <v>180</v>
      </c>
      <c r="AH91" s="90">
        <v>22498</v>
      </c>
      <c r="AI91" s="90">
        <v>22678</v>
      </c>
      <c r="AJ91" s="214">
        <v>93.51</v>
      </c>
      <c r="AK91" s="90">
        <v>-858</v>
      </c>
      <c r="AL91" s="90">
        <v>416</v>
      </c>
      <c r="AM91" s="90">
        <v>22056</v>
      </c>
      <c r="AN91" s="90">
        <v>5426</v>
      </c>
      <c r="AO91" s="90">
        <v>6282</v>
      </c>
      <c r="AP91" s="90">
        <v>5617</v>
      </c>
      <c r="AQ91" s="90">
        <v>4731</v>
      </c>
      <c r="AR91" s="90">
        <v>641</v>
      </c>
      <c r="AS91" s="90">
        <v>424</v>
      </c>
      <c r="AT91" s="90">
        <v>1065</v>
      </c>
      <c r="AU91" s="90">
        <v>0</v>
      </c>
      <c r="AV91" s="90">
        <v>213</v>
      </c>
      <c r="AW91" s="90">
        <v>0</v>
      </c>
      <c r="AX91" s="90">
        <v>46</v>
      </c>
      <c r="AY91" s="90">
        <v>806</v>
      </c>
      <c r="AZ91" s="90">
        <v>222</v>
      </c>
      <c r="BA91" s="90">
        <v>584</v>
      </c>
      <c r="BB91" s="90">
        <v>1573</v>
      </c>
      <c r="BC91" s="90">
        <v>10</v>
      </c>
      <c r="BD91" s="90">
        <v>1563</v>
      </c>
      <c r="BE91" s="90">
        <v>2369</v>
      </c>
      <c r="BF91" s="90">
        <v>1</v>
      </c>
      <c r="BG91" s="94" t="s">
        <v>311</v>
      </c>
      <c r="BH91" s="125" t="s">
        <v>331</v>
      </c>
    </row>
    <row r="92" spans="1:60" x14ac:dyDescent="0.2">
      <c r="A92" s="176">
        <v>89</v>
      </c>
      <c r="B92" s="190" t="s">
        <v>84</v>
      </c>
      <c r="C92" s="83" t="s">
        <v>426</v>
      </c>
      <c r="D92" s="90">
        <v>222514</v>
      </c>
      <c r="E92" s="90">
        <v>2017</v>
      </c>
      <c r="F92" s="90">
        <v>214610</v>
      </c>
      <c r="G92" s="90">
        <v>216627</v>
      </c>
      <c r="H92" s="214">
        <v>97.35</v>
      </c>
      <c r="I92" s="90">
        <v>2028</v>
      </c>
      <c r="J92" s="90">
        <v>3353</v>
      </c>
      <c r="K92" s="90">
        <v>219991</v>
      </c>
      <c r="L92" s="90">
        <v>61572</v>
      </c>
      <c r="M92" s="90">
        <v>62167</v>
      </c>
      <c r="N92" s="90">
        <v>62108</v>
      </c>
      <c r="O92" s="90">
        <v>34144</v>
      </c>
      <c r="P92" s="90">
        <v>11214</v>
      </c>
      <c r="Q92" s="90">
        <v>1811</v>
      </c>
      <c r="R92" s="90">
        <v>13025</v>
      </c>
      <c r="S92" s="90">
        <v>2259</v>
      </c>
      <c r="T92" s="90">
        <v>3241</v>
      </c>
      <c r="U92" s="90">
        <v>422</v>
      </c>
      <c r="V92" s="90">
        <v>142</v>
      </c>
      <c r="W92" s="90">
        <v>6961</v>
      </c>
      <c r="X92" s="90">
        <v>4084</v>
      </c>
      <c r="Y92" s="90">
        <v>2877</v>
      </c>
      <c r="Z92" s="90">
        <v>6276</v>
      </c>
      <c r="AA92" s="90">
        <v>53</v>
      </c>
      <c r="AB92" s="90">
        <v>6223</v>
      </c>
      <c r="AC92" s="90">
        <v>13184</v>
      </c>
      <c r="AD92" s="90">
        <v>1125</v>
      </c>
      <c r="AE92" s="178"/>
      <c r="AF92" s="90">
        <v>78603</v>
      </c>
      <c r="AG92" s="90">
        <v>265</v>
      </c>
      <c r="AH92" s="90">
        <v>74641</v>
      </c>
      <c r="AI92" s="90">
        <v>74906</v>
      </c>
      <c r="AJ92" s="214">
        <v>95.3</v>
      </c>
      <c r="AK92" s="90">
        <v>-6077</v>
      </c>
      <c r="AL92" s="90">
        <v>4492</v>
      </c>
      <c r="AM92" s="90">
        <v>73056</v>
      </c>
      <c r="AN92" s="90">
        <v>17202</v>
      </c>
      <c r="AO92" s="90">
        <v>25462</v>
      </c>
      <c r="AP92" s="90">
        <v>20740</v>
      </c>
      <c r="AQ92" s="90">
        <v>9652</v>
      </c>
      <c r="AR92" s="90">
        <v>2765</v>
      </c>
      <c r="AS92" s="90">
        <v>3814</v>
      </c>
      <c r="AT92" s="90">
        <v>6579</v>
      </c>
      <c r="AU92" s="90">
        <v>177</v>
      </c>
      <c r="AV92" s="90">
        <v>588</v>
      </c>
      <c r="AW92" s="90">
        <v>119</v>
      </c>
      <c r="AX92" s="90">
        <v>14</v>
      </c>
      <c r="AY92" s="90">
        <v>5681</v>
      </c>
      <c r="AZ92" s="90">
        <v>3301</v>
      </c>
      <c r="BA92" s="90">
        <v>2380</v>
      </c>
      <c r="BB92" s="90">
        <v>3705</v>
      </c>
      <c r="BC92" s="90">
        <v>0</v>
      </c>
      <c r="BD92" s="90">
        <v>3705</v>
      </c>
      <c r="BE92" s="90">
        <v>9386</v>
      </c>
      <c r="BF92" s="90">
        <v>32</v>
      </c>
      <c r="BG92" s="94" t="s">
        <v>314</v>
      </c>
      <c r="BH92" s="125" t="s">
        <v>334</v>
      </c>
    </row>
    <row r="93" spans="1:60" x14ac:dyDescent="0.2">
      <c r="A93" s="176">
        <v>90</v>
      </c>
      <c r="B93" s="190" t="s">
        <v>85</v>
      </c>
      <c r="C93" s="83" t="s">
        <v>427</v>
      </c>
      <c r="D93" s="90">
        <v>69529</v>
      </c>
      <c r="E93" s="90">
        <v>1244</v>
      </c>
      <c r="F93" s="90">
        <v>66212</v>
      </c>
      <c r="G93" s="90">
        <v>67456</v>
      </c>
      <c r="H93" s="214">
        <v>97.02</v>
      </c>
      <c r="I93" s="90">
        <v>-263</v>
      </c>
      <c r="J93" s="90">
        <v>2653</v>
      </c>
      <c r="K93" s="90">
        <v>68602</v>
      </c>
      <c r="L93" s="90">
        <v>19801</v>
      </c>
      <c r="M93" s="90">
        <v>19753</v>
      </c>
      <c r="N93" s="90">
        <v>19402</v>
      </c>
      <c r="O93" s="90">
        <v>9646</v>
      </c>
      <c r="P93" s="90">
        <v>5872</v>
      </c>
      <c r="Q93" s="90">
        <v>927</v>
      </c>
      <c r="R93" s="90">
        <v>6799</v>
      </c>
      <c r="S93" s="90">
        <v>230</v>
      </c>
      <c r="T93" s="90">
        <v>530</v>
      </c>
      <c r="U93" s="90">
        <v>119</v>
      </c>
      <c r="V93" s="90">
        <v>12</v>
      </c>
      <c r="W93" s="90">
        <v>5908</v>
      </c>
      <c r="X93" s="90">
        <v>4689</v>
      </c>
      <c r="Y93" s="90">
        <v>1219</v>
      </c>
      <c r="Z93" s="90">
        <v>2292</v>
      </c>
      <c r="AA93" s="90">
        <v>2</v>
      </c>
      <c r="AB93" s="90">
        <v>2290</v>
      </c>
      <c r="AC93" s="90">
        <v>8198</v>
      </c>
      <c r="AD93" s="90">
        <v>132</v>
      </c>
      <c r="AE93" s="178"/>
      <c r="AF93" s="90">
        <v>39916</v>
      </c>
      <c r="AG93" s="90">
        <v>378</v>
      </c>
      <c r="AH93" s="90">
        <v>37577</v>
      </c>
      <c r="AI93" s="90">
        <v>37955</v>
      </c>
      <c r="AJ93" s="214">
        <v>95.09</v>
      </c>
      <c r="AK93" s="90">
        <v>-1753</v>
      </c>
      <c r="AL93" s="90">
        <v>1812</v>
      </c>
      <c r="AM93" s="90">
        <v>37636</v>
      </c>
      <c r="AN93" s="90">
        <v>10053</v>
      </c>
      <c r="AO93" s="90">
        <v>10134</v>
      </c>
      <c r="AP93" s="90">
        <v>11809</v>
      </c>
      <c r="AQ93" s="90">
        <v>5640</v>
      </c>
      <c r="AR93" s="90">
        <v>2838</v>
      </c>
      <c r="AS93" s="90">
        <v>13</v>
      </c>
      <c r="AT93" s="90">
        <v>2851</v>
      </c>
      <c r="AU93" s="90">
        <v>16</v>
      </c>
      <c r="AV93" s="90">
        <v>136</v>
      </c>
      <c r="AW93" s="90">
        <v>112</v>
      </c>
      <c r="AX93" s="90">
        <v>148</v>
      </c>
      <c r="AY93" s="90">
        <v>2439</v>
      </c>
      <c r="AZ93" s="90">
        <v>1517</v>
      </c>
      <c r="BA93" s="90">
        <v>922</v>
      </c>
      <c r="BB93" s="90">
        <v>2239</v>
      </c>
      <c r="BC93" s="90">
        <v>0</v>
      </c>
      <c r="BD93" s="90">
        <v>2239</v>
      </c>
      <c r="BE93" s="90">
        <v>4678</v>
      </c>
      <c r="BF93" s="90">
        <v>322</v>
      </c>
      <c r="BG93" s="94" t="s">
        <v>311</v>
      </c>
      <c r="BH93" s="125" t="s">
        <v>336</v>
      </c>
    </row>
    <row r="94" spans="1:60" x14ac:dyDescent="0.2">
      <c r="A94" s="176">
        <v>91</v>
      </c>
      <c r="B94" s="191" t="s">
        <v>663</v>
      </c>
      <c r="C94" s="207" t="s">
        <v>664</v>
      </c>
      <c r="D94" s="90">
        <v>158606</v>
      </c>
      <c r="E94" s="90">
        <v>2491</v>
      </c>
      <c r="F94" s="90">
        <v>152233</v>
      </c>
      <c r="G94" s="90">
        <v>154724</v>
      </c>
      <c r="H94" s="214">
        <v>97.55</v>
      </c>
      <c r="I94" s="90">
        <v>1556</v>
      </c>
      <c r="J94" s="90">
        <v>3237</v>
      </c>
      <c r="K94" s="90">
        <v>157026</v>
      </c>
      <c r="L94" s="90">
        <v>43989</v>
      </c>
      <c r="M94" s="90">
        <v>42560</v>
      </c>
      <c r="N94" s="90">
        <v>43720</v>
      </c>
      <c r="O94" s="90">
        <v>26757</v>
      </c>
      <c r="P94" s="90">
        <v>11519</v>
      </c>
      <c r="Q94" s="90">
        <v>440</v>
      </c>
      <c r="R94" s="90">
        <v>11959</v>
      </c>
      <c r="S94" s="90">
        <v>1107</v>
      </c>
      <c r="T94" s="90">
        <v>1754</v>
      </c>
      <c r="U94" s="90">
        <v>353</v>
      </c>
      <c r="V94" s="90">
        <v>94</v>
      </c>
      <c r="W94" s="90">
        <v>8651</v>
      </c>
      <c r="X94" s="90">
        <v>6249</v>
      </c>
      <c r="Y94" s="90">
        <v>2402</v>
      </c>
      <c r="Z94" s="90">
        <v>4419</v>
      </c>
      <c r="AA94" s="90">
        <v>378</v>
      </c>
      <c r="AB94" s="90">
        <v>4041</v>
      </c>
      <c r="AC94" s="90">
        <v>12692</v>
      </c>
      <c r="AD94" s="90">
        <v>252</v>
      </c>
      <c r="AE94" s="178"/>
      <c r="AF94" s="90">
        <v>68194</v>
      </c>
      <c r="AG94" s="90">
        <v>1286</v>
      </c>
      <c r="AH94" s="90">
        <v>64974</v>
      </c>
      <c r="AI94" s="90">
        <v>66260</v>
      </c>
      <c r="AJ94" s="214">
        <v>97.16</v>
      </c>
      <c r="AK94" s="90">
        <v>-1062</v>
      </c>
      <c r="AL94" s="90">
        <v>280</v>
      </c>
      <c r="AM94" s="90">
        <v>64192</v>
      </c>
      <c r="AN94" s="90">
        <v>13680</v>
      </c>
      <c r="AO94" s="90">
        <v>14908</v>
      </c>
      <c r="AP94" s="90">
        <v>18197</v>
      </c>
      <c r="AQ94" s="90">
        <v>17407</v>
      </c>
      <c r="AR94" s="90">
        <v>4270</v>
      </c>
      <c r="AS94" s="90">
        <v>3148</v>
      </c>
      <c r="AT94" s="90">
        <v>7418</v>
      </c>
      <c r="AU94" s="90">
        <v>1184</v>
      </c>
      <c r="AV94" s="90">
        <v>2442</v>
      </c>
      <c r="AW94" s="90">
        <v>642</v>
      </c>
      <c r="AX94" s="90">
        <v>17</v>
      </c>
      <c r="AY94" s="90">
        <v>3133</v>
      </c>
      <c r="AZ94" s="90">
        <v>1863</v>
      </c>
      <c r="BA94" s="90">
        <v>1270</v>
      </c>
      <c r="BB94" s="90">
        <v>2188</v>
      </c>
      <c r="BC94" s="90">
        <v>0</v>
      </c>
      <c r="BD94" s="90">
        <v>2188</v>
      </c>
      <c r="BE94" s="90">
        <v>5321</v>
      </c>
      <c r="BF94" s="90">
        <v>12</v>
      </c>
      <c r="BG94" s="94" t="s">
        <v>311</v>
      </c>
      <c r="BH94" s="208" t="s">
        <v>329</v>
      </c>
    </row>
    <row r="95" spans="1:60" x14ac:dyDescent="0.2">
      <c r="A95" s="176">
        <v>92</v>
      </c>
      <c r="B95" s="190" t="s">
        <v>86</v>
      </c>
      <c r="C95" s="83" t="s">
        <v>428</v>
      </c>
      <c r="D95" s="90">
        <v>71211</v>
      </c>
      <c r="E95" s="90">
        <v>1113</v>
      </c>
      <c r="F95" s="90">
        <v>67174</v>
      </c>
      <c r="G95" s="90">
        <v>68287</v>
      </c>
      <c r="H95" s="214">
        <v>95.89</v>
      </c>
      <c r="I95" s="90">
        <v>796</v>
      </c>
      <c r="J95" s="90">
        <v>1299</v>
      </c>
      <c r="K95" s="90">
        <v>69269</v>
      </c>
      <c r="L95" s="90">
        <v>19143</v>
      </c>
      <c r="M95" s="90">
        <v>19106</v>
      </c>
      <c r="N95" s="90">
        <v>19344</v>
      </c>
      <c r="O95" s="90">
        <v>11676</v>
      </c>
      <c r="P95" s="90">
        <v>10094</v>
      </c>
      <c r="Q95" s="90">
        <v>-388</v>
      </c>
      <c r="R95" s="90">
        <v>9706</v>
      </c>
      <c r="S95" s="90">
        <v>240</v>
      </c>
      <c r="T95" s="90">
        <v>609</v>
      </c>
      <c r="U95" s="90">
        <v>131</v>
      </c>
      <c r="V95" s="90">
        <v>21</v>
      </c>
      <c r="W95" s="90">
        <v>8705</v>
      </c>
      <c r="X95" s="90">
        <v>6895</v>
      </c>
      <c r="Y95" s="90">
        <v>1810</v>
      </c>
      <c r="Z95" s="90">
        <v>3052</v>
      </c>
      <c r="AA95" s="90">
        <v>2</v>
      </c>
      <c r="AB95" s="90">
        <v>3050</v>
      </c>
      <c r="AC95" s="90">
        <v>11755</v>
      </c>
      <c r="AD95" s="90">
        <v>895</v>
      </c>
      <c r="AE95" s="178"/>
      <c r="AF95" s="90">
        <v>12370</v>
      </c>
      <c r="AG95" s="90">
        <v>328</v>
      </c>
      <c r="AH95" s="90">
        <v>11385</v>
      </c>
      <c r="AI95" s="90">
        <v>11713</v>
      </c>
      <c r="AJ95" s="214">
        <v>94.69</v>
      </c>
      <c r="AK95" s="90">
        <v>-1036</v>
      </c>
      <c r="AL95" s="90">
        <v>364</v>
      </c>
      <c r="AM95" s="90">
        <v>10713</v>
      </c>
      <c r="AN95" s="90">
        <v>3799</v>
      </c>
      <c r="AO95" s="90">
        <v>2019</v>
      </c>
      <c r="AP95" s="90">
        <v>3376</v>
      </c>
      <c r="AQ95" s="90">
        <v>1519</v>
      </c>
      <c r="AR95" s="90">
        <v>2437</v>
      </c>
      <c r="AS95" s="90">
        <v>-439</v>
      </c>
      <c r="AT95" s="90">
        <v>1998</v>
      </c>
      <c r="AU95" s="90">
        <v>13</v>
      </c>
      <c r="AV95" s="90">
        <v>-93</v>
      </c>
      <c r="AW95" s="90">
        <v>79</v>
      </c>
      <c r="AX95" s="90">
        <v>160</v>
      </c>
      <c r="AY95" s="90">
        <v>1839</v>
      </c>
      <c r="AZ95" s="90">
        <v>1078</v>
      </c>
      <c r="BA95" s="90">
        <v>761</v>
      </c>
      <c r="BB95" s="90">
        <v>657</v>
      </c>
      <c r="BC95" s="90">
        <v>7</v>
      </c>
      <c r="BD95" s="90">
        <v>650</v>
      </c>
      <c r="BE95" s="90">
        <v>2489</v>
      </c>
      <c r="BF95" s="90">
        <v>24</v>
      </c>
      <c r="BG95" s="94" t="s">
        <v>311</v>
      </c>
      <c r="BH95" s="125" t="s">
        <v>329</v>
      </c>
    </row>
    <row r="96" spans="1:60" x14ac:dyDescent="0.2">
      <c r="A96" s="176">
        <v>93</v>
      </c>
      <c r="B96" s="190" t="s">
        <v>87</v>
      </c>
      <c r="C96" s="83" t="s">
        <v>429</v>
      </c>
      <c r="D96" s="90">
        <v>85474</v>
      </c>
      <c r="E96" s="90">
        <v>705</v>
      </c>
      <c r="F96" s="90">
        <v>81596</v>
      </c>
      <c r="G96" s="90">
        <v>82301</v>
      </c>
      <c r="H96" s="214">
        <v>96.29</v>
      </c>
      <c r="I96" s="90">
        <v>928</v>
      </c>
      <c r="J96" s="90">
        <v>1010</v>
      </c>
      <c r="K96" s="90">
        <v>83534</v>
      </c>
      <c r="L96" s="90">
        <v>23808</v>
      </c>
      <c r="M96" s="90">
        <v>24219</v>
      </c>
      <c r="N96" s="90">
        <v>24257</v>
      </c>
      <c r="O96" s="90">
        <v>11250</v>
      </c>
      <c r="P96" s="90">
        <v>4761</v>
      </c>
      <c r="Q96" s="90">
        <v>165</v>
      </c>
      <c r="R96" s="90">
        <v>4926</v>
      </c>
      <c r="S96" s="90">
        <v>423</v>
      </c>
      <c r="T96" s="90">
        <v>1018</v>
      </c>
      <c r="U96" s="90">
        <v>47</v>
      </c>
      <c r="V96" s="90">
        <v>24</v>
      </c>
      <c r="W96" s="90">
        <v>3414</v>
      </c>
      <c r="X96" s="90">
        <v>2032</v>
      </c>
      <c r="Y96" s="90">
        <v>1382</v>
      </c>
      <c r="Z96" s="90">
        <v>3173</v>
      </c>
      <c r="AA96" s="90">
        <v>30</v>
      </c>
      <c r="AB96" s="90">
        <v>3143</v>
      </c>
      <c r="AC96" s="90">
        <v>6557</v>
      </c>
      <c r="AD96" s="90">
        <v>253</v>
      </c>
      <c r="AE96" s="178"/>
      <c r="AF96" s="90">
        <v>34723</v>
      </c>
      <c r="AG96" s="90">
        <v>331</v>
      </c>
      <c r="AH96" s="90">
        <v>31159</v>
      </c>
      <c r="AI96" s="90">
        <v>31490</v>
      </c>
      <c r="AJ96" s="214">
        <v>90.69</v>
      </c>
      <c r="AK96" s="90">
        <v>-2864</v>
      </c>
      <c r="AL96" s="90">
        <v>922</v>
      </c>
      <c r="AM96" s="90">
        <v>29217</v>
      </c>
      <c r="AN96" s="90">
        <v>8662</v>
      </c>
      <c r="AO96" s="90">
        <v>7633</v>
      </c>
      <c r="AP96" s="90">
        <v>9160</v>
      </c>
      <c r="AQ96" s="90">
        <v>3762</v>
      </c>
      <c r="AR96" s="90">
        <v>1270</v>
      </c>
      <c r="AS96" s="90">
        <v>845</v>
      </c>
      <c r="AT96" s="90">
        <v>2115</v>
      </c>
      <c r="AU96" s="90">
        <v>519</v>
      </c>
      <c r="AV96" s="90">
        <v>668</v>
      </c>
      <c r="AW96" s="90">
        <v>133</v>
      </c>
      <c r="AX96" s="90">
        <v>123</v>
      </c>
      <c r="AY96" s="90">
        <v>672</v>
      </c>
      <c r="AZ96" s="90">
        <v>264</v>
      </c>
      <c r="BA96" s="90">
        <v>408</v>
      </c>
      <c r="BB96" s="90">
        <v>3246</v>
      </c>
      <c r="BC96" s="90">
        <v>12</v>
      </c>
      <c r="BD96" s="90">
        <v>3234</v>
      </c>
      <c r="BE96" s="90">
        <v>3906</v>
      </c>
      <c r="BF96" s="90">
        <v>3</v>
      </c>
      <c r="BG96" s="94" t="s">
        <v>311</v>
      </c>
      <c r="BH96" s="125" t="s">
        <v>329</v>
      </c>
    </row>
    <row r="97" spans="1:60" x14ac:dyDescent="0.2">
      <c r="A97" s="176">
        <v>94</v>
      </c>
      <c r="B97" s="190" t="s">
        <v>88</v>
      </c>
      <c r="C97" s="83" t="s">
        <v>430</v>
      </c>
      <c r="D97" s="90">
        <v>40118</v>
      </c>
      <c r="E97" s="90">
        <v>347</v>
      </c>
      <c r="F97" s="90">
        <v>38843</v>
      </c>
      <c r="G97" s="90">
        <v>39190</v>
      </c>
      <c r="H97" s="214">
        <v>97.69</v>
      </c>
      <c r="I97" s="90">
        <v>142</v>
      </c>
      <c r="J97" s="90">
        <v>637</v>
      </c>
      <c r="K97" s="90">
        <v>39622</v>
      </c>
      <c r="L97" s="90">
        <v>11314</v>
      </c>
      <c r="M97" s="90">
        <v>11172</v>
      </c>
      <c r="N97" s="90">
        <v>11096</v>
      </c>
      <c r="O97" s="90">
        <v>6040</v>
      </c>
      <c r="P97" s="90">
        <v>1014</v>
      </c>
      <c r="Q97" s="90">
        <v>170</v>
      </c>
      <c r="R97" s="90">
        <v>1184</v>
      </c>
      <c r="S97" s="90">
        <v>177</v>
      </c>
      <c r="T97" s="90">
        <v>376</v>
      </c>
      <c r="U97" s="90">
        <v>7</v>
      </c>
      <c r="V97" s="90">
        <v>7</v>
      </c>
      <c r="W97" s="90">
        <v>617</v>
      </c>
      <c r="X97" s="90">
        <v>387</v>
      </c>
      <c r="Y97" s="90">
        <v>230</v>
      </c>
      <c r="Z97" s="90">
        <v>938</v>
      </c>
      <c r="AA97" s="90">
        <v>4</v>
      </c>
      <c r="AB97" s="90">
        <v>934</v>
      </c>
      <c r="AC97" s="90">
        <v>1551</v>
      </c>
      <c r="AD97" s="90">
        <v>36</v>
      </c>
      <c r="AE97" s="178"/>
      <c r="AF97" s="90">
        <v>8088</v>
      </c>
      <c r="AG97" s="90">
        <v>25</v>
      </c>
      <c r="AH97" s="90">
        <v>7555</v>
      </c>
      <c r="AI97" s="90">
        <v>7580</v>
      </c>
      <c r="AJ97" s="214">
        <v>93.72</v>
      </c>
      <c r="AK97" s="90">
        <v>-298</v>
      </c>
      <c r="AL97" s="90">
        <v>44</v>
      </c>
      <c r="AM97" s="90">
        <v>7301</v>
      </c>
      <c r="AN97" s="90">
        <v>2313</v>
      </c>
      <c r="AO97" s="90">
        <v>1693</v>
      </c>
      <c r="AP97" s="90">
        <v>2292</v>
      </c>
      <c r="AQ97" s="90">
        <v>1003</v>
      </c>
      <c r="AR97" s="90">
        <v>782</v>
      </c>
      <c r="AS97" s="90">
        <v>1435</v>
      </c>
      <c r="AT97" s="90">
        <v>2217</v>
      </c>
      <c r="AU97" s="90">
        <v>702</v>
      </c>
      <c r="AV97" s="90">
        <v>502</v>
      </c>
      <c r="AW97" s="90">
        <v>0</v>
      </c>
      <c r="AX97" s="90">
        <v>0</v>
      </c>
      <c r="AY97" s="90">
        <v>1013</v>
      </c>
      <c r="AZ97" s="90">
        <v>506</v>
      </c>
      <c r="BA97" s="90">
        <v>507</v>
      </c>
      <c r="BB97" s="90">
        <v>537</v>
      </c>
      <c r="BC97" s="90">
        <v>0</v>
      </c>
      <c r="BD97" s="90">
        <v>537</v>
      </c>
      <c r="BE97" s="90">
        <v>1550</v>
      </c>
      <c r="BF97" s="90">
        <v>3</v>
      </c>
      <c r="BG97" s="94" t="s">
        <v>311</v>
      </c>
      <c r="BH97" s="125" t="s">
        <v>330</v>
      </c>
    </row>
    <row r="98" spans="1:60" x14ac:dyDescent="0.2">
      <c r="A98" s="176">
        <v>95</v>
      </c>
      <c r="B98" s="190" t="s">
        <v>89</v>
      </c>
      <c r="C98" s="83" t="s">
        <v>431</v>
      </c>
      <c r="D98" s="90">
        <v>130973</v>
      </c>
      <c r="E98" s="90">
        <v>2048</v>
      </c>
      <c r="F98" s="90">
        <v>126884</v>
      </c>
      <c r="G98" s="90">
        <v>128932</v>
      </c>
      <c r="H98" s="214">
        <v>98.44</v>
      </c>
      <c r="I98" s="90">
        <v>302</v>
      </c>
      <c r="J98" s="90">
        <v>3319</v>
      </c>
      <c r="K98" s="90">
        <v>130505</v>
      </c>
      <c r="L98" s="90">
        <v>37484</v>
      </c>
      <c r="M98" s="90">
        <v>37368</v>
      </c>
      <c r="N98" s="90">
        <v>37168</v>
      </c>
      <c r="O98" s="90">
        <v>18485</v>
      </c>
      <c r="P98" s="90">
        <v>3216</v>
      </c>
      <c r="Q98" s="90">
        <v>317</v>
      </c>
      <c r="R98" s="90">
        <v>3533</v>
      </c>
      <c r="S98" s="90">
        <v>246</v>
      </c>
      <c r="T98" s="90">
        <v>867</v>
      </c>
      <c r="U98" s="90">
        <v>155</v>
      </c>
      <c r="V98" s="90">
        <v>53</v>
      </c>
      <c r="W98" s="90">
        <v>2212</v>
      </c>
      <c r="X98" s="90">
        <v>1222</v>
      </c>
      <c r="Y98" s="90">
        <v>990</v>
      </c>
      <c r="Z98" s="90">
        <v>2112</v>
      </c>
      <c r="AA98" s="90">
        <v>22</v>
      </c>
      <c r="AB98" s="90">
        <v>2090</v>
      </c>
      <c r="AC98" s="90">
        <v>4302</v>
      </c>
      <c r="AD98" s="90">
        <v>277</v>
      </c>
      <c r="AE98" s="178"/>
      <c r="AF98" s="90">
        <v>34933</v>
      </c>
      <c r="AG98" s="90">
        <v>664</v>
      </c>
      <c r="AH98" s="90">
        <v>32392</v>
      </c>
      <c r="AI98" s="90">
        <v>33056</v>
      </c>
      <c r="AJ98" s="214">
        <v>94.63</v>
      </c>
      <c r="AK98" s="90">
        <v>-1738</v>
      </c>
      <c r="AL98" s="90">
        <v>1971</v>
      </c>
      <c r="AM98" s="90">
        <v>32625</v>
      </c>
      <c r="AN98" s="90">
        <v>5079</v>
      </c>
      <c r="AO98" s="90">
        <v>10210</v>
      </c>
      <c r="AP98" s="90">
        <v>9307</v>
      </c>
      <c r="AQ98" s="90">
        <v>8029</v>
      </c>
      <c r="AR98" s="90">
        <v>1242</v>
      </c>
      <c r="AS98" s="90">
        <v>1121</v>
      </c>
      <c r="AT98" s="90">
        <v>2363</v>
      </c>
      <c r="AU98" s="90">
        <v>278</v>
      </c>
      <c r="AV98" s="90">
        <v>1114</v>
      </c>
      <c r="AW98" s="90">
        <v>142</v>
      </c>
      <c r="AX98" s="90">
        <v>59</v>
      </c>
      <c r="AY98" s="90">
        <v>770</v>
      </c>
      <c r="AZ98" s="90">
        <v>197</v>
      </c>
      <c r="BA98" s="90">
        <v>573</v>
      </c>
      <c r="BB98" s="90">
        <v>1881</v>
      </c>
      <c r="BC98" s="90">
        <v>40</v>
      </c>
      <c r="BD98" s="90">
        <v>1841</v>
      </c>
      <c r="BE98" s="90">
        <v>2611</v>
      </c>
      <c r="BF98" s="90">
        <v>15</v>
      </c>
      <c r="BG98" s="94" t="s">
        <v>311</v>
      </c>
      <c r="BH98" s="125" t="s">
        <v>329</v>
      </c>
    </row>
    <row r="99" spans="1:60" x14ac:dyDescent="0.2">
      <c r="A99" s="176">
        <v>96</v>
      </c>
      <c r="B99" s="190" t="s">
        <v>90</v>
      </c>
      <c r="C99" s="83" t="s">
        <v>432</v>
      </c>
      <c r="D99" s="90">
        <v>160766</v>
      </c>
      <c r="E99" s="90">
        <v>3438</v>
      </c>
      <c r="F99" s="90">
        <v>147671</v>
      </c>
      <c r="G99" s="90">
        <v>151109</v>
      </c>
      <c r="H99" s="214">
        <v>93.99</v>
      </c>
      <c r="I99" s="90">
        <v>6776</v>
      </c>
      <c r="J99" s="90">
        <v>5073</v>
      </c>
      <c r="K99" s="90">
        <v>159520</v>
      </c>
      <c r="L99" s="90">
        <v>43826</v>
      </c>
      <c r="M99" s="90">
        <v>43595</v>
      </c>
      <c r="N99" s="90">
        <v>43288</v>
      </c>
      <c r="O99" s="90">
        <v>28811</v>
      </c>
      <c r="P99" s="90">
        <v>27809</v>
      </c>
      <c r="Q99" s="90">
        <v>827</v>
      </c>
      <c r="R99" s="90">
        <v>28636</v>
      </c>
      <c r="S99" s="90">
        <v>2150</v>
      </c>
      <c r="T99" s="90">
        <v>3151</v>
      </c>
      <c r="U99" s="90">
        <v>924</v>
      </c>
      <c r="V99" s="90">
        <v>209</v>
      </c>
      <c r="W99" s="90">
        <v>22202</v>
      </c>
      <c r="X99" s="90">
        <v>16315</v>
      </c>
      <c r="Y99" s="90">
        <v>5887</v>
      </c>
      <c r="Z99" s="90">
        <v>10602</v>
      </c>
      <c r="AA99" s="90">
        <v>46</v>
      </c>
      <c r="AB99" s="90">
        <v>10556</v>
      </c>
      <c r="AC99" s="90">
        <v>32758</v>
      </c>
      <c r="AD99" s="90">
        <v>3616</v>
      </c>
      <c r="AE99" s="178"/>
      <c r="AF99" s="90">
        <v>75958</v>
      </c>
      <c r="AG99" s="90">
        <v>1119</v>
      </c>
      <c r="AH99" s="90">
        <v>64446</v>
      </c>
      <c r="AI99" s="90">
        <v>65565</v>
      </c>
      <c r="AJ99" s="214">
        <v>86.32</v>
      </c>
      <c r="AK99" s="90">
        <v>-3819</v>
      </c>
      <c r="AL99" s="90">
        <v>1975</v>
      </c>
      <c r="AM99" s="90">
        <v>62602</v>
      </c>
      <c r="AN99" s="90">
        <v>15629</v>
      </c>
      <c r="AO99" s="90">
        <v>14789</v>
      </c>
      <c r="AP99" s="90">
        <v>22154</v>
      </c>
      <c r="AQ99" s="90">
        <v>10030</v>
      </c>
      <c r="AR99" s="90">
        <v>8794</v>
      </c>
      <c r="AS99" s="90">
        <v>547</v>
      </c>
      <c r="AT99" s="90">
        <v>9341</v>
      </c>
      <c r="AU99" s="90">
        <v>-14</v>
      </c>
      <c r="AV99" s="90">
        <v>97</v>
      </c>
      <c r="AW99" s="90">
        <v>2</v>
      </c>
      <c r="AX99" s="90">
        <v>2</v>
      </c>
      <c r="AY99" s="90">
        <v>9254</v>
      </c>
      <c r="AZ99" s="90">
        <v>6132</v>
      </c>
      <c r="BA99" s="90">
        <v>3122</v>
      </c>
      <c r="BB99" s="90">
        <v>10421</v>
      </c>
      <c r="BC99" s="90">
        <v>0</v>
      </c>
      <c r="BD99" s="90">
        <v>10421</v>
      </c>
      <c r="BE99" s="90">
        <v>19675</v>
      </c>
      <c r="BF99" s="90">
        <v>275</v>
      </c>
      <c r="BG99" s="94" t="s">
        <v>312</v>
      </c>
      <c r="BH99" s="125" t="s">
        <v>333</v>
      </c>
    </row>
    <row r="100" spans="1:60" x14ac:dyDescent="0.2">
      <c r="A100" s="176">
        <v>97</v>
      </c>
      <c r="B100" s="190" t="s">
        <v>91</v>
      </c>
      <c r="C100" s="83" t="s">
        <v>433</v>
      </c>
      <c r="D100" s="90">
        <v>100002</v>
      </c>
      <c r="E100" s="90">
        <v>1025</v>
      </c>
      <c r="F100" s="90">
        <v>94376</v>
      </c>
      <c r="G100" s="90">
        <v>95401</v>
      </c>
      <c r="H100" s="214">
        <v>95.4</v>
      </c>
      <c r="I100" s="90">
        <v>673</v>
      </c>
      <c r="J100" s="90">
        <v>1557</v>
      </c>
      <c r="K100" s="90">
        <v>96606</v>
      </c>
      <c r="L100" s="90">
        <v>24797</v>
      </c>
      <c r="M100" s="90">
        <v>25347</v>
      </c>
      <c r="N100" s="90">
        <v>24826</v>
      </c>
      <c r="O100" s="90">
        <v>21636</v>
      </c>
      <c r="P100" s="90">
        <v>5666</v>
      </c>
      <c r="Q100" s="90">
        <v>0</v>
      </c>
      <c r="R100" s="90">
        <v>5666</v>
      </c>
      <c r="S100" s="90">
        <v>331</v>
      </c>
      <c r="T100" s="90">
        <v>710</v>
      </c>
      <c r="U100" s="90">
        <v>0</v>
      </c>
      <c r="V100" s="90">
        <v>0</v>
      </c>
      <c r="W100" s="90">
        <v>4625</v>
      </c>
      <c r="X100" s="90">
        <v>2948</v>
      </c>
      <c r="Y100" s="90">
        <v>1677</v>
      </c>
      <c r="Z100" s="90">
        <v>4601</v>
      </c>
      <c r="AA100" s="90">
        <v>0</v>
      </c>
      <c r="AB100" s="90">
        <v>4601</v>
      </c>
      <c r="AC100" s="90">
        <v>9226</v>
      </c>
      <c r="AD100" s="90">
        <v>333</v>
      </c>
      <c r="AE100" s="178"/>
      <c r="AF100" s="90">
        <v>20257</v>
      </c>
      <c r="AG100" s="90">
        <v>452</v>
      </c>
      <c r="AH100" s="90">
        <v>17877</v>
      </c>
      <c r="AI100" s="90">
        <v>18329</v>
      </c>
      <c r="AJ100" s="214">
        <v>90.48</v>
      </c>
      <c r="AK100" s="90">
        <v>-877</v>
      </c>
      <c r="AL100" s="90">
        <v>484</v>
      </c>
      <c r="AM100" s="90">
        <v>17484</v>
      </c>
      <c r="AN100" s="90">
        <v>6831</v>
      </c>
      <c r="AO100" s="90">
        <v>2292</v>
      </c>
      <c r="AP100" s="90">
        <v>4591</v>
      </c>
      <c r="AQ100" s="90">
        <v>3770</v>
      </c>
      <c r="AR100" s="90">
        <v>2080</v>
      </c>
      <c r="AS100" s="90">
        <v>0</v>
      </c>
      <c r="AT100" s="90">
        <v>2080</v>
      </c>
      <c r="AU100" s="90">
        <v>-139</v>
      </c>
      <c r="AV100" s="90">
        <v>413</v>
      </c>
      <c r="AW100" s="90">
        <v>0</v>
      </c>
      <c r="AX100" s="90">
        <v>0</v>
      </c>
      <c r="AY100" s="90">
        <v>1806</v>
      </c>
      <c r="AZ100" s="90">
        <v>967</v>
      </c>
      <c r="BA100" s="90">
        <v>839</v>
      </c>
      <c r="BB100" s="90">
        <v>1928</v>
      </c>
      <c r="BC100" s="90">
        <v>0</v>
      </c>
      <c r="BD100" s="90">
        <v>1928</v>
      </c>
      <c r="BE100" s="90">
        <v>3734</v>
      </c>
      <c r="BF100" s="90">
        <v>39</v>
      </c>
      <c r="BG100" s="94" t="s">
        <v>311</v>
      </c>
      <c r="BH100" s="125" t="s">
        <v>332</v>
      </c>
    </row>
    <row r="101" spans="1:60" x14ac:dyDescent="0.2">
      <c r="A101" s="176">
        <v>98</v>
      </c>
      <c r="B101" s="239" t="s">
        <v>92</v>
      </c>
      <c r="C101" s="83" t="s">
        <v>434</v>
      </c>
      <c r="D101" s="90">
        <v>65914</v>
      </c>
      <c r="E101" s="90">
        <v>747</v>
      </c>
      <c r="F101" s="90">
        <v>63880</v>
      </c>
      <c r="G101" s="90">
        <v>64627</v>
      </c>
      <c r="H101" s="214">
        <v>98.05</v>
      </c>
      <c r="I101" s="90">
        <v>136</v>
      </c>
      <c r="J101" s="90">
        <v>947</v>
      </c>
      <c r="K101" s="90">
        <v>64963</v>
      </c>
      <c r="L101" s="90">
        <v>20883</v>
      </c>
      <c r="M101" s="90">
        <v>18502</v>
      </c>
      <c r="N101" s="90">
        <v>18809</v>
      </c>
      <c r="O101" s="90">
        <v>6769</v>
      </c>
      <c r="P101" s="90">
        <v>1231</v>
      </c>
      <c r="Q101" s="90">
        <v>0</v>
      </c>
      <c r="R101" s="90">
        <v>1231</v>
      </c>
      <c r="S101" s="90">
        <v>128</v>
      </c>
      <c r="T101" s="90">
        <v>217</v>
      </c>
      <c r="U101" s="90">
        <v>0</v>
      </c>
      <c r="V101" s="90">
        <v>13</v>
      </c>
      <c r="W101" s="90">
        <v>873</v>
      </c>
      <c r="X101" s="90">
        <v>448</v>
      </c>
      <c r="Y101" s="90">
        <v>425</v>
      </c>
      <c r="Z101" s="90">
        <v>1318</v>
      </c>
      <c r="AA101" s="90">
        <v>0</v>
      </c>
      <c r="AB101" s="90">
        <v>1318</v>
      </c>
      <c r="AC101" s="90">
        <v>2191</v>
      </c>
      <c r="AD101" s="90">
        <v>52</v>
      </c>
      <c r="AE101" s="178"/>
      <c r="AF101" s="90">
        <v>10718</v>
      </c>
      <c r="AG101" s="90">
        <v>108</v>
      </c>
      <c r="AH101" s="90">
        <v>10305</v>
      </c>
      <c r="AI101" s="90">
        <v>10413</v>
      </c>
      <c r="AJ101" s="214">
        <v>97.15</v>
      </c>
      <c r="AK101" s="90">
        <v>-555</v>
      </c>
      <c r="AL101" s="90">
        <v>368</v>
      </c>
      <c r="AM101" s="90">
        <v>10118</v>
      </c>
      <c r="AN101" s="90">
        <v>2366</v>
      </c>
      <c r="AO101" s="90">
        <v>4058</v>
      </c>
      <c r="AP101" s="90">
        <v>2606</v>
      </c>
      <c r="AQ101" s="90">
        <v>1088</v>
      </c>
      <c r="AR101" s="178">
        <v>326</v>
      </c>
      <c r="AS101" s="178">
        <v>0</v>
      </c>
      <c r="AT101" s="178">
        <v>326</v>
      </c>
      <c r="AU101" s="178">
        <v>41</v>
      </c>
      <c r="AV101" s="178">
        <v>44</v>
      </c>
      <c r="AW101" s="178">
        <v>-27</v>
      </c>
      <c r="AX101" s="178">
        <v>36</v>
      </c>
      <c r="AY101" s="178">
        <v>232</v>
      </c>
      <c r="AZ101" s="178">
        <v>74</v>
      </c>
      <c r="BA101" s="178">
        <v>158</v>
      </c>
      <c r="BB101" s="178">
        <v>305</v>
      </c>
      <c r="BC101" s="178">
        <v>-139</v>
      </c>
      <c r="BD101" s="178">
        <v>444</v>
      </c>
      <c r="BE101" s="178">
        <v>676</v>
      </c>
      <c r="BF101" s="178">
        <v>0</v>
      </c>
      <c r="BG101" s="94" t="s">
        <v>311</v>
      </c>
      <c r="BH101" s="125" t="s">
        <v>329</v>
      </c>
    </row>
    <row r="102" spans="1:60" x14ac:dyDescent="0.2">
      <c r="A102" s="176">
        <v>99</v>
      </c>
      <c r="B102" s="190" t="s">
        <v>93</v>
      </c>
      <c r="C102" s="83" t="s">
        <v>435</v>
      </c>
      <c r="D102" s="90">
        <v>62366</v>
      </c>
      <c r="E102" s="90">
        <v>640</v>
      </c>
      <c r="F102" s="90">
        <v>58383</v>
      </c>
      <c r="G102" s="90">
        <v>59023</v>
      </c>
      <c r="H102" s="214">
        <v>94.64</v>
      </c>
      <c r="I102" s="90">
        <v>752</v>
      </c>
      <c r="J102" s="90">
        <v>708</v>
      </c>
      <c r="K102" s="90">
        <v>59843</v>
      </c>
      <c r="L102" s="90">
        <v>18886</v>
      </c>
      <c r="M102" s="90">
        <v>17146</v>
      </c>
      <c r="N102" s="90">
        <v>16811</v>
      </c>
      <c r="O102" s="90">
        <v>7000</v>
      </c>
      <c r="P102" s="90">
        <v>4734</v>
      </c>
      <c r="Q102" s="90">
        <v>195</v>
      </c>
      <c r="R102" s="90">
        <v>4929</v>
      </c>
      <c r="S102" s="90">
        <v>389</v>
      </c>
      <c r="T102" s="90">
        <v>683</v>
      </c>
      <c r="U102" s="90">
        <v>77</v>
      </c>
      <c r="V102" s="90">
        <v>15</v>
      </c>
      <c r="W102" s="90">
        <v>3765</v>
      </c>
      <c r="X102" s="90">
        <v>1843</v>
      </c>
      <c r="Y102" s="90">
        <v>1922</v>
      </c>
      <c r="Z102" s="90">
        <v>3343</v>
      </c>
      <c r="AA102" s="90">
        <v>1</v>
      </c>
      <c r="AB102" s="90">
        <v>3342</v>
      </c>
      <c r="AC102" s="90">
        <v>7107</v>
      </c>
      <c r="AD102" s="90">
        <v>421</v>
      </c>
      <c r="AE102" s="178"/>
      <c r="AF102" s="90">
        <v>15149</v>
      </c>
      <c r="AG102" s="90">
        <v>109</v>
      </c>
      <c r="AH102" s="90">
        <v>13186</v>
      </c>
      <c r="AI102" s="90">
        <v>13295</v>
      </c>
      <c r="AJ102" s="214">
        <v>87.76</v>
      </c>
      <c r="AK102" s="90">
        <v>-1339</v>
      </c>
      <c r="AL102" s="90">
        <v>102</v>
      </c>
      <c r="AM102" s="90">
        <v>11949</v>
      </c>
      <c r="AN102" s="90">
        <v>3329</v>
      </c>
      <c r="AO102" s="90">
        <v>4341</v>
      </c>
      <c r="AP102" s="90">
        <v>3117</v>
      </c>
      <c r="AQ102" s="90">
        <v>1162</v>
      </c>
      <c r="AR102" s="90">
        <v>1135</v>
      </c>
      <c r="AS102" s="90">
        <v>464</v>
      </c>
      <c r="AT102" s="90">
        <v>1599</v>
      </c>
      <c r="AU102" s="90">
        <v>179</v>
      </c>
      <c r="AV102" s="90">
        <v>301</v>
      </c>
      <c r="AW102" s="90">
        <v>50</v>
      </c>
      <c r="AX102" s="90">
        <v>21</v>
      </c>
      <c r="AY102" s="90">
        <v>1048</v>
      </c>
      <c r="AZ102" s="90">
        <v>498</v>
      </c>
      <c r="BA102" s="90">
        <v>550</v>
      </c>
      <c r="BB102" s="90">
        <v>1855</v>
      </c>
      <c r="BC102" s="90">
        <v>0</v>
      </c>
      <c r="BD102" s="90">
        <v>1855</v>
      </c>
      <c r="BE102" s="90">
        <v>2903</v>
      </c>
      <c r="BF102" s="90">
        <v>12</v>
      </c>
      <c r="BG102" s="94" t="s">
        <v>311</v>
      </c>
      <c r="BH102" s="125" t="s">
        <v>331</v>
      </c>
    </row>
    <row r="103" spans="1:60" x14ac:dyDescent="0.2">
      <c r="A103" s="176">
        <v>100</v>
      </c>
      <c r="B103" s="190" t="s">
        <v>94</v>
      </c>
      <c r="C103" s="83" t="s">
        <v>436</v>
      </c>
      <c r="D103" s="90">
        <v>71545</v>
      </c>
      <c r="E103" s="90">
        <v>1023</v>
      </c>
      <c r="F103" s="90">
        <v>67715</v>
      </c>
      <c r="G103" s="90">
        <v>68738</v>
      </c>
      <c r="H103" s="214">
        <v>96.08</v>
      </c>
      <c r="I103" s="90">
        <v>774</v>
      </c>
      <c r="J103" s="90">
        <v>1339</v>
      </c>
      <c r="K103" s="90">
        <v>69828</v>
      </c>
      <c r="L103" s="90">
        <v>19244</v>
      </c>
      <c r="M103" s="90">
        <v>18771</v>
      </c>
      <c r="N103" s="90">
        <v>19287</v>
      </c>
      <c r="O103" s="90">
        <v>12526</v>
      </c>
      <c r="P103" s="90">
        <v>4785</v>
      </c>
      <c r="Q103" s="90">
        <v>192</v>
      </c>
      <c r="R103" s="90">
        <v>4977</v>
      </c>
      <c r="S103" s="90">
        <v>445</v>
      </c>
      <c r="T103" s="90">
        <v>864</v>
      </c>
      <c r="U103" s="90">
        <v>65</v>
      </c>
      <c r="V103" s="90">
        <v>31</v>
      </c>
      <c r="W103" s="90">
        <v>3572</v>
      </c>
      <c r="X103" s="90">
        <v>1446</v>
      </c>
      <c r="Y103" s="90">
        <v>2126</v>
      </c>
      <c r="Z103" s="90">
        <v>2807</v>
      </c>
      <c r="AA103" s="90">
        <v>24</v>
      </c>
      <c r="AB103" s="90">
        <v>2783</v>
      </c>
      <c r="AC103" s="90">
        <v>6355</v>
      </c>
      <c r="AD103" s="90">
        <v>181</v>
      </c>
      <c r="AE103" s="178"/>
      <c r="AF103" s="90">
        <v>38486</v>
      </c>
      <c r="AG103" s="90">
        <v>823</v>
      </c>
      <c r="AH103" s="90">
        <v>36061</v>
      </c>
      <c r="AI103" s="90">
        <v>36884</v>
      </c>
      <c r="AJ103" s="214">
        <v>95.84</v>
      </c>
      <c r="AK103" s="90">
        <v>1750</v>
      </c>
      <c r="AL103" s="90">
        <v>570</v>
      </c>
      <c r="AM103" s="90">
        <v>38381</v>
      </c>
      <c r="AN103" s="90">
        <v>11690</v>
      </c>
      <c r="AO103" s="90">
        <v>8173</v>
      </c>
      <c r="AP103" s="90">
        <v>9336</v>
      </c>
      <c r="AQ103" s="90">
        <v>9182</v>
      </c>
      <c r="AR103" s="90">
        <v>2060</v>
      </c>
      <c r="AS103" s="90">
        <v>9126</v>
      </c>
      <c r="AT103" s="90">
        <v>11186</v>
      </c>
      <c r="AU103" s="90">
        <v>5577</v>
      </c>
      <c r="AV103" s="90">
        <v>3808</v>
      </c>
      <c r="AW103" s="90">
        <v>0</v>
      </c>
      <c r="AX103" s="90">
        <v>0</v>
      </c>
      <c r="AY103" s="90">
        <v>1801</v>
      </c>
      <c r="AZ103" s="90">
        <v>785</v>
      </c>
      <c r="BA103" s="90">
        <v>1016</v>
      </c>
      <c r="BB103" s="90">
        <v>1604</v>
      </c>
      <c r="BC103" s="90">
        <v>0</v>
      </c>
      <c r="BD103" s="90">
        <v>1604</v>
      </c>
      <c r="BE103" s="90">
        <v>3405</v>
      </c>
      <c r="BF103" s="90">
        <v>2</v>
      </c>
      <c r="BG103" s="94" t="s">
        <v>311</v>
      </c>
      <c r="BH103" s="125" t="s">
        <v>335</v>
      </c>
    </row>
    <row r="104" spans="1:60" x14ac:dyDescent="0.2">
      <c r="A104" s="176">
        <v>101</v>
      </c>
      <c r="B104" s="190" t="s">
        <v>95</v>
      </c>
      <c r="C104" s="83" t="s">
        <v>437</v>
      </c>
      <c r="D104" s="90">
        <v>75363</v>
      </c>
      <c r="E104" s="90">
        <v>615</v>
      </c>
      <c r="F104" s="90">
        <v>73519</v>
      </c>
      <c r="G104" s="90">
        <v>74134</v>
      </c>
      <c r="H104" s="214">
        <v>98.37</v>
      </c>
      <c r="I104" s="90">
        <v>244</v>
      </c>
      <c r="J104" s="90">
        <v>5315</v>
      </c>
      <c r="K104" s="90">
        <v>79078</v>
      </c>
      <c r="L104" s="90">
        <v>22051</v>
      </c>
      <c r="M104" s="90">
        <v>21181</v>
      </c>
      <c r="N104" s="90">
        <v>21458</v>
      </c>
      <c r="O104" s="90">
        <v>14388</v>
      </c>
      <c r="P104" s="90">
        <v>2678</v>
      </c>
      <c r="Q104" s="90">
        <v>53</v>
      </c>
      <c r="R104" s="90">
        <v>2731</v>
      </c>
      <c r="S104" s="90">
        <v>152</v>
      </c>
      <c r="T104" s="90">
        <v>356</v>
      </c>
      <c r="U104" s="90">
        <v>27</v>
      </c>
      <c r="V104" s="90">
        <v>4</v>
      </c>
      <c r="W104" s="90">
        <v>2192</v>
      </c>
      <c r="X104" s="90">
        <v>1552</v>
      </c>
      <c r="Y104" s="90">
        <v>640</v>
      </c>
      <c r="Z104" s="90">
        <v>1277</v>
      </c>
      <c r="AA104" s="90">
        <v>4</v>
      </c>
      <c r="AB104" s="90">
        <v>1273</v>
      </c>
      <c r="AC104" s="90">
        <v>3465</v>
      </c>
      <c r="AD104" s="90">
        <v>267</v>
      </c>
      <c r="AE104" s="178"/>
      <c r="AF104" s="90">
        <v>25004</v>
      </c>
      <c r="AG104" s="90">
        <v>355</v>
      </c>
      <c r="AH104" s="90">
        <v>22771</v>
      </c>
      <c r="AI104" s="90">
        <v>23126</v>
      </c>
      <c r="AJ104" s="214">
        <v>92.49</v>
      </c>
      <c r="AK104" s="90">
        <v>-909</v>
      </c>
      <c r="AL104" s="90">
        <v>1051</v>
      </c>
      <c r="AM104" s="90">
        <v>22913</v>
      </c>
      <c r="AN104" s="90">
        <v>7525</v>
      </c>
      <c r="AO104" s="90">
        <v>5617</v>
      </c>
      <c r="AP104" s="90">
        <v>4881</v>
      </c>
      <c r="AQ104" s="90">
        <v>4890</v>
      </c>
      <c r="AR104" s="90">
        <v>1139</v>
      </c>
      <c r="AS104" s="90">
        <v>104</v>
      </c>
      <c r="AT104" s="90">
        <v>1243</v>
      </c>
      <c r="AU104" s="90">
        <v>40</v>
      </c>
      <c r="AV104" s="90">
        <v>281</v>
      </c>
      <c r="AW104" s="90">
        <v>13</v>
      </c>
      <c r="AX104" s="90">
        <v>8</v>
      </c>
      <c r="AY104" s="90">
        <v>901</v>
      </c>
      <c r="AZ104" s="90">
        <v>545</v>
      </c>
      <c r="BA104" s="90">
        <v>356</v>
      </c>
      <c r="BB104" s="90">
        <v>1880</v>
      </c>
      <c r="BC104" s="90">
        <v>0</v>
      </c>
      <c r="BD104" s="90">
        <v>1880</v>
      </c>
      <c r="BE104" s="90">
        <v>2781</v>
      </c>
      <c r="BF104" s="90">
        <v>25</v>
      </c>
      <c r="BG104" s="94" t="s">
        <v>311</v>
      </c>
      <c r="BH104" s="125" t="s">
        <v>329</v>
      </c>
    </row>
    <row r="105" spans="1:60" x14ac:dyDescent="0.2">
      <c r="A105" s="176">
        <v>102</v>
      </c>
      <c r="B105" s="190" t="s">
        <v>96</v>
      </c>
      <c r="C105" s="83" t="s">
        <v>438</v>
      </c>
      <c r="D105" s="90">
        <v>58633</v>
      </c>
      <c r="E105" s="90">
        <v>995</v>
      </c>
      <c r="F105" s="90">
        <v>55707</v>
      </c>
      <c r="G105" s="90">
        <v>56702</v>
      </c>
      <c r="H105" s="214">
        <v>96.71</v>
      </c>
      <c r="I105" s="90">
        <v>788</v>
      </c>
      <c r="J105" s="90">
        <v>1369</v>
      </c>
      <c r="K105" s="90">
        <v>57864</v>
      </c>
      <c r="L105" s="90">
        <v>16235</v>
      </c>
      <c r="M105" s="90">
        <v>15947</v>
      </c>
      <c r="N105" s="90">
        <v>16471</v>
      </c>
      <c r="O105" s="90">
        <v>9211</v>
      </c>
      <c r="P105" s="90">
        <v>5474</v>
      </c>
      <c r="Q105" s="90">
        <v>255</v>
      </c>
      <c r="R105" s="90">
        <v>5729</v>
      </c>
      <c r="S105" s="90">
        <v>431</v>
      </c>
      <c r="T105" s="90">
        <v>808</v>
      </c>
      <c r="U105" s="90">
        <v>122</v>
      </c>
      <c r="V105" s="90">
        <v>37</v>
      </c>
      <c r="W105" s="90">
        <v>4331</v>
      </c>
      <c r="X105" s="90">
        <v>3035</v>
      </c>
      <c r="Y105" s="90">
        <v>1296</v>
      </c>
      <c r="Z105" s="90">
        <v>2023</v>
      </c>
      <c r="AA105" s="90">
        <v>7</v>
      </c>
      <c r="AB105" s="90">
        <v>2016</v>
      </c>
      <c r="AC105" s="90">
        <v>6347</v>
      </c>
      <c r="AD105" s="90">
        <v>215</v>
      </c>
      <c r="AE105" s="178"/>
      <c r="AF105" s="90">
        <v>18052</v>
      </c>
      <c r="AG105" s="90">
        <v>55</v>
      </c>
      <c r="AH105" s="90">
        <v>17497</v>
      </c>
      <c r="AI105" s="90">
        <v>17552</v>
      </c>
      <c r="AJ105" s="214">
        <v>97.23</v>
      </c>
      <c r="AK105" s="90">
        <v>-540</v>
      </c>
      <c r="AL105" s="90">
        <v>54</v>
      </c>
      <c r="AM105" s="90">
        <v>17011</v>
      </c>
      <c r="AN105" s="90">
        <v>4753</v>
      </c>
      <c r="AO105" s="90">
        <v>5062</v>
      </c>
      <c r="AP105" s="90">
        <v>4589</v>
      </c>
      <c r="AQ105" s="90">
        <v>2607</v>
      </c>
      <c r="AR105" s="90">
        <v>2164</v>
      </c>
      <c r="AS105" s="90">
        <v>2307</v>
      </c>
      <c r="AT105" s="90">
        <v>4471</v>
      </c>
      <c r="AU105" s="90">
        <v>1350</v>
      </c>
      <c r="AV105" s="90">
        <v>1437</v>
      </c>
      <c r="AW105" s="90">
        <v>182</v>
      </c>
      <c r="AX105" s="90">
        <v>2</v>
      </c>
      <c r="AY105" s="90">
        <v>1500</v>
      </c>
      <c r="AZ105" s="90">
        <v>1150</v>
      </c>
      <c r="BA105" s="90">
        <v>350</v>
      </c>
      <c r="BB105" s="90">
        <v>559</v>
      </c>
      <c r="BC105" s="90">
        <v>0</v>
      </c>
      <c r="BD105" s="90">
        <v>559</v>
      </c>
      <c r="BE105" s="90">
        <v>2059</v>
      </c>
      <c r="BF105" s="90">
        <v>6</v>
      </c>
      <c r="BG105" s="94" t="s">
        <v>311</v>
      </c>
      <c r="BH105" s="125" t="s">
        <v>332</v>
      </c>
    </row>
    <row r="106" spans="1:60" x14ac:dyDescent="0.2">
      <c r="A106" s="176">
        <v>103</v>
      </c>
      <c r="B106" s="191" t="s">
        <v>659</v>
      </c>
      <c r="C106" s="83" t="s">
        <v>439</v>
      </c>
      <c r="D106" s="90">
        <v>75943</v>
      </c>
      <c r="E106" s="90">
        <v>1025</v>
      </c>
      <c r="F106" s="90">
        <v>71981</v>
      </c>
      <c r="G106" s="90">
        <v>73006</v>
      </c>
      <c r="H106" s="214">
        <v>96.13</v>
      </c>
      <c r="I106" s="90">
        <v>603</v>
      </c>
      <c r="J106" s="90">
        <v>1197</v>
      </c>
      <c r="K106" s="90">
        <v>73781</v>
      </c>
      <c r="L106" s="90">
        <v>20755</v>
      </c>
      <c r="M106" s="90">
        <v>20641</v>
      </c>
      <c r="N106" s="90">
        <v>19675</v>
      </c>
      <c r="O106" s="90">
        <v>12710</v>
      </c>
      <c r="P106" s="90">
        <v>6176</v>
      </c>
      <c r="Q106" s="90">
        <v>-348</v>
      </c>
      <c r="R106" s="90">
        <v>5828</v>
      </c>
      <c r="S106" s="90">
        <v>634</v>
      </c>
      <c r="T106" s="90">
        <v>131</v>
      </c>
      <c r="U106" s="90">
        <v>324</v>
      </c>
      <c r="V106" s="90">
        <v>39</v>
      </c>
      <c r="W106" s="90">
        <v>4700</v>
      </c>
      <c r="X106" s="90">
        <v>3288</v>
      </c>
      <c r="Y106" s="90">
        <v>1412</v>
      </c>
      <c r="Z106" s="90">
        <v>2937</v>
      </c>
      <c r="AA106" s="90">
        <v>-7</v>
      </c>
      <c r="AB106" s="90">
        <v>2944</v>
      </c>
      <c r="AC106" s="90">
        <v>7644</v>
      </c>
      <c r="AD106" s="90">
        <v>730</v>
      </c>
      <c r="AE106" s="178"/>
      <c r="AF106" s="90">
        <v>16074</v>
      </c>
      <c r="AG106" s="90">
        <v>39</v>
      </c>
      <c r="AH106" s="90">
        <v>15088</v>
      </c>
      <c r="AI106" s="90">
        <v>15127</v>
      </c>
      <c r="AJ106" s="214">
        <v>94.11</v>
      </c>
      <c r="AK106" s="90">
        <v>-722</v>
      </c>
      <c r="AL106" s="90">
        <v>47</v>
      </c>
      <c r="AM106" s="90">
        <v>14413</v>
      </c>
      <c r="AN106" s="90">
        <v>5308</v>
      </c>
      <c r="AO106" s="90">
        <v>3279</v>
      </c>
      <c r="AP106" s="90">
        <v>3478</v>
      </c>
      <c r="AQ106" s="90">
        <v>2348</v>
      </c>
      <c r="AR106" s="90">
        <v>861</v>
      </c>
      <c r="AS106" s="90">
        <v>-602</v>
      </c>
      <c r="AT106" s="90">
        <v>259</v>
      </c>
      <c r="AU106" s="90">
        <v>-712</v>
      </c>
      <c r="AV106" s="90">
        <v>63</v>
      </c>
      <c r="AW106" s="90">
        <v>42</v>
      </c>
      <c r="AX106" s="90">
        <v>110</v>
      </c>
      <c r="AY106" s="90">
        <v>756</v>
      </c>
      <c r="AZ106" s="90">
        <v>444</v>
      </c>
      <c r="BA106" s="90">
        <v>312</v>
      </c>
      <c r="BB106" s="90">
        <v>947</v>
      </c>
      <c r="BC106" s="90">
        <v>1</v>
      </c>
      <c r="BD106" s="90">
        <v>946</v>
      </c>
      <c r="BE106" s="90">
        <v>1702</v>
      </c>
      <c r="BF106" s="90">
        <v>25</v>
      </c>
      <c r="BG106" s="94" t="s">
        <v>311</v>
      </c>
      <c r="BH106" s="125" t="s">
        <v>329</v>
      </c>
    </row>
    <row r="107" spans="1:60" x14ac:dyDescent="0.2">
      <c r="A107" s="176">
        <v>104</v>
      </c>
      <c r="B107" s="190" t="s">
        <v>97</v>
      </c>
      <c r="C107" s="83" t="s">
        <v>440</v>
      </c>
      <c r="D107" s="90">
        <v>55274</v>
      </c>
      <c r="E107" s="90">
        <v>620</v>
      </c>
      <c r="F107" s="90">
        <v>53067</v>
      </c>
      <c r="G107" s="90">
        <v>53687</v>
      </c>
      <c r="H107" s="214">
        <v>97.13</v>
      </c>
      <c r="I107" s="90">
        <v>319</v>
      </c>
      <c r="J107" s="90">
        <v>639</v>
      </c>
      <c r="K107" s="90">
        <v>54025</v>
      </c>
      <c r="L107" s="90">
        <v>14510</v>
      </c>
      <c r="M107" s="90">
        <v>14436</v>
      </c>
      <c r="N107" s="90">
        <v>15037</v>
      </c>
      <c r="O107" s="90">
        <v>10042</v>
      </c>
      <c r="P107" s="90">
        <v>1991</v>
      </c>
      <c r="Q107" s="90">
        <v>32</v>
      </c>
      <c r="R107" s="90">
        <v>2023</v>
      </c>
      <c r="S107" s="90">
        <v>138</v>
      </c>
      <c r="T107" s="90">
        <v>376</v>
      </c>
      <c r="U107" s="90">
        <v>76</v>
      </c>
      <c r="V107" s="90">
        <v>26</v>
      </c>
      <c r="W107" s="90">
        <v>1407</v>
      </c>
      <c r="X107" s="90">
        <v>847</v>
      </c>
      <c r="Y107" s="90">
        <v>560</v>
      </c>
      <c r="Z107" s="90">
        <v>1587</v>
      </c>
      <c r="AA107" s="90">
        <v>3</v>
      </c>
      <c r="AB107" s="90">
        <v>1584</v>
      </c>
      <c r="AC107" s="90">
        <v>2991</v>
      </c>
      <c r="AD107" s="90">
        <v>54</v>
      </c>
      <c r="AE107" s="178"/>
      <c r="AF107" s="90">
        <v>9364</v>
      </c>
      <c r="AG107" s="90">
        <v>70</v>
      </c>
      <c r="AH107" s="90">
        <v>8659</v>
      </c>
      <c r="AI107" s="90">
        <v>8729</v>
      </c>
      <c r="AJ107" s="214">
        <v>93.22</v>
      </c>
      <c r="AK107" s="90">
        <v>-549</v>
      </c>
      <c r="AL107" s="90">
        <v>98</v>
      </c>
      <c r="AM107" s="90">
        <v>8208</v>
      </c>
      <c r="AN107" s="90">
        <v>2178</v>
      </c>
      <c r="AO107" s="90">
        <v>2085</v>
      </c>
      <c r="AP107" s="90">
        <v>2269</v>
      </c>
      <c r="AQ107" s="90">
        <v>1676</v>
      </c>
      <c r="AR107" s="90">
        <v>480</v>
      </c>
      <c r="AS107" s="90">
        <v>438</v>
      </c>
      <c r="AT107" s="90">
        <v>918</v>
      </c>
      <c r="AU107" s="90">
        <v>117</v>
      </c>
      <c r="AV107" s="90">
        <v>313</v>
      </c>
      <c r="AW107" s="90">
        <v>39</v>
      </c>
      <c r="AX107" s="90">
        <v>4</v>
      </c>
      <c r="AY107" s="90">
        <v>445</v>
      </c>
      <c r="AZ107" s="90">
        <v>246</v>
      </c>
      <c r="BA107" s="90">
        <v>199</v>
      </c>
      <c r="BB107" s="90">
        <v>635</v>
      </c>
      <c r="BC107" s="90">
        <v>1</v>
      </c>
      <c r="BD107" s="90">
        <v>634</v>
      </c>
      <c r="BE107" s="90">
        <v>1079</v>
      </c>
      <c r="BF107" s="90">
        <v>12</v>
      </c>
      <c r="BG107" s="94" t="s">
        <v>311</v>
      </c>
      <c r="BH107" s="125" t="s">
        <v>335</v>
      </c>
    </row>
    <row r="108" spans="1:60" x14ac:dyDescent="0.2">
      <c r="A108" s="176">
        <v>105</v>
      </c>
      <c r="B108" s="190" t="s">
        <v>98</v>
      </c>
      <c r="C108" s="83" t="s">
        <v>441</v>
      </c>
      <c r="D108" s="90">
        <v>59455</v>
      </c>
      <c r="E108" s="90">
        <v>617</v>
      </c>
      <c r="F108" s="90">
        <v>55956</v>
      </c>
      <c r="G108" s="90">
        <v>56573</v>
      </c>
      <c r="H108" s="214">
        <v>95.15</v>
      </c>
      <c r="I108" s="90">
        <v>480</v>
      </c>
      <c r="J108" s="90">
        <v>951</v>
      </c>
      <c r="K108" s="90">
        <v>57387</v>
      </c>
      <c r="L108" s="90">
        <v>16118</v>
      </c>
      <c r="M108" s="90">
        <v>16365</v>
      </c>
      <c r="N108" s="90">
        <v>16128</v>
      </c>
      <c r="O108" s="90">
        <v>8776</v>
      </c>
      <c r="P108" s="90">
        <v>4553</v>
      </c>
      <c r="Q108" s="90">
        <v>-11</v>
      </c>
      <c r="R108" s="90">
        <v>4542</v>
      </c>
      <c r="S108" s="90">
        <v>300</v>
      </c>
      <c r="T108" s="90">
        <v>458</v>
      </c>
      <c r="U108" s="90">
        <v>124</v>
      </c>
      <c r="V108" s="90">
        <v>66</v>
      </c>
      <c r="W108" s="90">
        <v>3594</v>
      </c>
      <c r="X108" s="90">
        <v>2310</v>
      </c>
      <c r="Y108" s="90">
        <v>1284</v>
      </c>
      <c r="Z108" s="90">
        <v>2882</v>
      </c>
      <c r="AA108" s="90">
        <v>34</v>
      </c>
      <c r="AB108" s="90">
        <v>2848</v>
      </c>
      <c r="AC108" s="90">
        <v>6442</v>
      </c>
      <c r="AD108" s="90">
        <v>205</v>
      </c>
      <c r="AE108" s="178"/>
      <c r="AF108" s="90">
        <v>14620</v>
      </c>
      <c r="AG108" s="90">
        <v>180</v>
      </c>
      <c r="AH108" s="90">
        <v>13440</v>
      </c>
      <c r="AI108" s="90">
        <v>13620</v>
      </c>
      <c r="AJ108" s="214">
        <v>93.16</v>
      </c>
      <c r="AK108" s="90">
        <v>-2042</v>
      </c>
      <c r="AL108" s="90">
        <v>171</v>
      </c>
      <c r="AM108" s="90">
        <v>11569</v>
      </c>
      <c r="AN108" s="90">
        <v>2684</v>
      </c>
      <c r="AO108" s="90">
        <v>3254</v>
      </c>
      <c r="AP108" s="90">
        <v>3155</v>
      </c>
      <c r="AQ108" s="90">
        <v>2476</v>
      </c>
      <c r="AR108" s="90">
        <v>1866</v>
      </c>
      <c r="AS108" s="90">
        <v>4062</v>
      </c>
      <c r="AT108" s="90">
        <v>5928</v>
      </c>
      <c r="AU108" s="90">
        <v>2040</v>
      </c>
      <c r="AV108" s="90">
        <v>1035</v>
      </c>
      <c r="AW108" s="90">
        <v>88</v>
      </c>
      <c r="AX108" s="90">
        <v>15</v>
      </c>
      <c r="AY108" s="90">
        <v>2750</v>
      </c>
      <c r="AZ108" s="90">
        <v>1890</v>
      </c>
      <c r="BA108" s="90">
        <v>860</v>
      </c>
      <c r="BB108" s="90">
        <v>1136</v>
      </c>
      <c r="BC108" s="90">
        <v>0</v>
      </c>
      <c r="BD108" s="90">
        <v>1136</v>
      </c>
      <c r="BE108" s="90">
        <v>3886</v>
      </c>
      <c r="BF108" s="90">
        <v>12</v>
      </c>
      <c r="BG108" s="94" t="s">
        <v>311</v>
      </c>
      <c r="BH108" s="125" t="s">
        <v>330</v>
      </c>
    </row>
    <row r="109" spans="1:60" x14ac:dyDescent="0.2">
      <c r="A109" s="176">
        <v>106</v>
      </c>
      <c r="B109" s="190" t="s">
        <v>99</v>
      </c>
      <c r="C109" s="83" t="s">
        <v>442</v>
      </c>
      <c r="D109" s="90">
        <v>105745</v>
      </c>
      <c r="E109" s="90">
        <v>1131</v>
      </c>
      <c r="F109" s="90">
        <v>98393</v>
      </c>
      <c r="G109" s="90">
        <v>99524</v>
      </c>
      <c r="H109" s="214">
        <v>94.12</v>
      </c>
      <c r="I109" s="90">
        <v>1532</v>
      </c>
      <c r="J109" s="90">
        <v>1607</v>
      </c>
      <c r="K109" s="90">
        <v>101532</v>
      </c>
      <c r="L109" s="90">
        <v>27248</v>
      </c>
      <c r="M109" s="90">
        <v>27245</v>
      </c>
      <c r="N109" s="90">
        <v>27399</v>
      </c>
      <c r="O109" s="90">
        <v>19640</v>
      </c>
      <c r="P109" s="90">
        <v>14975</v>
      </c>
      <c r="Q109" s="90">
        <v>309</v>
      </c>
      <c r="R109" s="90">
        <v>15284</v>
      </c>
      <c r="S109" s="90">
        <v>1067</v>
      </c>
      <c r="T109" s="90">
        <v>1252</v>
      </c>
      <c r="U109" s="90">
        <v>451</v>
      </c>
      <c r="V109" s="90">
        <v>146</v>
      </c>
      <c r="W109" s="90">
        <v>12368</v>
      </c>
      <c r="X109" s="90">
        <v>8915</v>
      </c>
      <c r="Y109" s="90">
        <v>3453</v>
      </c>
      <c r="Z109" s="90">
        <v>6816</v>
      </c>
      <c r="AA109" s="90">
        <v>653</v>
      </c>
      <c r="AB109" s="90">
        <v>6163</v>
      </c>
      <c r="AC109" s="90">
        <v>18531</v>
      </c>
      <c r="AD109" s="90">
        <v>29</v>
      </c>
      <c r="AE109" s="178"/>
      <c r="AF109" s="90">
        <v>41373</v>
      </c>
      <c r="AG109" s="90">
        <v>644</v>
      </c>
      <c r="AH109" s="90">
        <v>35916</v>
      </c>
      <c r="AI109" s="90">
        <v>36560</v>
      </c>
      <c r="AJ109" s="214">
        <v>88.37</v>
      </c>
      <c r="AK109" s="90">
        <v>-2544</v>
      </c>
      <c r="AL109" s="90">
        <v>-766</v>
      </c>
      <c r="AM109" s="90">
        <v>32606</v>
      </c>
      <c r="AN109" s="90">
        <v>7791</v>
      </c>
      <c r="AO109" s="90">
        <v>11888</v>
      </c>
      <c r="AP109" s="90">
        <v>7914</v>
      </c>
      <c r="AQ109" s="90">
        <v>5013</v>
      </c>
      <c r="AR109" s="90">
        <v>2956</v>
      </c>
      <c r="AS109" s="90">
        <v>7873</v>
      </c>
      <c r="AT109" s="90">
        <v>10829</v>
      </c>
      <c r="AU109" s="90">
        <v>4656</v>
      </c>
      <c r="AV109" s="90">
        <v>3510</v>
      </c>
      <c r="AW109" s="90">
        <v>17</v>
      </c>
      <c r="AX109" s="90">
        <v>16</v>
      </c>
      <c r="AY109" s="90">
        <v>2630</v>
      </c>
      <c r="AZ109" s="90">
        <v>1166</v>
      </c>
      <c r="BA109" s="90">
        <v>1464</v>
      </c>
      <c r="BB109" s="90">
        <v>4813</v>
      </c>
      <c r="BC109" s="90">
        <v>29</v>
      </c>
      <c r="BD109" s="90">
        <v>4784</v>
      </c>
      <c r="BE109" s="90">
        <v>7414</v>
      </c>
      <c r="BF109" s="90">
        <v>0</v>
      </c>
      <c r="BG109" s="94" t="s">
        <v>313</v>
      </c>
      <c r="BH109" s="125" t="s">
        <v>337</v>
      </c>
    </row>
    <row r="110" spans="1:60" x14ac:dyDescent="0.2">
      <c r="A110" s="176">
        <v>107</v>
      </c>
      <c r="B110" s="190" t="s">
        <v>100</v>
      </c>
      <c r="C110" s="83" t="s">
        <v>443</v>
      </c>
      <c r="D110" s="90">
        <v>75238</v>
      </c>
      <c r="E110" s="90">
        <v>749</v>
      </c>
      <c r="F110" s="90">
        <v>73033</v>
      </c>
      <c r="G110" s="90">
        <v>73782</v>
      </c>
      <c r="H110" s="214">
        <v>98.06</v>
      </c>
      <c r="I110" s="90">
        <v>326</v>
      </c>
      <c r="J110" s="90">
        <v>749</v>
      </c>
      <c r="K110" s="90">
        <v>74108</v>
      </c>
      <c r="L110" s="90">
        <v>20482</v>
      </c>
      <c r="M110" s="90">
        <v>20551</v>
      </c>
      <c r="N110" s="90">
        <v>20620</v>
      </c>
      <c r="O110" s="90">
        <v>12455</v>
      </c>
      <c r="P110" s="90">
        <v>4098</v>
      </c>
      <c r="Q110" s="90">
        <v>-328</v>
      </c>
      <c r="R110" s="90">
        <v>3770</v>
      </c>
      <c r="S110" s="90">
        <v>67</v>
      </c>
      <c r="T110" s="90">
        <v>284</v>
      </c>
      <c r="U110" s="90">
        <v>124</v>
      </c>
      <c r="V110" s="90">
        <v>7</v>
      </c>
      <c r="W110" s="90">
        <v>3288</v>
      </c>
      <c r="X110" s="90">
        <v>2314</v>
      </c>
      <c r="Y110" s="90">
        <v>974</v>
      </c>
      <c r="Z110" s="90">
        <v>1491</v>
      </c>
      <c r="AA110" s="90">
        <v>0</v>
      </c>
      <c r="AB110" s="90">
        <v>1491</v>
      </c>
      <c r="AC110" s="90">
        <v>4779</v>
      </c>
      <c r="AD110" s="90">
        <v>357</v>
      </c>
      <c r="AE110" s="178"/>
      <c r="AF110" s="90">
        <v>11524</v>
      </c>
      <c r="AG110" s="90">
        <v>69</v>
      </c>
      <c r="AH110" s="90">
        <v>10884</v>
      </c>
      <c r="AI110" s="90">
        <v>10953</v>
      </c>
      <c r="AJ110" s="214">
        <v>95.05</v>
      </c>
      <c r="AK110" s="90">
        <v>1023</v>
      </c>
      <c r="AL110" s="90">
        <v>69</v>
      </c>
      <c r="AM110" s="90">
        <v>11976</v>
      </c>
      <c r="AN110" s="90">
        <v>2730</v>
      </c>
      <c r="AO110" s="90">
        <v>3038</v>
      </c>
      <c r="AP110" s="90">
        <v>2984</v>
      </c>
      <c r="AQ110" s="90">
        <v>3224</v>
      </c>
      <c r="AR110" s="90">
        <v>956</v>
      </c>
      <c r="AS110" s="90">
        <v>-500</v>
      </c>
      <c r="AT110" s="90">
        <v>456</v>
      </c>
      <c r="AU110" s="90">
        <v>95</v>
      </c>
      <c r="AV110" s="90">
        <v>-162</v>
      </c>
      <c r="AW110" s="90">
        <v>45</v>
      </c>
      <c r="AX110" s="90">
        <v>5</v>
      </c>
      <c r="AY110" s="90">
        <v>473</v>
      </c>
      <c r="AZ110" s="90">
        <v>254</v>
      </c>
      <c r="BA110" s="90">
        <v>219</v>
      </c>
      <c r="BB110" s="90">
        <v>572</v>
      </c>
      <c r="BC110" s="90">
        <v>0</v>
      </c>
      <c r="BD110" s="90">
        <v>572</v>
      </c>
      <c r="BE110" s="90">
        <v>1045</v>
      </c>
      <c r="BF110" s="90">
        <v>12</v>
      </c>
      <c r="BG110" s="94" t="s">
        <v>311</v>
      </c>
      <c r="BH110" s="125" t="s">
        <v>331</v>
      </c>
    </row>
    <row r="111" spans="1:60" x14ac:dyDescent="0.2">
      <c r="A111" s="176">
        <v>108</v>
      </c>
      <c r="B111" s="190" t="s">
        <v>101</v>
      </c>
      <c r="C111" s="83" t="s">
        <v>444</v>
      </c>
      <c r="D111" s="90">
        <v>69290</v>
      </c>
      <c r="E111" s="90">
        <v>669</v>
      </c>
      <c r="F111" s="90">
        <v>65810</v>
      </c>
      <c r="G111" s="90">
        <v>66479</v>
      </c>
      <c r="H111" s="214">
        <v>95.94</v>
      </c>
      <c r="I111" s="90">
        <v>808</v>
      </c>
      <c r="J111" s="90">
        <v>1002</v>
      </c>
      <c r="K111" s="90">
        <v>67620</v>
      </c>
      <c r="L111" s="90">
        <v>19124</v>
      </c>
      <c r="M111" s="90">
        <v>19763</v>
      </c>
      <c r="N111" s="90">
        <v>19661</v>
      </c>
      <c r="O111" s="90">
        <v>9072</v>
      </c>
      <c r="P111" s="90">
        <v>5594</v>
      </c>
      <c r="Q111" s="90">
        <v>-20</v>
      </c>
      <c r="R111" s="90">
        <v>5574</v>
      </c>
      <c r="S111" s="90">
        <v>412</v>
      </c>
      <c r="T111" s="90">
        <v>751</v>
      </c>
      <c r="U111" s="90">
        <v>149</v>
      </c>
      <c r="V111" s="90">
        <v>22</v>
      </c>
      <c r="W111" s="90">
        <v>4240</v>
      </c>
      <c r="X111" s="90">
        <v>2730</v>
      </c>
      <c r="Y111" s="90">
        <v>1510</v>
      </c>
      <c r="Z111" s="90">
        <v>2851</v>
      </c>
      <c r="AA111" s="90">
        <v>20</v>
      </c>
      <c r="AB111" s="90">
        <v>2831</v>
      </c>
      <c r="AC111" s="90">
        <v>7071</v>
      </c>
      <c r="AD111" s="90">
        <v>246</v>
      </c>
      <c r="AE111" s="178"/>
      <c r="AF111" s="90">
        <v>28421</v>
      </c>
      <c r="AG111" s="90">
        <v>252</v>
      </c>
      <c r="AH111" s="90">
        <v>27048</v>
      </c>
      <c r="AI111" s="90">
        <v>27300</v>
      </c>
      <c r="AJ111" s="214">
        <v>96.06</v>
      </c>
      <c r="AK111" s="90">
        <v>-1525</v>
      </c>
      <c r="AL111" s="90">
        <v>785</v>
      </c>
      <c r="AM111" s="90">
        <v>26308</v>
      </c>
      <c r="AN111" s="90">
        <v>7332</v>
      </c>
      <c r="AO111" s="90">
        <v>8249</v>
      </c>
      <c r="AP111" s="90">
        <v>7124</v>
      </c>
      <c r="AQ111" s="90">
        <v>3603</v>
      </c>
      <c r="AR111" s="90">
        <v>1785</v>
      </c>
      <c r="AS111" s="90">
        <v>393</v>
      </c>
      <c r="AT111" s="90">
        <v>2178</v>
      </c>
      <c r="AU111" s="90">
        <v>239</v>
      </c>
      <c r="AV111" s="90">
        <v>493</v>
      </c>
      <c r="AW111" s="90">
        <v>82</v>
      </c>
      <c r="AX111" s="90">
        <v>306</v>
      </c>
      <c r="AY111" s="90">
        <v>1058</v>
      </c>
      <c r="AZ111" s="90">
        <v>619</v>
      </c>
      <c r="BA111" s="90">
        <v>439</v>
      </c>
      <c r="BB111" s="90">
        <v>1129</v>
      </c>
      <c r="BC111" s="90">
        <v>2</v>
      </c>
      <c r="BD111" s="90">
        <v>1127</v>
      </c>
      <c r="BE111" s="90">
        <v>2185</v>
      </c>
      <c r="BF111" s="90">
        <v>24</v>
      </c>
      <c r="BG111" s="94" t="s">
        <v>311</v>
      </c>
      <c r="BH111" s="125" t="s">
        <v>335</v>
      </c>
    </row>
    <row r="112" spans="1:60" x14ac:dyDescent="0.2">
      <c r="A112" s="176">
        <v>109</v>
      </c>
      <c r="B112" s="190" t="s">
        <v>102</v>
      </c>
      <c r="C112" s="83" t="s">
        <v>445</v>
      </c>
      <c r="D112" s="90">
        <v>48743</v>
      </c>
      <c r="E112" s="90">
        <v>476</v>
      </c>
      <c r="F112" s="90">
        <v>45614</v>
      </c>
      <c r="G112" s="90">
        <v>46090</v>
      </c>
      <c r="H112" s="214">
        <v>94.56</v>
      </c>
      <c r="I112" s="90">
        <v>658</v>
      </c>
      <c r="J112" s="90">
        <v>593</v>
      </c>
      <c r="K112" s="90">
        <v>46865</v>
      </c>
      <c r="L112" s="90">
        <v>13212</v>
      </c>
      <c r="M112" s="90">
        <v>13128</v>
      </c>
      <c r="N112" s="90">
        <v>13075</v>
      </c>
      <c r="O112" s="90">
        <v>7450</v>
      </c>
      <c r="P112" s="90">
        <v>7522</v>
      </c>
      <c r="Q112" s="90">
        <v>-572</v>
      </c>
      <c r="R112" s="90">
        <v>6950</v>
      </c>
      <c r="S112" s="90">
        <v>214</v>
      </c>
      <c r="T112" s="90">
        <v>444</v>
      </c>
      <c r="U112" s="90">
        <v>667</v>
      </c>
      <c r="V112" s="90">
        <v>42</v>
      </c>
      <c r="W112" s="90">
        <v>5583</v>
      </c>
      <c r="X112" s="90">
        <v>3801</v>
      </c>
      <c r="Y112" s="90">
        <v>1782</v>
      </c>
      <c r="Z112" s="90">
        <v>2877</v>
      </c>
      <c r="AA112" s="90">
        <v>18</v>
      </c>
      <c r="AB112" s="90">
        <v>2859</v>
      </c>
      <c r="AC112" s="90">
        <v>8442</v>
      </c>
      <c r="AD112" s="90">
        <v>676</v>
      </c>
      <c r="AE112" s="178"/>
      <c r="AF112" s="90">
        <v>10656</v>
      </c>
      <c r="AG112" s="90">
        <v>115</v>
      </c>
      <c r="AH112" s="90">
        <v>9766</v>
      </c>
      <c r="AI112" s="90">
        <v>9881</v>
      </c>
      <c r="AJ112" s="214">
        <v>92.73</v>
      </c>
      <c r="AK112" s="90">
        <v>-857</v>
      </c>
      <c r="AL112" s="90">
        <v>36</v>
      </c>
      <c r="AM112" s="90">
        <v>8945</v>
      </c>
      <c r="AN112" s="90">
        <v>4254</v>
      </c>
      <c r="AO112" s="90">
        <v>2116</v>
      </c>
      <c r="AP112" s="90">
        <v>1008</v>
      </c>
      <c r="AQ112" s="90">
        <v>1567</v>
      </c>
      <c r="AR112" s="90">
        <v>1346</v>
      </c>
      <c r="AS112" s="90">
        <v>14</v>
      </c>
      <c r="AT112" s="90">
        <v>1360</v>
      </c>
      <c r="AU112" s="90">
        <v>70</v>
      </c>
      <c r="AV112" s="90">
        <v>185</v>
      </c>
      <c r="AW112" s="90">
        <v>5</v>
      </c>
      <c r="AX112" s="90">
        <v>0</v>
      </c>
      <c r="AY112" s="90">
        <v>1100</v>
      </c>
      <c r="AZ112" s="90">
        <v>724</v>
      </c>
      <c r="BA112" s="90">
        <v>376</v>
      </c>
      <c r="BB112" s="90">
        <v>889</v>
      </c>
      <c r="BC112" s="90">
        <v>40</v>
      </c>
      <c r="BD112" s="90">
        <v>849</v>
      </c>
      <c r="BE112" s="90">
        <v>1949</v>
      </c>
      <c r="BF112" s="90">
        <v>34</v>
      </c>
      <c r="BG112" s="94" t="s">
        <v>311</v>
      </c>
      <c r="BH112" s="125" t="s">
        <v>329</v>
      </c>
    </row>
    <row r="113" spans="1:60" x14ac:dyDescent="0.2">
      <c r="A113" s="176">
        <v>110</v>
      </c>
      <c r="B113" s="190" t="s">
        <v>103</v>
      </c>
      <c r="C113" s="83" t="s">
        <v>446</v>
      </c>
      <c r="D113" s="90">
        <v>63103</v>
      </c>
      <c r="E113" s="90">
        <v>521</v>
      </c>
      <c r="F113" s="90">
        <v>59092</v>
      </c>
      <c r="G113" s="90">
        <v>59613</v>
      </c>
      <c r="H113" s="214">
        <v>94.47</v>
      </c>
      <c r="I113" s="90">
        <v>1031</v>
      </c>
      <c r="J113" s="90">
        <v>747</v>
      </c>
      <c r="K113" s="90">
        <v>60870</v>
      </c>
      <c r="L113" s="90">
        <v>17537</v>
      </c>
      <c r="M113" s="90">
        <v>17715</v>
      </c>
      <c r="N113" s="90">
        <v>17265</v>
      </c>
      <c r="O113" s="90">
        <v>8353</v>
      </c>
      <c r="P113" s="90">
        <v>8077</v>
      </c>
      <c r="Q113" s="90">
        <v>148</v>
      </c>
      <c r="R113" s="90">
        <v>8225</v>
      </c>
      <c r="S113" s="90">
        <v>371</v>
      </c>
      <c r="T113" s="90">
        <v>729</v>
      </c>
      <c r="U113" s="90">
        <v>1</v>
      </c>
      <c r="V113" s="90">
        <v>-1</v>
      </c>
      <c r="W113" s="90">
        <v>7125</v>
      </c>
      <c r="X113" s="90">
        <v>5258</v>
      </c>
      <c r="Y113" s="90">
        <v>1867</v>
      </c>
      <c r="Z113" s="90">
        <v>3490</v>
      </c>
      <c r="AA113" s="90">
        <v>-1</v>
      </c>
      <c r="AB113" s="90">
        <v>3491</v>
      </c>
      <c r="AC113" s="90">
        <v>10616</v>
      </c>
      <c r="AD113" s="90">
        <v>1057</v>
      </c>
      <c r="AE113" s="178"/>
      <c r="AF113" s="90">
        <v>13837</v>
      </c>
      <c r="AG113" s="90">
        <v>43</v>
      </c>
      <c r="AH113" s="90">
        <v>13314</v>
      </c>
      <c r="AI113" s="90">
        <v>13357</v>
      </c>
      <c r="AJ113" s="214">
        <v>96.53</v>
      </c>
      <c r="AK113" s="90">
        <v>-624</v>
      </c>
      <c r="AL113" s="90">
        <v>12</v>
      </c>
      <c r="AM113" s="90">
        <v>12702</v>
      </c>
      <c r="AN113" s="90">
        <v>3661</v>
      </c>
      <c r="AO113" s="90">
        <v>3110</v>
      </c>
      <c r="AP113" s="90">
        <v>3596</v>
      </c>
      <c r="AQ113" s="90">
        <v>2335</v>
      </c>
      <c r="AR113" s="90">
        <v>1125</v>
      </c>
      <c r="AS113" s="90">
        <v>-495</v>
      </c>
      <c r="AT113" s="90">
        <v>630</v>
      </c>
      <c r="AU113" s="90">
        <v>-405</v>
      </c>
      <c r="AV113" s="90">
        <v>-163</v>
      </c>
      <c r="AW113" s="90">
        <v>0</v>
      </c>
      <c r="AX113" s="90">
        <v>0</v>
      </c>
      <c r="AY113" s="90">
        <v>1198</v>
      </c>
      <c r="AZ113" s="90">
        <v>748</v>
      </c>
      <c r="BA113" s="90">
        <v>450</v>
      </c>
      <c r="BB113" s="90">
        <v>480</v>
      </c>
      <c r="BC113" s="90">
        <v>0</v>
      </c>
      <c r="BD113" s="90">
        <v>480</v>
      </c>
      <c r="BE113" s="90">
        <v>1678</v>
      </c>
      <c r="BF113" s="90">
        <v>17</v>
      </c>
      <c r="BG113" s="94" t="s">
        <v>311</v>
      </c>
      <c r="BH113" s="125" t="s">
        <v>329</v>
      </c>
    </row>
    <row r="114" spans="1:60" x14ac:dyDescent="0.2">
      <c r="A114" s="176">
        <v>111</v>
      </c>
      <c r="B114" s="190" t="s">
        <v>104</v>
      </c>
      <c r="C114" s="83" t="s">
        <v>447</v>
      </c>
      <c r="D114" s="90">
        <v>53450</v>
      </c>
      <c r="E114" s="90">
        <v>916</v>
      </c>
      <c r="F114" s="90">
        <v>49656</v>
      </c>
      <c r="G114" s="90">
        <v>50572</v>
      </c>
      <c r="H114" s="214">
        <v>94.62</v>
      </c>
      <c r="I114" s="90">
        <v>798</v>
      </c>
      <c r="J114" s="90">
        <v>1340</v>
      </c>
      <c r="K114" s="90">
        <v>51794</v>
      </c>
      <c r="L114" s="90">
        <v>14306</v>
      </c>
      <c r="M114" s="90">
        <v>14200</v>
      </c>
      <c r="N114" s="90">
        <v>14333</v>
      </c>
      <c r="O114" s="90">
        <v>8955</v>
      </c>
      <c r="P114" s="90">
        <v>6071</v>
      </c>
      <c r="Q114" s="90">
        <v>-101</v>
      </c>
      <c r="R114" s="90">
        <v>5970</v>
      </c>
      <c r="S114" s="90">
        <v>271</v>
      </c>
      <c r="T114" s="90">
        <v>738</v>
      </c>
      <c r="U114" s="90">
        <v>42</v>
      </c>
      <c r="V114" s="90">
        <v>26</v>
      </c>
      <c r="W114" s="90">
        <v>4893</v>
      </c>
      <c r="X114" s="90">
        <v>3165</v>
      </c>
      <c r="Y114" s="90">
        <v>1728</v>
      </c>
      <c r="Z114" s="90">
        <v>2998</v>
      </c>
      <c r="AA114" s="90">
        <v>13</v>
      </c>
      <c r="AB114" s="90">
        <v>2985</v>
      </c>
      <c r="AC114" s="90">
        <v>7878</v>
      </c>
      <c r="AD114" s="90">
        <v>765</v>
      </c>
      <c r="AE114" s="178"/>
      <c r="AF114" s="90">
        <v>14642</v>
      </c>
      <c r="AG114" s="90">
        <v>1082</v>
      </c>
      <c r="AH114" s="90">
        <v>12141</v>
      </c>
      <c r="AI114" s="90">
        <v>13223</v>
      </c>
      <c r="AJ114" s="214">
        <v>90.31</v>
      </c>
      <c r="AK114" s="90">
        <v>-997</v>
      </c>
      <c r="AL114" s="90">
        <v>448</v>
      </c>
      <c r="AM114" s="90">
        <v>11592</v>
      </c>
      <c r="AN114" s="90">
        <v>2909</v>
      </c>
      <c r="AO114" s="90">
        <v>3150</v>
      </c>
      <c r="AP114" s="90">
        <v>3641</v>
      </c>
      <c r="AQ114" s="90">
        <v>1892</v>
      </c>
      <c r="AR114" s="90">
        <v>2173</v>
      </c>
      <c r="AS114" s="90">
        <v>-231</v>
      </c>
      <c r="AT114" s="90">
        <v>1942</v>
      </c>
      <c r="AU114" s="90">
        <v>29</v>
      </c>
      <c r="AV114" s="90">
        <v>434</v>
      </c>
      <c r="AW114" s="90">
        <v>24</v>
      </c>
      <c r="AX114" s="90">
        <v>8</v>
      </c>
      <c r="AY114" s="90">
        <v>1447</v>
      </c>
      <c r="AZ114" s="90">
        <v>750</v>
      </c>
      <c r="BA114" s="90">
        <v>697</v>
      </c>
      <c r="BB114" s="90">
        <v>1422</v>
      </c>
      <c r="BC114" s="90">
        <v>0</v>
      </c>
      <c r="BD114" s="90">
        <v>1422</v>
      </c>
      <c r="BE114" s="90">
        <v>2869</v>
      </c>
      <c r="BF114" s="90">
        <v>31</v>
      </c>
      <c r="BG114" s="94" t="s">
        <v>311</v>
      </c>
      <c r="BH114" s="125" t="s">
        <v>332</v>
      </c>
    </row>
    <row r="115" spans="1:60" x14ac:dyDescent="0.2">
      <c r="A115" s="176">
        <v>112</v>
      </c>
      <c r="B115" s="190" t="s">
        <v>105</v>
      </c>
      <c r="C115" s="83" t="s">
        <v>448</v>
      </c>
      <c r="D115" s="90">
        <v>133316</v>
      </c>
      <c r="E115" s="90">
        <v>4486</v>
      </c>
      <c r="F115" s="90">
        <v>119599</v>
      </c>
      <c r="G115" s="90">
        <v>124085</v>
      </c>
      <c r="H115" s="214">
        <v>93.08</v>
      </c>
      <c r="I115" s="90">
        <v>2618</v>
      </c>
      <c r="J115" s="90">
        <v>4935</v>
      </c>
      <c r="K115" s="90">
        <v>127152</v>
      </c>
      <c r="L115" s="90">
        <v>32221</v>
      </c>
      <c r="M115" s="90">
        <v>34003</v>
      </c>
      <c r="N115" s="90">
        <v>35160</v>
      </c>
      <c r="O115" s="90">
        <v>25768</v>
      </c>
      <c r="P115" s="90">
        <v>39271</v>
      </c>
      <c r="Q115" s="90">
        <v>515</v>
      </c>
      <c r="R115" s="90">
        <v>39786</v>
      </c>
      <c r="S115" s="90">
        <v>2186</v>
      </c>
      <c r="T115" s="90">
        <v>2925</v>
      </c>
      <c r="U115" s="90">
        <v>112</v>
      </c>
      <c r="V115" s="90">
        <v>33</v>
      </c>
      <c r="W115" s="90">
        <v>34530</v>
      </c>
      <c r="X115" s="90">
        <v>28846</v>
      </c>
      <c r="Y115" s="90">
        <v>5684</v>
      </c>
      <c r="Z115" s="90">
        <v>10290</v>
      </c>
      <c r="AA115" s="90">
        <v>13</v>
      </c>
      <c r="AB115" s="90">
        <v>10277</v>
      </c>
      <c r="AC115" s="90">
        <v>44807</v>
      </c>
      <c r="AD115" s="90">
        <v>3675</v>
      </c>
      <c r="AE115" s="178"/>
      <c r="AF115" s="90">
        <v>42933</v>
      </c>
      <c r="AG115" s="90">
        <v>2847</v>
      </c>
      <c r="AH115" s="90">
        <v>35934</v>
      </c>
      <c r="AI115" s="90">
        <v>38781</v>
      </c>
      <c r="AJ115" s="214">
        <v>90.33</v>
      </c>
      <c r="AK115" s="90">
        <v>-4477</v>
      </c>
      <c r="AL115" s="90">
        <v>1066</v>
      </c>
      <c r="AM115" s="90">
        <v>32523</v>
      </c>
      <c r="AN115" s="90">
        <v>6632</v>
      </c>
      <c r="AO115" s="90">
        <v>12256</v>
      </c>
      <c r="AP115" s="90">
        <v>6879</v>
      </c>
      <c r="AQ115" s="90">
        <v>6756</v>
      </c>
      <c r="AR115" s="90">
        <v>4850</v>
      </c>
      <c r="AS115" s="90">
        <v>7552</v>
      </c>
      <c r="AT115" s="90">
        <v>12402</v>
      </c>
      <c r="AU115" s="90">
        <v>4369</v>
      </c>
      <c r="AV115" s="90">
        <v>3562</v>
      </c>
      <c r="AW115" s="90">
        <v>0</v>
      </c>
      <c r="AX115" s="90">
        <v>0</v>
      </c>
      <c r="AY115" s="90">
        <v>4471</v>
      </c>
      <c r="AZ115" s="90">
        <v>2293</v>
      </c>
      <c r="BA115" s="90">
        <v>2178</v>
      </c>
      <c r="BB115" s="90">
        <v>5130</v>
      </c>
      <c r="BC115" s="90">
        <v>0</v>
      </c>
      <c r="BD115" s="90">
        <v>5130</v>
      </c>
      <c r="BE115" s="90">
        <v>9601</v>
      </c>
      <c r="BF115" s="90">
        <v>2</v>
      </c>
      <c r="BG115" s="94" t="s">
        <v>315</v>
      </c>
      <c r="BH115" s="125" t="s">
        <v>333</v>
      </c>
    </row>
    <row r="116" spans="1:60" x14ac:dyDescent="0.2">
      <c r="A116" s="176">
        <v>113</v>
      </c>
      <c r="B116" s="190" t="s">
        <v>106</v>
      </c>
      <c r="C116" s="83" t="s">
        <v>449</v>
      </c>
      <c r="D116" s="90">
        <v>115232</v>
      </c>
      <c r="E116" s="90">
        <v>2527</v>
      </c>
      <c r="F116" s="90">
        <v>109859</v>
      </c>
      <c r="G116" s="90">
        <v>112386</v>
      </c>
      <c r="H116" s="214">
        <v>97.53</v>
      </c>
      <c r="I116" s="90">
        <v>1670</v>
      </c>
      <c r="J116" s="90">
        <v>2918</v>
      </c>
      <c r="K116" s="90">
        <v>114447</v>
      </c>
      <c r="L116" s="90">
        <v>31569</v>
      </c>
      <c r="M116" s="90">
        <v>32218</v>
      </c>
      <c r="N116" s="90">
        <v>33282</v>
      </c>
      <c r="O116" s="90">
        <v>17378</v>
      </c>
      <c r="P116" s="90">
        <v>4964</v>
      </c>
      <c r="Q116" s="90">
        <v>376</v>
      </c>
      <c r="R116" s="90">
        <v>5340</v>
      </c>
      <c r="S116" s="90">
        <v>201</v>
      </c>
      <c r="T116" s="90">
        <v>525</v>
      </c>
      <c r="U116" s="90">
        <v>0</v>
      </c>
      <c r="V116" s="90">
        <v>0</v>
      </c>
      <c r="W116" s="90">
        <v>4614</v>
      </c>
      <c r="X116" s="90">
        <v>3326</v>
      </c>
      <c r="Y116" s="90">
        <v>1288</v>
      </c>
      <c r="Z116" s="90">
        <v>2847</v>
      </c>
      <c r="AA116" s="90">
        <v>0</v>
      </c>
      <c r="AB116" s="90">
        <v>2847</v>
      </c>
      <c r="AC116" s="90">
        <v>7461</v>
      </c>
      <c r="AD116" s="90">
        <v>168</v>
      </c>
      <c r="AE116" s="178"/>
      <c r="AF116" s="90">
        <v>47447</v>
      </c>
      <c r="AG116" s="90">
        <v>3324</v>
      </c>
      <c r="AH116" s="90">
        <v>41980</v>
      </c>
      <c r="AI116" s="90">
        <v>45304</v>
      </c>
      <c r="AJ116" s="214">
        <v>95.48</v>
      </c>
      <c r="AK116" s="90">
        <v>-1428</v>
      </c>
      <c r="AL116" s="90">
        <v>1605</v>
      </c>
      <c r="AM116" s="90">
        <v>42157</v>
      </c>
      <c r="AN116" s="90">
        <v>9786</v>
      </c>
      <c r="AO116" s="90">
        <v>12809</v>
      </c>
      <c r="AP116" s="90">
        <v>12816</v>
      </c>
      <c r="AQ116" s="90">
        <v>6746</v>
      </c>
      <c r="AR116" s="90">
        <v>3776</v>
      </c>
      <c r="AS116" s="90">
        <v>1302</v>
      </c>
      <c r="AT116" s="90">
        <v>5078</v>
      </c>
      <c r="AU116" s="90">
        <v>251</v>
      </c>
      <c r="AV116" s="90">
        <v>1214</v>
      </c>
      <c r="AW116" s="90">
        <v>0</v>
      </c>
      <c r="AX116" s="90">
        <v>0</v>
      </c>
      <c r="AY116" s="90">
        <v>3613</v>
      </c>
      <c r="AZ116" s="90">
        <v>1669</v>
      </c>
      <c r="BA116" s="90">
        <v>1944</v>
      </c>
      <c r="BB116" s="90">
        <v>2145</v>
      </c>
      <c r="BC116" s="90">
        <v>0</v>
      </c>
      <c r="BD116" s="90">
        <v>2145</v>
      </c>
      <c r="BE116" s="90">
        <v>5758</v>
      </c>
      <c r="BF116" s="90">
        <v>33</v>
      </c>
      <c r="BG116" s="94" t="s">
        <v>311</v>
      </c>
      <c r="BH116" s="125" t="s">
        <v>329</v>
      </c>
    </row>
    <row r="117" spans="1:60" x14ac:dyDescent="0.2">
      <c r="A117" s="176">
        <v>114</v>
      </c>
      <c r="B117" s="190" t="s">
        <v>107</v>
      </c>
      <c r="C117" s="83" t="s">
        <v>450</v>
      </c>
      <c r="D117" s="90">
        <v>115968</v>
      </c>
      <c r="E117" s="90">
        <v>1778</v>
      </c>
      <c r="F117" s="90">
        <v>96387</v>
      </c>
      <c r="G117" s="90">
        <v>98165</v>
      </c>
      <c r="H117" s="214">
        <v>84.65</v>
      </c>
      <c r="I117" s="90">
        <v>429</v>
      </c>
      <c r="J117" s="90">
        <v>1778</v>
      </c>
      <c r="K117" s="90">
        <v>98594</v>
      </c>
      <c r="L117" s="90">
        <v>26947</v>
      </c>
      <c r="M117" s="90">
        <v>26805</v>
      </c>
      <c r="N117" s="90">
        <v>25098</v>
      </c>
      <c r="O117" s="90">
        <v>19744</v>
      </c>
      <c r="P117" s="90">
        <v>27877</v>
      </c>
      <c r="Q117" s="90">
        <v>-1657</v>
      </c>
      <c r="R117" s="90">
        <v>26220</v>
      </c>
      <c r="S117" s="90">
        <v>143</v>
      </c>
      <c r="T117" s="90">
        <v>286</v>
      </c>
      <c r="U117" s="90">
        <v>0</v>
      </c>
      <c r="V117" s="90">
        <v>0</v>
      </c>
      <c r="W117" s="90">
        <v>25791</v>
      </c>
      <c r="X117" s="90">
        <v>20292</v>
      </c>
      <c r="Y117" s="90">
        <v>5499</v>
      </c>
      <c r="Z117" s="90">
        <v>17803</v>
      </c>
      <c r="AA117" s="90">
        <v>0</v>
      </c>
      <c r="AB117" s="90">
        <v>17803</v>
      </c>
      <c r="AC117" s="90">
        <v>43594</v>
      </c>
      <c r="AD117" s="90">
        <v>2725</v>
      </c>
      <c r="AE117" s="178"/>
      <c r="AF117" s="90">
        <v>116940</v>
      </c>
      <c r="AG117" s="90">
        <v>1042</v>
      </c>
      <c r="AH117" s="90">
        <v>83591</v>
      </c>
      <c r="AI117" s="90">
        <v>84633</v>
      </c>
      <c r="AJ117" s="214">
        <v>72.37</v>
      </c>
      <c r="AK117" s="90">
        <v>1345</v>
      </c>
      <c r="AL117" s="90">
        <v>1042</v>
      </c>
      <c r="AM117" s="90">
        <v>85978</v>
      </c>
      <c r="AN117" s="90">
        <v>25356</v>
      </c>
      <c r="AO117" s="90">
        <v>25362</v>
      </c>
      <c r="AP117" s="90">
        <v>19647</v>
      </c>
      <c r="AQ117" s="90">
        <v>15613</v>
      </c>
      <c r="AR117" s="90">
        <v>39550</v>
      </c>
      <c r="AS117" s="90">
        <v>14538</v>
      </c>
      <c r="AT117" s="90">
        <v>54088</v>
      </c>
      <c r="AU117" s="90">
        <v>9498</v>
      </c>
      <c r="AV117" s="90">
        <v>4994</v>
      </c>
      <c r="AW117" s="90">
        <v>0</v>
      </c>
      <c r="AX117" s="90">
        <v>0</v>
      </c>
      <c r="AY117" s="90">
        <v>39596</v>
      </c>
      <c r="AZ117" s="90">
        <v>27835</v>
      </c>
      <c r="BA117" s="90">
        <v>11761</v>
      </c>
      <c r="BB117" s="90">
        <v>32308</v>
      </c>
      <c r="BC117" s="90">
        <v>0</v>
      </c>
      <c r="BD117" s="90">
        <v>32308</v>
      </c>
      <c r="BE117" s="90">
        <v>71904</v>
      </c>
      <c r="BF117" s="90">
        <v>467</v>
      </c>
      <c r="BG117" s="94" t="s">
        <v>315</v>
      </c>
      <c r="BH117" s="125" t="s">
        <v>333</v>
      </c>
    </row>
    <row r="118" spans="1:60" x14ac:dyDescent="0.2">
      <c r="A118" s="176">
        <v>115</v>
      </c>
      <c r="B118" s="190" t="s">
        <v>108</v>
      </c>
      <c r="C118" s="83" t="s">
        <v>451</v>
      </c>
      <c r="D118" s="90">
        <v>64268</v>
      </c>
      <c r="E118" s="90">
        <v>319</v>
      </c>
      <c r="F118" s="90">
        <v>60171</v>
      </c>
      <c r="G118" s="90">
        <v>60490</v>
      </c>
      <c r="H118" s="214">
        <v>94.12</v>
      </c>
      <c r="I118" s="90">
        <v>1801</v>
      </c>
      <c r="J118" s="90">
        <v>344</v>
      </c>
      <c r="K118" s="90">
        <v>62316</v>
      </c>
      <c r="L118" s="90">
        <v>17292</v>
      </c>
      <c r="M118" s="90">
        <v>17808</v>
      </c>
      <c r="N118" s="90">
        <v>17791</v>
      </c>
      <c r="O118" s="90">
        <v>9425</v>
      </c>
      <c r="P118" s="90">
        <v>11289</v>
      </c>
      <c r="Q118" s="90">
        <v>147</v>
      </c>
      <c r="R118" s="90">
        <v>11436</v>
      </c>
      <c r="S118" s="90">
        <v>1283</v>
      </c>
      <c r="T118" s="90">
        <v>726</v>
      </c>
      <c r="U118" s="90">
        <v>232</v>
      </c>
      <c r="V118" s="90">
        <v>42</v>
      </c>
      <c r="W118" s="90">
        <v>9153</v>
      </c>
      <c r="X118" s="90">
        <v>6487</v>
      </c>
      <c r="Y118" s="90">
        <v>2666</v>
      </c>
      <c r="Z118" s="90">
        <v>4025</v>
      </c>
      <c r="AA118" s="90">
        <v>14</v>
      </c>
      <c r="AB118" s="90">
        <v>4011</v>
      </c>
      <c r="AC118" s="90">
        <v>13164</v>
      </c>
      <c r="AD118" s="90">
        <v>1295</v>
      </c>
      <c r="AE118" s="178"/>
      <c r="AF118" s="90">
        <v>44096</v>
      </c>
      <c r="AG118" s="90">
        <v>57</v>
      </c>
      <c r="AH118" s="90">
        <v>42354</v>
      </c>
      <c r="AI118" s="90">
        <v>42411</v>
      </c>
      <c r="AJ118" s="214">
        <v>96.18</v>
      </c>
      <c r="AK118" s="90">
        <v>-1295</v>
      </c>
      <c r="AL118" s="90">
        <v>46</v>
      </c>
      <c r="AM118" s="90">
        <v>41105</v>
      </c>
      <c r="AN118" s="90">
        <v>12557</v>
      </c>
      <c r="AO118" s="90">
        <v>11049</v>
      </c>
      <c r="AP118" s="90">
        <v>9915</v>
      </c>
      <c r="AQ118" s="90">
        <v>7584</v>
      </c>
      <c r="AR118" s="90">
        <v>5857</v>
      </c>
      <c r="AS118" s="90">
        <v>-1034</v>
      </c>
      <c r="AT118" s="90">
        <v>4823</v>
      </c>
      <c r="AU118" s="90">
        <v>-587</v>
      </c>
      <c r="AV118" s="90">
        <v>519</v>
      </c>
      <c r="AW118" s="90">
        <v>-1</v>
      </c>
      <c r="AX118" s="90">
        <v>0</v>
      </c>
      <c r="AY118" s="90">
        <v>4892</v>
      </c>
      <c r="AZ118" s="90">
        <v>4146</v>
      </c>
      <c r="BA118" s="90">
        <v>746</v>
      </c>
      <c r="BB118" s="90">
        <v>1693</v>
      </c>
      <c r="BC118" s="90">
        <v>0</v>
      </c>
      <c r="BD118" s="90">
        <v>1693</v>
      </c>
      <c r="BE118" s="90">
        <v>6585</v>
      </c>
      <c r="BF118" s="90">
        <v>63</v>
      </c>
      <c r="BG118" s="94" t="s">
        <v>314</v>
      </c>
      <c r="BH118" s="125" t="s">
        <v>330</v>
      </c>
    </row>
    <row r="119" spans="1:60" x14ac:dyDescent="0.2">
      <c r="A119" s="176">
        <v>116</v>
      </c>
      <c r="B119" s="190" t="s">
        <v>109</v>
      </c>
      <c r="C119" s="83" t="s">
        <v>452</v>
      </c>
      <c r="D119" s="90">
        <v>69593</v>
      </c>
      <c r="E119" s="90">
        <v>544</v>
      </c>
      <c r="F119" s="90">
        <v>67279</v>
      </c>
      <c r="G119" s="90">
        <v>67823</v>
      </c>
      <c r="H119" s="214">
        <v>97.46</v>
      </c>
      <c r="I119" s="90">
        <v>468</v>
      </c>
      <c r="J119" s="90">
        <v>942</v>
      </c>
      <c r="K119" s="90">
        <v>68689</v>
      </c>
      <c r="L119" s="90">
        <v>19515</v>
      </c>
      <c r="M119" s="90">
        <v>19463</v>
      </c>
      <c r="N119" s="90">
        <v>19656</v>
      </c>
      <c r="O119" s="90">
        <v>10055</v>
      </c>
      <c r="P119" s="90">
        <v>2736</v>
      </c>
      <c r="Q119" s="90">
        <v>-56</v>
      </c>
      <c r="R119" s="90">
        <v>2680</v>
      </c>
      <c r="S119" s="90">
        <v>330</v>
      </c>
      <c r="T119" s="90">
        <v>569</v>
      </c>
      <c r="U119" s="90">
        <v>103</v>
      </c>
      <c r="V119" s="90">
        <v>37</v>
      </c>
      <c r="W119" s="90">
        <v>1641</v>
      </c>
      <c r="X119" s="90">
        <v>919</v>
      </c>
      <c r="Y119" s="90">
        <v>722</v>
      </c>
      <c r="Z119" s="90">
        <v>1980</v>
      </c>
      <c r="AA119" s="90">
        <v>15</v>
      </c>
      <c r="AB119" s="90">
        <v>1965</v>
      </c>
      <c r="AC119" s="90">
        <v>3606</v>
      </c>
      <c r="AD119" s="90">
        <v>211</v>
      </c>
      <c r="AE119" s="178"/>
      <c r="AF119" s="90">
        <v>18250</v>
      </c>
      <c r="AG119" s="90">
        <v>102</v>
      </c>
      <c r="AH119" s="90">
        <v>17443</v>
      </c>
      <c r="AI119" s="90">
        <v>17545</v>
      </c>
      <c r="AJ119" s="214">
        <v>96.14</v>
      </c>
      <c r="AK119" s="90">
        <v>-239</v>
      </c>
      <c r="AL119" s="90">
        <v>287</v>
      </c>
      <c r="AM119" s="90">
        <v>17491</v>
      </c>
      <c r="AN119" s="90">
        <v>6623</v>
      </c>
      <c r="AO119" s="90">
        <v>3861</v>
      </c>
      <c r="AP119" s="90">
        <v>4352</v>
      </c>
      <c r="AQ119" s="90">
        <v>2655</v>
      </c>
      <c r="AR119" s="90">
        <v>857</v>
      </c>
      <c r="AS119" s="90">
        <v>51</v>
      </c>
      <c r="AT119" s="90">
        <v>908</v>
      </c>
      <c r="AU119" s="90">
        <v>2</v>
      </c>
      <c r="AV119" s="90">
        <v>194</v>
      </c>
      <c r="AW119" s="90">
        <v>34</v>
      </c>
      <c r="AX119" s="90">
        <v>17</v>
      </c>
      <c r="AY119" s="90">
        <v>661</v>
      </c>
      <c r="AZ119" s="90">
        <v>408</v>
      </c>
      <c r="BA119" s="90">
        <v>253</v>
      </c>
      <c r="BB119" s="90">
        <v>724</v>
      </c>
      <c r="BC119" s="90">
        <v>22</v>
      </c>
      <c r="BD119" s="90">
        <v>702</v>
      </c>
      <c r="BE119" s="90">
        <v>1363</v>
      </c>
      <c r="BF119" s="90">
        <v>19</v>
      </c>
      <c r="BG119" s="94" t="s">
        <v>311</v>
      </c>
      <c r="BH119" s="125" t="s">
        <v>334</v>
      </c>
    </row>
    <row r="120" spans="1:60" x14ac:dyDescent="0.2">
      <c r="A120" s="176">
        <v>117</v>
      </c>
      <c r="B120" s="190" t="s">
        <v>110</v>
      </c>
      <c r="C120" s="83" t="s">
        <v>453</v>
      </c>
      <c r="D120" s="90">
        <v>93278</v>
      </c>
      <c r="E120" s="90">
        <v>3024</v>
      </c>
      <c r="F120" s="90">
        <v>84012</v>
      </c>
      <c r="G120" s="90">
        <v>87036</v>
      </c>
      <c r="H120" s="214">
        <v>93.31</v>
      </c>
      <c r="I120" s="90">
        <v>1327</v>
      </c>
      <c r="J120" s="90">
        <v>4545</v>
      </c>
      <c r="K120" s="90">
        <v>89884</v>
      </c>
      <c r="L120" s="90">
        <v>23350</v>
      </c>
      <c r="M120" s="90">
        <v>23292</v>
      </c>
      <c r="N120" s="90">
        <v>23290</v>
      </c>
      <c r="O120" s="90">
        <v>19952</v>
      </c>
      <c r="P120" s="90">
        <v>16977</v>
      </c>
      <c r="Q120" s="90">
        <v>614</v>
      </c>
      <c r="R120" s="90">
        <v>17591</v>
      </c>
      <c r="S120" s="90">
        <v>632</v>
      </c>
      <c r="T120" s="90">
        <v>1894</v>
      </c>
      <c r="U120" s="90">
        <v>212</v>
      </c>
      <c r="V120" s="90">
        <v>165</v>
      </c>
      <c r="W120" s="90">
        <v>14688</v>
      </c>
      <c r="X120" s="90">
        <v>10947</v>
      </c>
      <c r="Y120" s="90">
        <v>3741</v>
      </c>
      <c r="Z120" s="90">
        <v>8042</v>
      </c>
      <c r="AA120" s="90">
        <v>331</v>
      </c>
      <c r="AB120" s="90">
        <v>7711</v>
      </c>
      <c r="AC120" s="90">
        <v>22399</v>
      </c>
      <c r="AD120" s="90">
        <v>0</v>
      </c>
      <c r="AE120" s="178"/>
      <c r="AF120" s="90">
        <v>145311</v>
      </c>
      <c r="AG120" s="90">
        <v>648</v>
      </c>
      <c r="AH120" s="90">
        <v>132830</v>
      </c>
      <c r="AI120" s="90">
        <v>133478</v>
      </c>
      <c r="AJ120" s="214">
        <v>91.86</v>
      </c>
      <c r="AK120" s="90">
        <v>3079</v>
      </c>
      <c r="AL120" s="90">
        <v>305</v>
      </c>
      <c r="AM120" s="90">
        <v>136214</v>
      </c>
      <c r="AN120" s="90">
        <v>39574</v>
      </c>
      <c r="AO120" s="90">
        <v>33821</v>
      </c>
      <c r="AP120" s="90">
        <v>30946</v>
      </c>
      <c r="AQ120" s="90">
        <v>31873</v>
      </c>
      <c r="AR120" s="90">
        <v>27298</v>
      </c>
      <c r="AS120" s="90">
        <v>17438</v>
      </c>
      <c r="AT120" s="90">
        <v>44736</v>
      </c>
      <c r="AU120" s="90">
        <v>4916</v>
      </c>
      <c r="AV120" s="90">
        <v>8482</v>
      </c>
      <c r="AW120" s="90">
        <v>0</v>
      </c>
      <c r="AX120" s="90">
        <v>3</v>
      </c>
      <c r="AY120" s="90">
        <v>31335</v>
      </c>
      <c r="AZ120" s="90">
        <v>14624</v>
      </c>
      <c r="BA120" s="90">
        <v>16711</v>
      </c>
      <c r="BB120" s="90">
        <v>11833</v>
      </c>
      <c r="BC120" s="90">
        <v>0</v>
      </c>
      <c r="BD120" s="90">
        <v>11833</v>
      </c>
      <c r="BE120" s="90">
        <v>43168</v>
      </c>
      <c r="BF120" s="90">
        <v>0</v>
      </c>
      <c r="BG120" s="94" t="s">
        <v>315</v>
      </c>
      <c r="BH120" s="125" t="s">
        <v>333</v>
      </c>
    </row>
    <row r="121" spans="1:60" x14ac:dyDescent="0.2">
      <c r="A121" s="176">
        <v>118</v>
      </c>
      <c r="B121" s="190" t="s">
        <v>111</v>
      </c>
      <c r="C121" s="83" t="s">
        <v>454</v>
      </c>
      <c r="D121" s="90">
        <v>67975</v>
      </c>
      <c r="E121" s="90">
        <v>956</v>
      </c>
      <c r="F121" s="90">
        <v>65415</v>
      </c>
      <c r="G121" s="90">
        <v>66371</v>
      </c>
      <c r="H121" s="214">
        <v>97.64</v>
      </c>
      <c r="I121" s="90">
        <v>409</v>
      </c>
      <c r="J121" s="90">
        <v>1236</v>
      </c>
      <c r="K121" s="90">
        <v>67060</v>
      </c>
      <c r="L121" s="90">
        <v>18648</v>
      </c>
      <c r="M121" s="90">
        <v>18806</v>
      </c>
      <c r="N121" s="90">
        <v>18931</v>
      </c>
      <c r="O121" s="90">
        <v>10675</v>
      </c>
      <c r="P121" s="90">
        <v>2616</v>
      </c>
      <c r="Q121" s="90">
        <v>241</v>
      </c>
      <c r="R121" s="90">
        <v>2857</v>
      </c>
      <c r="S121" s="90">
        <v>233</v>
      </c>
      <c r="T121" s="90">
        <v>633</v>
      </c>
      <c r="U121" s="90">
        <v>146</v>
      </c>
      <c r="V121" s="90">
        <v>17</v>
      </c>
      <c r="W121" s="90">
        <v>1828</v>
      </c>
      <c r="X121" s="90">
        <v>627</v>
      </c>
      <c r="Y121" s="90">
        <v>1201</v>
      </c>
      <c r="Z121" s="90">
        <v>1607</v>
      </c>
      <c r="AA121" s="90">
        <v>4</v>
      </c>
      <c r="AB121" s="90">
        <v>1603</v>
      </c>
      <c r="AC121" s="90">
        <v>3431</v>
      </c>
      <c r="AD121" s="90">
        <v>109</v>
      </c>
      <c r="AE121" s="178"/>
      <c r="AF121" s="90">
        <v>38170</v>
      </c>
      <c r="AG121" s="90">
        <v>22</v>
      </c>
      <c r="AH121" s="90">
        <v>35085</v>
      </c>
      <c r="AI121" s="90">
        <v>35107</v>
      </c>
      <c r="AJ121" s="214">
        <v>91.98</v>
      </c>
      <c r="AK121" s="90">
        <v>-3254</v>
      </c>
      <c r="AL121" s="90">
        <v>1218</v>
      </c>
      <c r="AM121" s="90">
        <v>33049</v>
      </c>
      <c r="AN121" s="90">
        <v>7937</v>
      </c>
      <c r="AO121" s="90">
        <v>8871</v>
      </c>
      <c r="AP121" s="90">
        <v>9861</v>
      </c>
      <c r="AQ121" s="90">
        <v>6380</v>
      </c>
      <c r="AR121" s="90">
        <v>443</v>
      </c>
      <c r="AS121" s="90">
        <v>2242</v>
      </c>
      <c r="AT121" s="90">
        <v>2685</v>
      </c>
      <c r="AU121" s="90">
        <v>91</v>
      </c>
      <c r="AV121" s="90">
        <v>2144</v>
      </c>
      <c r="AW121" s="90">
        <v>0</v>
      </c>
      <c r="AX121" s="90">
        <v>0</v>
      </c>
      <c r="AY121" s="90">
        <v>450</v>
      </c>
      <c r="AZ121" s="90">
        <v>125</v>
      </c>
      <c r="BA121" s="90">
        <v>325</v>
      </c>
      <c r="BB121" s="90">
        <v>3063</v>
      </c>
      <c r="BC121" s="90">
        <v>0</v>
      </c>
      <c r="BD121" s="90">
        <v>3063</v>
      </c>
      <c r="BE121" s="90">
        <v>3513</v>
      </c>
      <c r="BF121" s="90">
        <v>2</v>
      </c>
      <c r="BG121" s="94" t="s">
        <v>311</v>
      </c>
      <c r="BH121" s="125" t="s">
        <v>331</v>
      </c>
    </row>
    <row r="122" spans="1:60" x14ac:dyDescent="0.2">
      <c r="A122" s="176">
        <v>119</v>
      </c>
      <c r="B122" s="190" t="s">
        <v>112</v>
      </c>
      <c r="C122" s="83" t="s">
        <v>455</v>
      </c>
      <c r="D122" s="90">
        <v>136737</v>
      </c>
      <c r="E122" s="90">
        <v>2142</v>
      </c>
      <c r="F122" s="90">
        <v>126661</v>
      </c>
      <c r="G122" s="90">
        <v>128803</v>
      </c>
      <c r="H122" s="214">
        <v>94.2</v>
      </c>
      <c r="I122" s="90">
        <v>1456</v>
      </c>
      <c r="J122" s="90">
        <v>2585</v>
      </c>
      <c r="K122" s="90">
        <v>130702</v>
      </c>
      <c r="L122" s="90">
        <v>37790</v>
      </c>
      <c r="M122" s="90">
        <v>34775</v>
      </c>
      <c r="N122" s="90">
        <v>33548</v>
      </c>
      <c r="O122" s="90">
        <v>24589</v>
      </c>
      <c r="P122" s="90">
        <v>28571</v>
      </c>
      <c r="Q122" s="90">
        <v>-507</v>
      </c>
      <c r="R122" s="90">
        <v>28064</v>
      </c>
      <c r="S122" s="90">
        <v>-1053</v>
      </c>
      <c r="T122" s="90">
        <v>-284</v>
      </c>
      <c r="U122" s="90">
        <v>516</v>
      </c>
      <c r="V122" s="90">
        <v>83</v>
      </c>
      <c r="W122" s="90">
        <v>28802</v>
      </c>
      <c r="X122" s="90">
        <v>22537</v>
      </c>
      <c r="Y122" s="90">
        <v>6265</v>
      </c>
      <c r="Z122" s="90">
        <v>10420</v>
      </c>
      <c r="AA122" s="90">
        <v>213</v>
      </c>
      <c r="AB122" s="90">
        <v>10207</v>
      </c>
      <c r="AC122" s="90">
        <v>39009</v>
      </c>
      <c r="AD122" s="90">
        <v>2486</v>
      </c>
      <c r="AE122" s="178"/>
      <c r="AF122" s="90">
        <v>36047</v>
      </c>
      <c r="AG122" s="90">
        <v>94</v>
      </c>
      <c r="AH122" s="90">
        <v>29719</v>
      </c>
      <c r="AI122" s="90">
        <v>29813</v>
      </c>
      <c r="AJ122" s="214">
        <v>82.71</v>
      </c>
      <c r="AK122" s="90">
        <v>-3469</v>
      </c>
      <c r="AL122" s="90">
        <v>1194</v>
      </c>
      <c r="AM122" s="90">
        <v>27444</v>
      </c>
      <c r="AN122" s="90">
        <v>7202</v>
      </c>
      <c r="AO122" s="90">
        <v>7797</v>
      </c>
      <c r="AP122" s="90">
        <v>7282</v>
      </c>
      <c r="AQ122" s="90">
        <v>5163</v>
      </c>
      <c r="AR122" s="90">
        <v>12797</v>
      </c>
      <c r="AS122" s="90">
        <v>-387</v>
      </c>
      <c r="AT122" s="90">
        <v>12410</v>
      </c>
      <c r="AU122" s="90">
        <v>-2944</v>
      </c>
      <c r="AV122" s="90">
        <v>-517</v>
      </c>
      <c r="AW122" s="90">
        <v>-7</v>
      </c>
      <c r="AX122" s="90">
        <v>19</v>
      </c>
      <c r="AY122" s="90">
        <v>15859</v>
      </c>
      <c r="AZ122" s="90">
        <v>10823</v>
      </c>
      <c r="BA122" s="90">
        <v>5036</v>
      </c>
      <c r="BB122" s="90">
        <v>6234</v>
      </c>
      <c r="BC122" s="90">
        <v>8</v>
      </c>
      <c r="BD122" s="90">
        <v>6226</v>
      </c>
      <c r="BE122" s="90">
        <v>22085</v>
      </c>
      <c r="BF122" s="90">
        <v>0</v>
      </c>
      <c r="BG122" s="94" t="s">
        <v>312</v>
      </c>
      <c r="BH122" s="125" t="s">
        <v>333</v>
      </c>
    </row>
    <row r="123" spans="1:60" x14ac:dyDescent="0.2">
      <c r="A123" s="176">
        <v>120</v>
      </c>
      <c r="B123" s="190" t="s">
        <v>113</v>
      </c>
      <c r="C123" s="83" t="s">
        <v>456</v>
      </c>
      <c r="D123" s="90">
        <v>51908</v>
      </c>
      <c r="E123" s="90">
        <v>1009</v>
      </c>
      <c r="F123" s="90">
        <v>47119</v>
      </c>
      <c r="G123" s="90">
        <v>48128</v>
      </c>
      <c r="H123" s="214">
        <v>92.72</v>
      </c>
      <c r="I123" s="90">
        <v>1157</v>
      </c>
      <c r="J123" s="90">
        <v>867</v>
      </c>
      <c r="K123" s="90">
        <v>49143</v>
      </c>
      <c r="L123" s="90">
        <v>13770</v>
      </c>
      <c r="M123" s="90">
        <v>13820</v>
      </c>
      <c r="N123" s="90">
        <v>13520</v>
      </c>
      <c r="O123" s="90">
        <v>8033</v>
      </c>
      <c r="P123" s="90">
        <v>7909</v>
      </c>
      <c r="Q123" s="90">
        <v>-15</v>
      </c>
      <c r="R123" s="90">
        <v>7894</v>
      </c>
      <c r="S123" s="90">
        <v>649</v>
      </c>
      <c r="T123" s="90">
        <v>727</v>
      </c>
      <c r="U123" s="90">
        <v>7</v>
      </c>
      <c r="V123" s="90">
        <v>6</v>
      </c>
      <c r="W123" s="90">
        <v>6505</v>
      </c>
      <c r="X123" s="90">
        <v>4715</v>
      </c>
      <c r="Y123" s="90">
        <v>1790</v>
      </c>
      <c r="Z123" s="90">
        <v>3840</v>
      </c>
      <c r="AA123" s="90">
        <v>1</v>
      </c>
      <c r="AB123" s="90">
        <v>3839</v>
      </c>
      <c r="AC123" s="90">
        <v>10344</v>
      </c>
      <c r="AD123" s="90">
        <v>742</v>
      </c>
      <c r="AE123" s="178"/>
      <c r="AF123" s="90">
        <v>28823</v>
      </c>
      <c r="AG123" s="90">
        <v>110</v>
      </c>
      <c r="AH123" s="90">
        <v>26715</v>
      </c>
      <c r="AI123" s="90">
        <v>26825</v>
      </c>
      <c r="AJ123" s="214">
        <v>93.07</v>
      </c>
      <c r="AK123" s="90">
        <v>-2230</v>
      </c>
      <c r="AL123" s="90">
        <v>140</v>
      </c>
      <c r="AM123" s="90">
        <v>24625</v>
      </c>
      <c r="AN123" s="90">
        <v>6338</v>
      </c>
      <c r="AO123" s="90">
        <v>5646</v>
      </c>
      <c r="AP123" s="90">
        <v>7285</v>
      </c>
      <c r="AQ123" s="90">
        <v>5356</v>
      </c>
      <c r="AR123" s="90">
        <v>4057</v>
      </c>
      <c r="AS123" s="90">
        <v>1277</v>
      </c>
      <c r="AT123" s="90">
        <v>5334</v>
      </c>
      <c r="AU123" s="90">
        <v>-23</v>
      </c>
      <c r="AV123" s="90">
        <v>908</v>
      </c>
      <c r="AW123" s="90">
        <v>250</v>
      </c>
      <c r="AX123" s="90">
        <v>5</v>
      </c>
      <c r="AY123" s="90">
        <v>4194</v>
      </c>
      <c r="AZ123" s="90">
        <v>2674</v>
      </c>
      <c r="BA123" s="90">
        <v>1520</v>
      </c>
      <c r="BB123" s="90">
        <v>3269</v>
      </c>
      <c r="BC123" s="90">
        <v>0</v>
      </c>
      <c r="BD123" s="90">
        <v>3269</v>
      </c>
      <c r="BE123" s="90">
        <v>7463</v>
      </c>
      <c r="BF123" s="90">
        <v>40</v>
      </c>
      <c r="BG123" s="94" t="s">
        <v>311</v>
      </c>
      <c r="BH123" s="125" t="s">
        <v>332</v>
      </c>
    </row>
    <row r="124" spans="1:60" x14ac:dyDescent="0.2">
      <c r="A124" s="176">
        <v>121</v>
      </c>
      <c r="B124" s="190" t="s">
        <v>114</v>
      </c>
      <c r="C124" s="83" t="s">
        <v>457</v>
      </c>
      <c r="D124" s="90">
        <v>124521</v>
      </c>
      <c r="E124" s="90">
        <v>1370</v>
      </c>
      <c r="F124" s="90">
        <v>120021</v>
      </c>
      <c r="G124" s="90">
        <v>121391</v>
      </c>
      <c r="H124" s="214">
        <v>97.49</v>
      </c>
      <c r="I124" s="90">
        <v>275</v>
      </c>
      <c r="J124" s="90">
        <v>2028</v>
      </c>
      <c r="K124" s="90">
        <v>122324</v>
      </c>
      <c r="L124" s="90">
        <v>34678</v>
      </c>
      <c r="M124" s="90">
        <v>34602</v>
      </c>
      <c r="N124" s="90">
        <v>35282</v>
      </c>
      <c r="O124" s="90">
        <v>17762</v>
      </c>
      <c r="P124" s="90">
        <v>5303</v>
      </c>
      <c r="Q124" s="90">
        <v>286</v>
      </c>
      <c r="R124" s="90">
        <v>5589</v>
      </c>
      <c r="S124" s="90">
        <v>547</v>
      </c>
      <c r="T124" s="90">
        <v>1254</v>
      </c>
      <c r="U124" s="90">
        <v>217</v>
      </c>
      <c r="V124" s="90">
        <v>54</v>
      </c>
      <c r="W124" s="90">
        <v>3517</v>
      </c>
      <c r="X124" s="90">
        <v>1900</v>
      </c>
      <c r="Y124" s="90">
        <v>1617</v>
      </c>
      <c r="Z124" s="90">
        <v>3130</v>
      </c>
      <c r="AA124" s="90">
        <v>17</v>
      </c>
      <c r="AB124" s="90">
        <v>3113</v>
      </c>
      <c r="AC124" s="90">
        <v>6630</v>
      </c>
      <c r="AD124" s="90">
        <v>250</v>
      </c>
      <c r="AE124" s="178"/>
      <c r="AF124" s="90">
        <v>31289</v>
      </c>
      <c r="AG124" s="90">
        <v>738</v>
      </c>
      <c r="AH124" s="90">
        <v>28025</v>
      </c>
      <c r="AI124" s="90">
        <v>28763</v>
      </c>
      <c r="AJ124" s="214">
        <v>91.93</v>
      </c>
      <c r="AK124" s="90">
        <v>-2931</v>
      </c>
      <c r="AL124" s="90">
        <v>1540</v>
      </c>
      <c r="AM124" s="90">
        <v>26634</v>
      </c>
      <c r="AN124" s="90">
        <v>8389</v>
      </c>
      <c r="AO124" s="90">
        <v>8101</v>
      </c>
      <c r="AP124" s="90">
        <v>6942</v>
      </c>
      <c r="AQ124" s="90">
        <v>3202</v>
      </c>
      <c r="AR124" s="90">
        <v>2746</v>
      </c>
      <c r="AS124" s="90">
        <v>1310</v>
      </c>
      <c r="AT124" s="90">
        <v>4056</v>
      </c>
      <c r="AU124" s="90">
        <v>1167</v>
      </c>
      <c r="AV124" s="90">
        <v>845</v>
      </c>
      <c r="AW124" s="90">
        <v>157</v>
      </c>
      <c r="AX124" s="90">
        <v>81</v>
      </c>
      <c r="AY124" s="90">
        <v>1806</v>
      </c>
      <c r="AZ124" s="90">
        <v>852</v>
      </c>
      <c r="BA124" s="90">
        <v>954</v>
      </c>
      <c r="BB124" s="90">
        <v>2526</v>
      </c>
      <c r="BC124" s="90">
        <v>33</v>
      </c>
      <c r="BD124" s="90">
        <v>2493</v>
      </c>
      <c r="BE124" s="90">
        <v>4299</v>
      </c>
      <c r="BF124" s="90">
        <v>45</v>
      </c>
      <c r="BG124" s="94" t="s">
        <v>311</v>
      </c>
      <c r="BH124" s="125" t="s">
        <v>334</v>
      </c>
    </row>
    <row r="125" spans="1:60" x14ac:dyDescent="0.2">
      <c r="A125" s="176">
        <v>122</v>
      </c>
      <c r="B125" s="190" t="s">
        <v>115</v>
      </c>
      <c r="C125" s="83" t="s">
        <v>458</v>
      </c>
      <c r="D125" s="90">
        <v>163730</v>
      </c>
      <c r="E125" s="90">
        <v>2423</v>
      </c>
      <c r="F125" s="90">
        <v>153698</v>
      </c>
      <c r="G125" s="90">
        <v>156121</v>
      </c>
      <c r="H125" s="214">
        <v>95.35</v>
      </c>
      <c r="I125" s="90">
        <v>-763</v>
      </c>
      <c r="J125" s="90">
        <v>3165</v>
      </c>
      <c r="K125" s="90">
        <v>156100</v>
      </c>
      <c r="L125" s="90">
        <v>45145</v>
      </c>
      <c r="M125" s="90">
        <v>42003</v>
      </c>
      <c r="N125" s="90">
        <v>42096</v>
      </c>
      <c r="O125" s="90">
        <v>26856</v>
      </c>
      <c r="P125" s="90">
        <v>10651</v>
      </c>
      <c r="Q125" s="90">
        <v>-757</v>
      </c>
      <c r="R125" s="90">
        <v>9894</v>
      </c>
      <c r="S125" s="90">
        <v>1260</v>
      </c>
      <c r="T125" s="90">
        <v>1299</v>
      </c>
      <c r="U125" s="90">
        <v>383</v>
      </c>
      <c r="V125" s="90">
        <v>121</v>
      </c>
      <c r="W125" s="90">
        <v>6831</v>
      </c>
      <c r="X125" s="90">
        <v>3629</v>
      </c>
      <c r="Y125" s="90">
        <v>3202</v>
      </c>
      <c r="Z125" s="90">
        <v>9295</v>
      </c>
      <c r="AA125" s="90">
        <v>0</v>
      </c>
      <c r="AB125" s="90">
        <v>9295</v>
      </c>
      <c r="AC125" s="90">
        <v>16126</v>
      </c>
      <c r="AD125" s="90">
        <v>812</v>
      </c>
      <c r="AE125" s="178"/>
      <c r="AF125" s="90">
        <v>24747</v>
      </c>
      <c r="AG125" s="90">
        <v>426</v>
      </c>
      <c r="AH125" s="90">
        <v>21615</v>
      </c>
      <c r="AI125" s="90">
        <v>22041</v>
      </c>
      <c r="AJ125" s="214">
        <v>89.07</v>
      </c>
      <c r="AK125" s="90">
        <v>2618</v>
      </c>
      <c r="AL125" s="90">
        <v>104</v>
      </c>
      <c r="AM125" s="90">
        <v>24337</v>
      </c>
      <c r="AN125" s="90">
        <v>8351</v>
      </c>
      <c r="AO125" s="90">
        <v>3844</v>
      </c>
      <c r="AP125" s="90">
        <v>4567</v>
      </c>
      <c r="AQ125" s="90">
        <v>7575</v>
      </c>
      <c r="AR125" s="90">
        <v>3465</v>
      </c>
      <c r="AS125" s="90">
        <v>-2903</v>
      </c>
      <c r="AT125" s="90">
        <v>562</v>
      </c>
      <c r="AU125" s="90">
        <v>96</v>
      </c>
      <c r="AV125" s="90">
        <v>-2715</v>
      </c>
      <c r="AW125" s="90">
        <v>-31</v>
      </c>
      <c r="AX125" s="90">
        <v>37</v>
      </c>
      <c r="AY125" s="90">
        <v>3175</v>
      </c>
      <c r="AZ125" s="90">
        <v>1641</v>
      </c>
      <c r="BA125" s="90">
        <v>1534</v>
      </c>
      <c r="BB125" s="90">
        <v>3923</v>
      </c>
      <c r="BC125" s="90">
        <v>0</v>
      </c>
      <c r="BD125" s="90">
        <v>3923</v>
      </c>
      <c r="BE125" s="90">
        <v>7098</v>
      </c>
      <c r="BF125" s="90">
        <v>84</v>
      </c>
      <c r="BG125" s="94" t="s">
        <v>312</v>
      </c>
      <c r="BH125" s="125" t="s">
        <v>333</v>
      </c>
    </row>
    <row r="126" spans="1:60" x14ac:dyDescent="0.2">
      <c r="A126" s="176">
        <v>123</v>
      </c>
      <c r="B126" s="190" t="s">
        <v>116</v>
      </c>
      <c r="C126" s="83" t="s">
        <v>459</v>
      </c>
      <c r="D126" s="90">
        <v>75459</v>
      </c>
      <c r="E126" s="90">
        <v>723</v>
      </c>
      <c r="F126" s="90">
        <v>72417</v>
      </c>
      <c r="G126" s="90">
        <v>73140</v>
      </c>
      <c r="H126" s="214">
        <v>96.93</v>
      </c>
      <c r="I126" s="90">
        <v>308</v>
      </c>
      <c r="J126" s="90">
        <v>1013</v>
      </c>
      <c r="K126" s="90">
        <v>73738</v>
      </c>
      <c r="L126" s="90">
        <v>20595</v>
      </c>
      <c r="M126" s="90">
        <v>21055</v>
      </c>
      <c r="N126" s="90">
        <v>21163</v>
      </c>
      <c r="O126" s="90">
        <v>10925</v>
      </c>
      <c r="P126" s="90">
        <v>2209</v>
      </c>
      <c r="Q126" s="90">
        <v>363</v>
      </c>
      <c r="R126" s="90">
        <v>2572</v>
      </c>
      <c r="S126" s="90">
        <v>181</v>
      </c>
      <c r="T126" s="90">
        <v>426</v>
      </c>
      <c r="U126" s="90">
        <v>20</v>
      </c>
      <c r="V126" s="90">
        <v>10</v>
      </c>
      <c r="W126" s="90">
        <v>1935</v>
      </c>
      <c r="X126" s="90">
        <v>1276</v>
      </c>
      <c r="Y126" s="90">
        <v>659</v>
      </c>
      <c r="Z126" s="90">
        <v>2319</v>
      </c>
      <c r="AA126" s="90">
        <v>3</v>
      </c>
      <c r="AB126" s="90">
        <v>2316</v>
      </c>
      <c r="AC126" s="90">
        <v>4251</v>
      </c>
      <c r="AD126" s="90">
        <v>108</v>
      </c>
      <c r="AE126" s="178"/>
      <c r="AF126" s="90">
        <v>17403</v>
      </c>
      <c r="AG126" s="90">
        <v>149</v>
      </c>
      <c r="AH126" s="90">
        <v>14744</v>
      </c>
      <c r="AI126" s="90">
        <v>14893</v>
      </c>
      <c r="AJ126" s="214">
        <v>85.58</v>
      </c>
      <c r="AK126" s="90">
        <v>-842</v>
      </c>
      <c r="AL126" s="90">
        <v>757</v>
      </c>
      <c r="AM126" s="90">
        <v>14659</v>
      </c>
      <c r="AN126" s="90">
        <v>5064</v>
      </c>
      <c r="AO126" s="90">
        <v>3845</v>
      </c>
      <c r="AP126" s="90">
        <v>4595</v>
      </c>
      <c r="AQ126" s="90">
        <v>1155</v>
      </c>
      <c r="AR126" s="90">
        <v>1644</v>
      </c>
      <c r="AS126" s="90">
        <v>1482</v>
      </c>
      <c r="AT126" s="90">
        <v>3126</v>
      </c>
      <c r="AU126" s="90">
        <v>461</v>
      </c>
      <c r="AV126" s="90">
        <v>801</v>
      </c>
      <c r="AW126" s="90">
        <v>0</v>
      </c>
      <c r="AX126" s="90">
        <v>0</v>
      </c>
      <c r="AY126" s="90">
        <v>1864</v>
      </c>
      <c r="AZ126" s="90">
        <v>1448</v>
      </c>
      <c r="BA126" s="90">
        <v>416</v>
      </c>
      <c r="BB126" s="90">
        <v>2510</v>
      </c>
      <c r="BC126" s="90">
        <v>0</v>
      </c>
      <c r="BD126" s="90">
        <v>2510</v>
      </c>
      <c r="BE126" s="90">
        <v>4374</v>
      </c>
      <c r="BF126" s="90">
        <v>7</v>
      </c>
      <c r="BG126" s="94" t="s">
        <v>311</v>
      </c>
      <c r="BH126" s="126" t="s">
        <v>329</v>
      </c>
    </row>
    <row r="127" spans="1:60" x14ac:dyDescent="0.2">
      <c r="A127" s="176">
        <v>124</v>
      </c>
      <c r="B127" s="190" t="s">
        <v>117</v>
      </c>
      <c r="C127" s="83" t="s">
        <v>460</v>
      </c>
      <c r="D127" s="90">
        <v>49823</v>
      </c>
      <c r="E127" s="90">
        <v>391</v>
      </c>
      <c r="F127" s="90">
        <v>46039</v>
      </c>
      <c r="G127" s="90">
        <v>46430</v>
      </c>
      <c r="H127" s="214">
        <v>93.19</v>
      </c>
      <c r="I127" s="90">
        <v>959</v>
      </c>
      <c r="J127" s="90">
        <v>477</v>
      </c>
      <c r="K127" s="90">
        <v>47475</v>
      </c>
      <c r="L127" s="90">
        <v>12798</v>
      </c>
      <c r="M127" s="90">
        <v>12979</v>
      </c>
      <c r="N127" s="90">
        <v>13232</v>
      </c>
      <c r="O127" s="90">
        <v>8466</v>
      </c>
      <c r="P127" s="90">
        <v>9631</v>
      </c>
      <c r="Q127" s="90">
        <v>-42</v>
      </c>
      <c r="R127" s="90">
        <v>9589</v>
      </c>
      <c r="S127" s="90">
        <v>803</v>
      </c>
      <c r="T127" s="90">
        <v>438</v>
      </c>
      <c r="U127" s="90">
        <v>173</v>
      </c>
      <c r="V127" s="90">
        <v>10</v>
      </c>
      <c r="W127" s="90">
        <v>8165</v>
      </c>
      <c r="X127" s="90">
        <v>5559</v>
      </c>
      <c r="Y127" s="90">
        <v>2606</v>
      </c>
      <c r="Z127" s="90">
        <v>3466</v>
      </c>
      <c r="AA127" s="90">
        <v>0</v>
      </c>
      <c r="AB127" s="90">
        <v>3466</v>
      </c>
      <c r="AC127" s="90">
        <v>11631</v>
      </c>
      <c r="AD127" s="90">
        <v>1157</v>
      </c>
      <c r="AE127" s="178"/>
      <c r="AF127" s="90">
        <v>22567</v>
      </c>
      <c r="AG127" s="90">
        <v>62</v>
      </c>
      <c r="AH127" s="90">
        <v>21688</v>
      </c>
      <c r="AI127" s="90">
        <v>21750</v>
      </c>
      <c r="AJ127" s="214">
        <v>96.38</v>
      </c>
      <c r="AK127" s="90">
        <v>-2025</v>
      </c>
      <c r="AL127" s="90">
        <v>249</v>
      </c>
      <c r="AM127" s="90">
        <v>19912</v>
      </c>
      <c r="AN127" s="90">
        <v>3786</v>
      </c>
      <c r="AO127" s="90">
        <v>4374</v>
      </c>
      <c r="AP127" s="90">
        <v>6573</v>
      </c>
      <c r="AQ127" s="90">
        <v>5179</v>
      </c>
      <c r="AR127" s="90">
        <v>3173</v>
      </c>
      <c r="AS127" s="90">
        <v>-1450</v>
      </c>
      <c r="AT127" s="90">
        <v>1723</v>
      </c>
      <c r="AU127" s="90">
        <v>-508</v>
      </c>
      <c r="AV127" s="90">
        <v>-1517</v>
      </c>
      <c r="AW127" s="90">
        <v>0</v>
      </c>
      <c r="AX127" s="90">
        <v>0</v>
      </c>
      <c r="AY127" s="90">
        <v>3748</v>
      </c>
      <c r="AZ127" s="90">
        <v>2512</v>
      </c>
      <c r="BA127" s="90">
        <v>1236</v>
      </c>
      <c r="BB127" s="90">
        <v>817</v>
      </c>
      <c r="BC127" s="90">
        <v>0</v>
      </c>
      <c r="BD127" s="90">
        <v>817</v>
      </c>
      <c r="BE127" s="90">
        <v>4565</v>
      </c>
      <c r="BF127" s="90">
        <v>17</v>
      </c>
      <c r="BG127" s="94" t="s">
        <v>314</v>
      </c>
      <c r="BH127" s="125" t="s">
        <v>337</v>
      </c>
    </row>
    <row r="128" spans="1:60" x14ac:dyDescent="0.2">
      <c r="A128" s="176">
        <v>125</v>
      </c>
      <c r="B128" s="190" t="s">
        <v>118</v>
      </c>
      <c r="C128" s="83" t="s">
        <v>461</v>
      </c>
      <c r="D128" s="90">
        <v>54624</v>
      </c>
      <c r="E128" s="90">
        <v>762</v>
      </c>
      <c r="F128" s="90">
        <v>50199</v>
      </c>
      <c r="G128" s="90">
        <v>50961</v>
      </c>
      <c r="H128" s="214">
        <v>93.29</v>
      </c>
      <c r="I128" s="90">
        <v>671</v>
      </c>
      <c r="J128" s="90">
        <v>905</v>
      </c>
      <c r="K128" s="90">
        <v>51775</v>
      </c>
      <c r="L128" s="90">
        <v>17015</v>
      </c>
      <c r="M128" s="90">
        <v>15214</v>
      </c>
      <c r="N128" s="90">
        <v>15221</v>
      </c>
      <c r="O128" s="90">
        <v>4325</v>
      </c>
      <c r="P128" s="90">
        <v>9845</v>
      </c>
      <c r="Q128" s="90">
        <v>-1976</v>
      </c>
      <c r="R128" s="90">
        <v>7869</v>
      </c>
      <c r="S128" s="90">
        <v>1415</v>
      </c>
      <c r="T128" s="90">
        <v>561</v>
      </c>
      <c r="U128" s="90">
        <v>596</v>
      </c>
      <c r="V128" s="90">
        <v>72</v>
      </c>
      <c r="W128" s="90">
        <v>5225</v>
      </c>
      <c r="X128" s="90">
        <v>3356</v>
      </c>
      <c r="Y128" s="90">
        <v>1869</v>
      </c>
      <c r="Z128" s="90">
        <v>3699</v>
      </c>
      <c r="AA128" s="90">
        <v>28</v>
      </c>
      <c r="AB128" s="90">
        <v>3671</v>
      </c>
      <c r="AC128" s="90">
        <v>8896</v>
      </c>
      <c r="AD128" s="90">
        <v>463</v>
      </c>
      <c r="AE128" s="178"/>
      <c r="AF128" s="90">
        <v>10284</v>
      </c>
      <c r="AG128" s="90">
        <v>116</v>
      </c>
      <c r="AH128" s="90">
        <v>9496</v>
      </c>
      <c r="AI128" s="90">
        <v>9612</v>
      </c>
      <c r="AJ128" s="214">
        <v>93.47</v>
      </c>
      <c r="AK128" s="90">
        <v>47</v>
      </c>
      <c r="AL128" s="90">
        <v>69</v>
      </c>
      <c r="AM128" s="90">
        <v>9612</v>
      </c>
      <c r="AN128" s="90">
        <v>2861</v>
      </c>
      <c r="AO128" s="90">
        <v>1870</v>
      </c>
      <c r="AP128" s="90">
        <v>3065</v>
      </c>
      <c r="AQ128" s="90">
        <v>1816</v>
      </c>
      <c r="AR128" s="90">
        <v>1940</v>
      </c>
      <c r="AS128" s="90">
        <v>19</v>
      </c>
      <c r="AT128" s="90">
        <v>1959</v>
      </c>
      <c r="AU128" s="90">
        <v>378</v>
      </c>
      <c r="AV128" s="90">
        <v>196</v>
      </c>
      <c r="AW128" s="90">
        <v>8</v>
      </c>
      <c r="AX128" s="90">
        <v>4</v>
      </c>
      <c r="AY128" s="90">
        <v>1373</v>
      </c>
      <c r="AZ128" s="90">
        <v>975</v>
      </c>
      <c r="BA128" s="90">
        <v>398</v>
      </c>
      <c r="BB128" s="90">
        <v>672</v>
      </c>
      <c r="BC128" s="90">
        <v>6</v>
      </c>
      <c r="BD128" s="90">
        <v>666</v>
      </c>
      <c r="BE128" s="90">
        <v>2039</v>
      </c>
      <c r="BF128" s="90">
        <v>26</v>
      </c>
      <c r="BG128" s="94" t="s">
        <v>311</v>
      </c>
      <c r="BH128" s="125" t="s">
        <v>329</v>
      </c>
    </row>
    <row r="129" spans="1:60" x14ac:dyDescent="0.2">
      <c r="A129" s="176">
        <v>126</v>
      </c>
      <c r="B129" s="190" t="s">
        <v>119</v>
      </c>
      <c r="C129" s="83" t="s">
        <v>462</v>
      </c>
      <c r="D129" s="90">
        <v>73273</v>
      </c>
      <c r="E129" s="90">
        <v>886</v>
      </c>
      <c r="F129" s="90">
        <v>69424</v>
      </c>
      <c r="G129" s="90">
        <v>70310</v>
      </c>
      <c r="H129" s="214">
        <v>95.96</v>
      </c>
      <c r="I129" s="90">
        <v>632</v>
      </c>
      <c r="J129" s="90">
        <v>1242</v>
      </c>
      <c r="K129" s="90">
        <v>71298</v>
      </c>
      <c r="L129" s="90">
        <v>20624</v>
      </c>
      <c r="M129" s="90">
        <v>20407</v>
      </c>
      <c r="N129" s="90">
        <v>20447</v>
      </c>
      <c r="O129" s="90">
        <v>9820</v>
      </c>
      <c r="P129" s="90">
        <v>6020</v>
      </c>
      <c r="Q129" s="90">
        <v>331</v>
      </c>
      <c r="R129" s="90">
        <v>6351</v>
      </c>
      <c r="S129" s="90">
        <v>427</v>
      </c>
      <c r="T129" s="90">
        <v>701</v>
      </c>
      <c r="U129" s="90">
        <v>136</v>
      </c>
      <c r="V129" s="90">
        <v>32</v>
      </c>
      <c r="W129" s="90">
        <v>5055</v>
      </c>
      <c r="X129" s="90">
        <v>3343</v>
      </c>
      <c r="Y129" s="90">
        <v>1712</v>
      </c>
      <c r="Z129" s="90">
        <v>3055</v>
      </c>
      <c r="AA129" s="90">
        <v>7</v>
      </c>
      <c r="AB129" s="90">
        <v>3048</v>
      </c>
      <c r="AC129" s="90">
        <v>8103</v>
      </c>
      <c r="AD129" s="90">
        <v>441</v>
      </c>
      <c r="AE129" s="178"/>
      <c r="AF129" s="90">
        <v>16486</v>
      </c>
      <c r="AG129" s="90">
        <v>263</v>
      </c>
      <c r="AH129" s="90">
        <v>15391</v>
      </c>
      <c r="AI129" s="90">
        <v>15654</v>
      </c>
      <c r="AJ129" s="214">
        <v>94.95</v>
      </c>
      <c r="AK129" s="90">
        <v>-949</v>
      </c>
      <c r="AL129" s="90">
        <v>530</v>
      </c>
      <c r="AM129" s="90">
        <v>14972</v>
      </c>
      <c r="AN129" s="90">
        <v>4130</v>
      </c>
      <c r="AO129" s="90">
        <v>3806</v>
      </c>
      <c r="AP129" s="90">
        <v>4178</v>
      </c>
      <c r="AQ129" s="90">
        <v>2858</v>
      </c>
      <c r="AR129" s="90">
        <v>661</v>
      </c>
      <c r="AS129" s="90">
        <v>3709</v>
      </c>
      <c r="AT129" s="90">
        <v>4370</v>
      </c>
      <c r="AU129" s="90">
        <v>1986</v>
      </c>
      <c r="AV129" s="90">
        <v>1680</v>
      </c>
      <c r="AW129" s="90">
        <v>0</v>
      </c>
      <c r="AX129" s="90">
        <v>0</v>
      </c>
      <c r="AY129" s="90">
        <v>704</v>
      </c>
      <c r="AZ129" s="90">
        <v>438</v>
      </c>
      <c r="BA129" s="90">
        <v>266</v>
      </c>
      <c r="BB129" s="90">
        <v>832</v>
      </c>
      <c r="BC129" s="90">
        <v>0</v>
      </c>
      <c r="BD129" s="90">
        <v>832</v>
      </c>
      <c r="BE129" s="90">
        <v>1536</v>
      </c>
      <c r="BF129" s="90">
        <v>9</v>
      </c>
      <c r="BG129" s="94" t="s">
        <v>311</v>
      </c>
      <c r="BH129" s="125" t="s">
        <v>329</v>
      </c>
    </row>
    <row r="130" spans="1:60" x14ac:dyDescent="0.2">
      <c r="A130" s="176">
        <v>127</v>
      </c>
      <c r="B130" s="190" t="s">
        <v>120</v>
      </c>
      <c r="C130" s="83" t="s">
        <v>463</v>
      </c>
      <c r="D130" s="90">
        <v>159750</v>
      </c>
      <c r="E130" s="90">
        <v>5545</v>
      </c>
      <c r="F130" s="90">
        <v>148123</v>
      </c>
      <c r="G130" s="90">
        <v>153668</v>
      </c>
      <c r="H130" s="214">
        <v>96.19</v>
      </c>
      <c r="I130" s="90">
        <v>2295</v>
      </c>
      <c r="J130" s="90">
        <v>7297</v>
      </c>
      <c r="K130" s="90">
        <v>157715</v>
      </c>
      <c r="L130" s="90">
        <v>42697</v>
      </c>
      <c r="M130" s="90">
        <v>43620</v>
      </c>
      <c r="N130" s="90">
        <v>43976</v>
      </c>
      <c r="O130" s="90">
        <v>27422</v>
      </c>
      <c r="P130" s="90">
        <v>20015</v>
      </c>
      <c r="Q130" s="90">
        <v>258</v>
      </c>
      <c r="R130" s="90">
        <v>20273</v>
      </c>
      <c r="S130" s="90">
        <v>1776</v>
      </c>
      <c r="T130" s="90">
        <v>1239</v>
      </c>
      <c r="U130" s="90">
        <v>861</v>
      </c>
      <c r="V130" s="90">
        <v>52</v>
      </c>
      <c r="W130" s="90">
        <v>16345</v>
      </c>
      <c r="X130" s="90">
        <v>12476</v>
      </c>
      <c r="Y130" s="90">
        <v>3869</v>
      </c>
      <c r="Z130" s="90">
        <v>6320</v>
      </c>
      <c r="AA130" s="90">
        <v>96</v>
      </c>
      <c r="AB130" s="90">
        <v>6224</v>
      </c>
      <c r="AC130" s="90">
        <v>22569</v>
      </c>
      <c r="AD130" s="90">
        <v>2262</v>
      </c>
      <c r="AE130" s="178"/>
      <c r="AF130" s="90">
        <v>39174</v>
      </c>
      <c r="AG130" s="90">
        <v>3105</v>
      </c>
      <c r="AH130" s="90">
        <v>35512</v>
      </c>
      <c r="AI130" s="90">
        <v>38617</v>
      </c>
      <c r="AJ130" s="214">
        <v>98.58</v>
      </c>
      <c r="AK130" s="90">
        <v>-4965</v>
      </c>
      <c r="AL130" s="90">
        <v>771</v>
      </c>
      <c r="AM130" s="90">
        <v>31318</v>
      </c>
      <c r="AN130" s="90">
        <v>10519</v>
      </c>
      <c r="AO130" s="90">
        <v>6416</v>
      </c>
      <c r="AP130" s="90">
        <v>10761</v>
      </c>
      <c r="AQ130" s="90">
        <v>3622</v>
      </c>
      <c r="AR130" s="90">
        <v>3021</v>
      </c>
      <c r="AS130" s="90">
        <v>3538</v>
      </c>
      <c r="AT130" s="90">
        <v>6559</v>
      </c>
      <c r="AU130" s="90">
        <v>1319</v>
      </c>
      <c r="AV130" s="90">
        <v>2403</v>
      </c>
      <c r="AW130" s="90">
        <v>155</v>
      </c>
      <c r="AX130" s="90">
        <v>46</v>
      </c>
      <c r="AY130" s="90">
        <v>2636</v>
      </c>
      <c r="AZ130" s="90">
        <v>1687</v>
      </c>
      <c r="BA130" s="90">
        <v>949</v>
      </c>
      <c r="BB130" s="90">
        <v>561</v>
      </c>
      <c r="BC130" s="90">
        <v>1</v>
      </c>
      <c r="BD130" s="90">
        <v>560</v>
      </c>
      <c r="BE130" s="90">
        <v>3196</v>
      </c>
      <c r="BF130" s="90">
        <v>108</v>
      </c>
      <c r="BG130" s="94" t="s">
        <v>312</v>
      </c>
      <c r="BH130" s="125" t="s">
        <v>333</v>
      </c>
    </row>
    <row r="131" spans="1:60" x14ac:dyDescent="0.2">
      <c r="A131" s="176">
        <v>128</v>
      </c>
      <c r="B131" s="190" t="s">
        <v>301</v>
      </c>
      <c r="C131" s="83" t="s">
        <v>464</v>
      </c>
      <c r="D131" s="90">
        <v>136149</v>
      </c>
      <c r="E131" s="90">
        <v>1293</v>
      </c>
      <c r="F131" s="90">
        <v>131619</v>
      </c>
      <c r="G131" s="90">
        <v>132912</v>
      </c>
      <c r="H131" s="214">
        <v>97.62</v>
      </c>
      <c r="I131" s="90">
        <v>888</v>
      </c>
      <c r="J131" s="90">
        <v>2333</v>
      </c>
      <c r="K131" s="90">
        <v>134840</v>
      </c>
      <c r="L131" s="90">
        <v>38398</v>
      </c>
      <c r="M131" s="90">
        <v>37652</v>
      </c>
      <c r="N131" s="90">
        <v>38177</v>
      </c>
      <c r="O131" s="90">
        <v>20613</v>
      </c>
      <c r="P131" s="90">
        <v>6669</v>
      </c>
      <c r="Q131" s="90">
        <v>47</v>
      </c>
      <c r="R131" s="90">
        <v>6716</v>
      </c>
      <c r="S131" s="90">
        <v>589</v>
      </c>
      <c r="T131" s="90">
        <v>1404</v>
      </c>
      <c r="U131" s="90">
        <v>207</v>
      </c>
      <c r="V131" s="90">
        <v>80</v>
      </c>
      <c r="W131" s="90">
        <v>4436</v>
      </c>
      <c r="X131" s="90">
        <v>2892</v>
      </c>
      <c r="Y131" s="90">
        <v>1544</v>
      </c>
      <c r="Z131" s="90">
        <v>3409</v>
      </c>
      <c r="AA131" s="90">
        <v>54</v>
      </c>
      <c r="AB131" s="90">
        <v>3355</v>
      </c>
      <c r="AC131" s="90">
        <v>7791</v>
      </c>
      <c r="AD131" s="90">
        <v>687</v>
      </c>
      <c r="AE131" s="178"/>
      <c r="AF131" s="90">
        <v>21107</v>
      </c>
      <c r="AG131" s="90">
        <v>314</v>
      </c>
      <c r="AH131" s="90">
        <v>19538</v>
      </c>
      <c r="AI131" s="90">
        <v>19852</v>
      </c>
      <c r="AJ131" s="214">
        <v>94.05</v>
      </c>
      <c r="AK131" s="90">
        <v>-931</v>
      </c>
      <c r="AL131" s="90">
        <v>666</v>
      </c>
      <c r="AM131" s="90">
        <v>19273</v>
      </c>
      <c r="AN131" s="90">
        <v>7214</v>
      </c>
      <c r="AO131" s="90">
        <v>4353</v>
      </c>
      <c r="AP131" s="90">
        <v>4567</v>
      </c>
      <c r="AQ131" s="90">
        <v>3139</v>
      </c>
      <c r="AR131" s="90">
        <v>1965</v>
      </c>
      <c r="AS131" s="90">
        <v>1305</v>
      </c>
      <c r="AT131" s="90">
        <v>3270</v>
      </c>
      <c r="AU131" s="90">
        <v>619</v>
      </c>
      <c r="AV131" s="90">
        <v>879</v>
      </c>
      <c r="AW131" s="90">
        <v>101</v>
      </c>
      <c r="AX131" s="90">
        <v>21</v>
      </c>
      <c r="AY131" s="90">
        <v>1650</v>
      </c>
      <c r="AZ131" s="90">
        <v>971</v>
      </c>
      <c r="BA131" s="90">
        <v>679</v>
      </c>
      <c r="BB131" s="90">
        <v>1257</v>
      </c>
      <c r="BC131" s="90">
        <v>1</v>
      </c>
      <c r="BD131" s="90">
        <v>1256</v>
      </c>
      <c r="BE131" s="90">
        <v>2906</v>
      </c>
      <c r="BF131" s="90">
        <v>12</v>
      </c>
      <c r="BG131" s="94" t="s">
        <v>314</v>
      </c>
      <c r="BH131" s="125" t="s">
        <v>336</v>
      </c>
    </row>
    <row r="132" spans="1:60" x14ac:dyDescent="0.2">
      <c r="A132" s="176">
        <v>129</v>
      </c>
      <c r="B132" s="190" t="s">
        <v>121</v>
      </c>
      <c r="C132" s="83" t="s">
        <v>465</v>
      </c>
      <c r="D132" s="90">
        <v>76513</v>
      </c>
      <c r="E132" s="90">
        <v>1071</v>
      </c>
      <c r="F132" s="90">
        <v>73683</v>
      </c>
      <c r="G132" s="90">
        <v>74754</v>
      </c>
      <c r="H132" s="214">
        <v>97.7</v>
      </c>
      <c r="I132" s="90">
        <v>899</v>
      </c>
      <c r="J132" s="90">
        <v>1879</v>
      </c>
      <c r="K132" s="90">
        <v>76461</v>
      </c>
      <c r="L132" s="90">
        <v>20588</v>
      </c>
      <c r="M132" s="90">
        <v>21487</v>
      </c>
      <c r="N132" s="90">
        <v>21569</v>
      </c>
      <c r="O132" s="90">
        <v>12817</v>
      </c>
      <c r="P132" s="90">
        <v>5066</v>
      </c>
      <c r="Q132" s="90">
        <v>-45</v>
      </c>
      <c r="R132" s="90">
        <v>5021</v>
      </c>
      <c r="S132" s="90">
        <v>284</v>
      </c>
      <c r="T132" s="90">
        <v>844</v>
      </c>
      <c r="U132" s="90">
        <v>0</v>
      </c>
      <c r="V132" s="90">
        <v>-2</v>
      </c>
      <c r="W132" s="90">
        <v>3895</v>
      </c>
      <c r="X132" s="90">
        <v>2576</v>
      </c>
      <c r="Y132" s="90">
        <v>1319</v>
      </c>
      <c r="Z132" s="90">
        <v>2144</v>
      </c>
      <c r="AA132" s="90">
        <v>-453</v>
      </c>
      <c r="AB132" s="90">
        <v>2597</v>
      </c>
      <c r="AC132" s="90">
        <v>6492</v>
      </c>
      <c r="AD132" s="90">
        <v>381</v>
      </c>
      <c r="AE132" s="178"/>
      <c r="AF132" s="90">
        <v>27699</v>
      </c>
      <c r="AG132" s="90">
        <v>376</v>
      </c>
      <c r="AH132" s="90">
        <v>25980</v>
      </c>
      <c r="AI132" s="90">
        <v>26356</v>
      </c>
      <c r="AJ132" s="214">
        <v>95.15</v>
      </c>
      <c r="AK132" s="90">
        <v>-1864</v>
      </c>
      <c r="AL132" s="90">
        <v>1000</v>
      </c>
      <c r="AM132" s="90">
        <v>25116</v>
      </c>
      <c r="AN132" s="90">
        <v>8108</v>
      </c>
      <c r="AO132" s="90">
        <v>5163</v>
      </c>
      <c r="AP132" s="90">
        <v>7669</v>
      </c>
      <c r="AQ132" s="90">
        <v>4176</v>
      </c>
      <c r="AR132" s="90">
        <v>2119</v>
      </c>
      <c r="AS132" s="90">
        <v>35</v>
      </c>
      <c r="AT132" s="90">
        <v>2154</v>
      </c>
      <c r="AU132" s="90">
        <v>67</v>
      </c>
      <c r="AV132" s="90">
        <v>280</v>
      </c>
      <c r="AW132" s="90">
        <v>0</v>
      </c>
      <c r="AX132" s="90">
        <v>0</v>
      </c>
      <c r="AY132" s="90">
        <v>1807</v>
      </c>
      <c r="AZ132" s="90">
        <v>909</v>
      </c>
      <c r="BA132" s="90">
        <v>898</v>
      </c>
      <c r="BB132" s="90">
        <v>1741</v>
      </c>
      <c r="BC132" s="90">
        <v>0</v>
      </c>
      <c r="BD132" s="90">
        <v>1741</v>
      </c>
      <c r="BE132" s="90">
        <v>3548</v>
      </c>
      <c r="BF132" s="90">
        <v>398</v>
      </c>
      <c r="BG132" s="94" t="s">
        <v>311</v>
      </c>
      <c r="BH132" s="125" t="s">
        <v>332</v>
      </c>
    </row>
    <row r="133" spans="1:60" x14ac:dyDescent="0.2">
      <c r="A133" s="176">
        <v>130</v>
      </c>
      <c r="B133" s="190" t="s">
        <v>122</v>
      </c>
      <c r="C133" s="83" t="s">
        <v>466</v>
      </c>
      <c r="D133" s="90">
        <v>57774</v>
      </c>
      <c r="E133" s="90">
        <v>687</v>
      </c>
      <c r="F133" s="90">
        <v>55838</v>
      </c>
      <c r="G133" s="90">
        <v>56525</v>
      </c>
      <c r="H133" s="214">
        <v>97.84</v>
      </c>
      <c r="I133" s="90">
        <v>359</v>
      </c>
      <c r="J133" s="90">
        <v>793</v>
      </c>
      <c r="K133" s="90">
        <v>56990</v>
      </c>
      <c r="L133" s="90">
        <v>17628</v>
      </c>
      <c r="M133" s="90">
        <v>15872</v>
      </c>
      <c r="N133" s="90">
        <v>16186</v>
      </c>
      <c r="O133" s="90">
        <v>7304</v>
      </c>
      <c r="P133" s="90">
        <v>2223</v>
      </c>
      <c r="Q133" s="90">
        <v>-20</v>
      </c>
      <c r="R133" s="90">
        <v>2203</v>
      </c>
      <c r="S133" s="90">
        <v>117</v>
      </c>
      <c r="T133" s="90">
        <v>381</v>
      </c>
      <c r="U133" s="90">
        <v>7</v>
      </c>
      <c r="V133" s="90">
        <v>9</v>
      </c>
      <c r="W133" s="90">
        <v>1689</v>
      </c>
      <c r="X133" s="90">
        <v>1136</v>
      </c>
      <c r="Y133" s="90">
        <v>553</v>
      </c>
      <c r="Z133" s="90">
        <v>1293</v>
      </c>
      <c r="AA133" s="90">
        <v>9</v>
      </c>
      <c r="AB133" s="90">
        <v>1284</v>
      </c>
      <c r="AC133" s="90">
        <v>2973</v>
      </c>
      <c r="AD133" s="90">
        <v>342</v>
      </c>
      <c r="AE133" s="178"/>
      <c r="AF133" s="90">
        <v>19342</v>
      </c>
      <c r="AG133" s="90">
        <v>73</v>
      </c>
      <c r="AH133" s="90">
        <v>18906</v>
      </c>
      <c r="AI133" s="90">
        <v>18979</v>
      </c>
      <c r="AJ133" s="214">
        <v>98.12</v>
      </c>
      <c r="AK133" s="90">
        <v>-353</v>
      </c>
      <c r="AL133" s="90">
        <v>103</v>
      </c>
      <c r="AM133" s="90">
        <v>18656</v>
      </c>
      <c r="AN133" s="90">
        <v>4707</v>
      </c>
      <c r="AO133" s="90">
        <v>5671</v>
      </c>
      <c r="AP133" s="90">
        <v>5003</v>
      </c>
      <c r="AQ133" s="90">
        <v>3275</v>
      </c>
      <c r="AR133" s="90">
        <v>844</v>
      </c>
      <c r="AS133" s="90">
        <v>512</v>
      </c>
      <c r="AT133" s="90">
        <v>1356</v>
      </c>
      <c r="AU133" s="90">
        <v>181</v>
      </c>
      <c r="AV133" s="90">
        <v>552</v>
      </c>
      <c r="AW133" s="90">
        <v>27</v>
      </c>
      <c r="AX133" s="90">
        <v>0</v>
      </c>
      <c r="AY133" s="90">
        <v>596</v>
      </c>
      <c r="AZ133" s="90">
        <v>437</v>
      </c>
      <c r="BA133" s="90">
        <v>159</v>
      </c>
      <c r="BB133" s="90">
        <v>366</v>
      </c>
      <c r="BC133" s="90">
        <v>0</v>
      </c>
      <c r="BD133" s="90">
        <v>366</v>
      </c>
      <c r="BE133" s="90">
        <v>962</v>
      </c>
      <c r="BF133" s="90">
        <v>32</v>
      </c>
      <c r="BG133" s="94" t="s">
        <v>311</v>
      </c>
      <c r="BH133" s="125" t="s">
        <v>331</v>
      </c>
    </row>
    <row r="134" spans="1:60" x14ac:dyDescent="0.2">
      <c r="A134" s="176">
        <v>131</v>
      </c>
      <c r="B134" s="190" t="s">
        <v>123</v>
      </c>
      <c r="C134" s="83" t="s">
        <v>467</v>
      </c>
      <c r="D134" s="90">
        <v>148814</v>
      </c>
      <c r="E134" s="90">
        <v>2152</v>
      </c>
      <c r="F134" s="90">
        <v>140110</v>
      </c>
      <c r="G134" s="90">
        <v>142262</v>
      </c>
      <c r="H134" s="214">
        <v>95.6</v>
      </c>
      <c r="I134" s="90">
        <v>2317</v>
      </c>
      <c r="J134" s="90">
        <v>2643</v>
      </c>
      <c r="K134" s="90">
        <v>145070</v>
      </c>
      <c r="L134" s="90">
        <v>41769</v>
      </c>
      <c r="M134" s="90">
        <v>41640</v>
      </c>
      <c r="N134" s="90">
        <v>41158</v>
      </c>
      <c r="O134" s="90">
        <v>20503</v>
      </c>
      <c r="P134" s="90">
        <v>21743</v>
      </c>
      <c r="Q134" s="90">
        <v>-512</v>
      </c>
      <c r="R134" s="90">
        <v>21231</v>
      </c>
      <c r="S134" s="90">
        <v>299</v>
      </c>
      <c r="T134" s="90">
        <v>2018</v>
      </c>
      <c r="U134" s="90">
        <v>44</v>
      </c>
      <c r="V134" s="90">
        <v>2</v>
      </c>
      <c r="W134" s="90">
        <v>18868</v>
      </c>
      <c r="X134" s="90">
        <v>14852</v>
      </c>
      <c r="Y134" s="90">
        <v>4016</v>
      </c>
      <c r="Z134" s="90">
        <v>7721</v>
      </c>
      <c r="AA134" s="90">
        <v>1</v>
      </c>
      <c r="AB134" s="90">
        <v>7720</v>
      </c>
      <c r="AC134" s="90">
        <v>26588</v>
      </c>
      <c r="AD134" s="90">
        <v>2335</v>
      </c>
      <c r="AE134" s="178"/>
      <c r="AF134" s="90">
        <v>283628</v>
      </c>
      <c r="AG134" s="90">
        <v>2877</v>
      </c>
      <c r="AH134" s="90">
        <v>265999</v>
      </c>
      <c r="AI134" s="90">
        <v>268876</v>
      </c>
      <c r="AJ134" s="214">
        <v>94.8</v>
      </c>
      <c r="AK134" s="90">
        <v>-4546</v>
      </c>
      <c r="AL134" s="90">
        <v>1107</v>
      </c>
      <c r="AM134" s="90">
        <v>262560</v>
      </c>
      <c r="AN134" s="90">
        <v>62647</v>
      </c>
      <c r="AO134" s="90">
        <v>77406</v>
      </c>
      <c r="AP134" s="90">
        <v>100469</v>
      </c>
      <c r="AQ134" s="90">
        <v>22038</v>
      </c>
      <c r="AR134" s="90">
        <v>9158</v>
      </c>
      <c r="AS134" s="90">
        <v>-253</v>
      </c>
      <c r="AT134" s="90">
        <v>8905</v>
      </c>
      <c r="AU134" s="90">
        <v>70</v>
      </c>
      <c r="AV134" s="90">
        <v>556</v>
      </c>
      <c r="AW134" s="90">
        <v>362</v>
      </c>
      <c r="AX134" s="90">
        <v>45</v>
      </c>
      <c r="AY134" s="90">
        <v>7872</v>
      </c>
      <c r="AZ134" s="90">
        <v>4479</v>
      </c>
      <c r="BA134" s="90">
        <v>3393</v>
      </c>
      <c r="BB134" s="90">
        <v>15286</v>
      </c>
      <c r="BC134" s="90">
        <v>0</v>
      </c>
      <c r="BD134" s="90">
        <v>15286</v>
      </c>
      <c r="BE134" s="90">
        <v>23158</v>
      </c>
      <c r="BF134" s="90">
        <v>111</v>
      </c>
      <c r="BG134" s="94" t="s">
        <v>312</v>
      </c>
      <c r="BH134" s="125" t="s">
        <v>333</v>
      </c>
    </row>
    <row r="135" spans="1:60" x14ac:dyDescent="0.2">
      <c r="A135" s="176">
        <v>132</v>
      </c>
      <c r="B135" s="190" t="s">
        <v>124</v>
      </c>
      <c r="C135" s="83" t="s">
        <v>468</v>
      </c>
      <c r="D135" s="90">
        <v>71147</v>
      </c>
      <c r="E135" s="90">
        <v>904</v>
      </c>
      <c r="F135" s="90">
        <v>68278</v>
      </c>
      <c r="G135" s="90">
        <v>69182</v>
      </c>
      <c r="H135" s="214">
        <v>97.24</v>
      </c>
      <c r="I135" s="90">
        <v>595</v>
      </c>
      <c r="J135" s="90">
        <v>1178</v>
      </c>
      <c r="K135" s="90">
        <v>70051</v>
      </c>
      <c r="L135" s="90">
        <v>19586</v>
      </c>
      <c r="M135" s="90">
        <v>19831</v>
      </c>
      <c r="N135" s="90">
        <v>19623</v>
      </c>
      <c r="O135" s="90">
        <v>11011</v>
      </c>
      <c r="P135" s="90">
        <v>3806</v>
      </c>
      <c r="Q135" s="90">
        <v>255</v>
      </c>
      <c r="R135" s="90">
        <v>4061</v>
      </c>
      <c r="S135" s="90">
        <v>287</v>
      </c>
      <c r="T135" s="90">
        <v>694</v>
      </c>
      <c r="U135" s="90">
        <v>33</v>
      </c>
      <c r="V135" s="90">
        <v>10</v>
      </c>
      <c r="W135" s="90">
        <v>3037</v>
      </c>
      <c r="X135" s="90">
        <v>2089</v>
      </c>
      <c r="Y135" s="90">
        <v>948</v>
      </c>
      <c r="Z135" s="90">
        <v>1975</v>
      </c>
      <c r="AA135" s="90">
        <v>8</v>
      </c>
      <c r="AB135" s="90">
        <v>1967</v>
      </c>
      <c r="AC135" s="90">
        <v>5004</v>
      </c>
      <c r="AD135" s="90">
        <v>248</v>
      </c>
      <c r="AE135" s="178"/>
      <c r="AF135" s="90">
        <v>25244</v>
      </c>
      <c r="AG135" s="90">
        <v>11</v>
      </c>
      <c r="AH135" s="90">
        <v>22832</v>
      </c>
      <c r="AI135" s="90">
        <v>22843</v>
      </c>
      <c r="AJ135" s="214">
        <v>90.49</v>
      </c>
      <c r="AK135" s="90">
        <v>-479</v>
      </c>
      <c r="AL135" s="90">
        <v>153</v>
      </c>
      <c r="AM135" s="90">
        <v>22506</v>
      </c>
      <c r="AN135" s="90">
        <v>7306</v>
      </c>
      <c r="AO135" s="90">
        <v>5316</v>
      </c>
      <c r="AP135" s="90">
        <v>6320</v>
      </c>
      <c r="AQ135" s="90">
        <v>3564</v>
      </c>
      <c r="AR135" s="90">
        <v>660</v>
      </c>
      <c r="AS135" s="90">
        <v>277</v>
      </c>
      <c r="AT135" s="90">
        <v>937</v>
      </c>
      <c r="AU135" s="90">
        <v>69</v>
      </c>
      <c r="AV135" s="90">
        <v>355</v>
      </c>
      <c r="AW135" s="90">
        <v>0</v>
      </c>
      <c r="AX135" s="90">
        <v>0</v>
      </c>
      <c r="AY135" s="90">
        <v>513</v>
      </c>
      <c r="AZ135" s="90">
        <v>172</v>
      </c>
      <c r="BA135" s="90">
        <v>341</v>
      </c>
      <c r="BB135" s="90">
        <v>2401</v>
      </c>
      <c r="BC135" s="90">
        <v>0</v>
      </c>
      <c r="BD135" s="90">
        <v>2401</v>
      </c>
      <c r="BE135" s="90">
        <v>2914</v>
      </c>
      <c r="BF135" s="90">
        <v>4</v>
      </c>
      <c r="BG135" s="94" t="s">
        <v>311</v>
      </c>
      <c r="BH135" s="125" t="s">
        <v>331</v>
      </c>
    </row>
    <row r="136" spans="1:60" x14ac:dyDescent="0.2">
      <c r="A136" s="176">
        <v>133</v>
      </c>
      <c r="B136" s="190" t="s">
        <v>125</v>
      </c>
      <c r="C136" s="83" t="s">
        <v>469</v>
      </c>
      <c r="D136" s="90">
        <v>117097</v>
      </c>
      <c r="E136" s="90">
        <v>1319</v>
      </c>
      <c r="F136" s="90">
        <v>113803</v>
      </c>
      <c r="G136" s="90">
        <v>115122</v>
      </c>
      <c r="H136" s="214">
        <v>98.31</v>
      </c>
      <c r="I136" s="90">
        <v>782</v>
      </c>
      <c r="J136" s="90">
        <v>2030</v>
      </c>
      <c r="K136" s="90">
        <v>116615</v>
      </c>
      <c r="L136" s="90">
        <v>32818</v>
      </c>
      <c r="M136" s="90">
        <v>33116</v>
      </c>
      <c r="N136" s="90">
        <v>33329</v>
      </c>
      <c r="O136" s="90">
        <v>17352</v>
      </c>
      <c r="P136" s="90">
        <v>3476</v>
      </c>
      <c r="Q136" s="90">
        <v>343</v>
      </c>
      <c r="R136" s="90">
        <v>3819</v>
      </c>
      <c r="S136" s="90">
        <v>317</v>
      </c>
      <c r="T136" s="90">
        <v>1043</v>
      </c>
      <c r="U136" s="90">
        <v>76</v>
      </c>
      <c r="V136" s="90">
        <v>34</v>
      </c>
      <c r="W136" s="90">
        <v>2349</v>
      </c>
      <c r="X136" s="90">
        <v>1504</v>
      </c>
      <c r="Y136" s="90">
        <v>845</v>
      </c>
      <c r="Z136" s="90">
        <v>2183</v>
      </c>
      <c r="AA136" s="90">
        <v>24</v>
      </c>
      <c r="AB136" s="90">
        <v>2159</v>
      </c>
      <c r="AC136" s="90">
        <v>4508</v>
      </c>
      <c r="AD136" s="90">
        <v>213</v>
      </c>
      <c r="AE136" s="178"/>
      <c r="AF136" s="90">
        <v>25878</v>
      </c>
      <c r="AG136" s="90">
        <v>322</v>
      </c>
      <c r="AH136" s="90">
        <v>24255</v>
      </c>
      <c r="AI136" s="90">
        <v>24577</v>
      </c>
      <c r="AJ136" s="214">
        <v>94.97</v>
      </c>
      <c r="AK136" s="90">
        <v>-1041</v>
      </c>
      <c r="AL136" s="90">
        <v>456</v>
      </c>
      <c r="AM136" s="90">
        <v>23670</v>
      </c>
      <c r="AN136" s="90">
        <v>4961</v>
      </c>
      <c r="AO136" s="90">
        <v>8976</v>
      </c>
      <c r="AP136" s="90">
        <v>6075</v>
      </c>
      <c r="AQ136" s="90">
        <v>3658</v>
      </c>
      <c r="AR136" s="90">
        <v>1753</v>
      </c>
      <c r="AS136" s="90">
        <v>6718</v>
      </c>
      <c r="AT136" s="90">
        <v>8471</v>
      </c>
      <c r="AU136" s="90">
        <v>3553</v>
      </c>
      <c r="AV136" s="90">
        <v>3681</v>
      </c>
      <c r="AW136" s="90">
        <v>97</v>
      </c>
      <c r="AX136" s="90">
        <v>79</v>
      </c>
      <c r="AY136" s="90">
        <v>1061</v>
      </c>
      <c r="AZ136" s="90">
        <v>628</v>
      </c>
      <c r="BA136" s="90">
        <v>433</v>
      </c>
      <c r="BB136" s="90">
        <v>1305</v>
      </c>
      <c r="BC136" s="90">
        <v>11</v>
      </c>
      <c r="BD136" s="90">
        <v>1294</v>
      </c>
      <c r="BE136" s="90">
        <v>2355</v>
      </c>
      <c r="BF136" s="90">
        <v>16</v>
      </c>
      <c r="BG136" s="94" t="s">
        <v>311</v>
      </c>
      <c r="BH136" s="125" t="s">
        <v>329</v>
      </c>
    </row>
    <row r="137" spans="1:60" x14ac:dyDescent="0.2">
      <c r="A137" s="176">
        <v>134</v>
      </c>
      <c r="B137" s="190" t="s">
        <v>126</v>
      </c>
      <c r="C137" s="83" t="s">
        <v>470</v>
      </c>
      <c r="D137" s="90">
        <v>139916</v>
      </c>
      <c r="E137" s="90">
        <v>1545</v>
      </c>
      <c r="F137" s="90">
        <v>132534</v>
      </c>
      <c r="G137" s="90">
        <v>134079</v>
      </c>
      <c r="H137" s="214">
        <v>95.83</v>
      </c>
      <c r="I137" s="90">
        <v>409</v>
      </c>
      <c r="J137" s="90">
        <v>1857</v>
      </c>
      <c r="K137" s="90">
        <v>134800</v>
      </c>
      <c r="L137" s="90">
        <v>38367</v>
      </c>
      <c r="M137" s="90">
        <v>37020</v>
      </c>
      <c r="N137" s="90">
        <v>36489</v>
      </c>
      <c r="O137" s="90">
        <v>22924</v>
      </c>
      <c r="P137" s="90">
        <v>20169</v>
      </c>
      <c r="Q137" s="90">
        <v>-2819</v>
      </c>
      <c r="R137" s="90">
        <v>17350</v>
      </c>
      <c r="S137" s="90">
        <v>1113</v>
      </c>
      <c r="T137" s="90">
        <v>-444</v>
      </c>
      <c r="U137" s="90">
        <v>359</v>
      </c>
      <c r="V137" s="90">
        <v>59</v>
      </c>
      <c r="W137" s="90">
        <v>16263</v>
      </c>
      <c r="X137" s="90">
        <v>12540</v>
      </c>
      <c r="Y137" s="90">
        <v>3723</v>
      </c>
      <c r="Z137" s="90">
        <v>8457</v>
      </c>
      <c r="AA137" s="90">
        <v>-71</v>
      </c>
      <c r="AB137" s="90">
        <v>8528</v>
      </c>
      <c r="AC137" s="90">
        <v>24791</v>
      </c>
      <c r="AD137" s="90">
        <v>1460</v>
      </c>
      <c r="AE137" s="178"/>
      <c r="AF137" s="90">
        <v>148456</v>
      </c>
      <c r="AG137" s="90">
        <v>2052</v>
      </c>
      <c r="AH137" s="90">
        <v>136759</v>
      </c>
      <c r="AI137" s="90">
        <v>138811</v>
      </c>
      <c r="AJ137" s="214">
        <v>93.5</v>
      </c>
      <c r="AK137" s="90">
        <v>-9584</v>
      </c>
      <c r="AL137" s="90">
        <v>1162</v>
      </c>
      <c r="AM137" s="90">
        <v>128337</v>
      </c>
      <c r="AN137" s="90">
        <v>37549</v>
      </c>
      <c r="AO137" s="90">
        <v>37784</v>
      </c>
      <c r="AP137" s="90">
        <v>34159</v>
      </c>
      <c r="AQ137" s="90">
        <v>18845</v>
      </c>
      <c r="AR137" s="90">
        <v>8732</v>
      </c>
      <c r="AS137" s="90">
        <v>3778</v>
      </c>
      <c r="AT137" s="90">
        <v>12510</v>
      </c>
      <c r="AU137" s="90">
        <v>1078</v>
      </c>
      <c r="AV137" s="90">
        <v>2605</v>
      </c>
      <c r="AW137" s="90">
        <v>586</v>
      </c>
      <c r="AX137" s="90">
        <v>134</v>
      </c>
      <c r="AY137" s="90">
        <v>8107</v>
      </c>
      <c r="AZ137" s="90">
        <v>3835</v>
      </c>
      <c r="BA137" s="90">
        <v>4272</v>
      </c>
      <c r="BB137" s="90">
        <v>13072</v>
      </c>
      <c r="BC137" s="90">
        <v>4</v>
      </c>
      <c r="BD137" s="90">
        <v>13068</v>
      </c>
      <c r="BE137" s="90">
        <v>21175</v>
      </c>
      <c r="BF137" s="90">
        <v>102</v>
      </c>
      <c r="BG137" s="94" t="s">
        <v>312</v>
      </c>
      <c r="BH137" s="125" t="s">
        <v>333</v>
      </c>
    </row>
    <row r="138" spans="1:60" x14ac:dyDescent="0.2">
      <c r="A138" s="176">
        <v>135</v>
      </c>
      <c r="B138" s="190" t="s">
        <v>127</v>
      </c>
      <c r="C138" s="83" t="s">
        <v>471</v>
      </c>
      <c r="D138" s="90">
        <v>119934</v>
      </c>
      <c r="E138" s="90">
        <v>551</v>
      </c>
      <c r="F138" s="90">
        <v>116832</v>
      </c>
      <c r="G138" s="90">
        <v>117383</v>
      </c>
      <c r="H138" s="214">
        <v>97.87</v>
      </c>
      <c r="I138" s="90">
        <v>893</v>
      </c>
      <c r="J138" s="90">
        <v>687</v>
      </c>
      <c r="K138" s="90">
        <v>118412</v>
      </c>
      <c r="L138" s="90">
        <v>33371</v>
      </c>
      <c r="M138" s="90">
        <v>33953</v>
      </c>
      <c r="N138" s="90">
        <v>34328</v>
      </c>
      <c r="O138" s="90">
        <v>16760</v>
      </c>
      <c r="P138" s="90">
        <v>3994</v>
      </c>
      <c r="Q138" s="90">
        <v>-428</v>
      </c>
      <c r="R138" s="90">
        <v>3566</v>
      </c>
      <c r="S138" s="90">
        <v>222</v>
      </c>
      <c r="T138" s="90">
        <v>912</v>
      </c>
      <c r="U138" s="90">
        <v>151</v>
      </c>
      <c r="V138" s="90">
        <v>64</v>
      </c>
      <c r="W138" s="90">
        <v>2217</v>
      </c>
      <c r="X138" s="90">
        <v>1079</v>
      </c>
      <c r="Y138" s="90">
        <v>1138</v>
      </c>
      <c r="Z138" s="90">
        <v>2698</v>
      </c>
      <c r="AA138" s="90">
        <v>44</v>
      </c>
      <c r="AB138" s="90">
        <v>2654</v>
      </c>
      <c r="AC138" s="90">
        <v>4871</v>
      </c>
      <c r="AD138" s="90">
        <v>240</v>
      </c>
      <c r="AE138" s="178"/>
      <c r="AF138" s="90">
        <v>42800</v>
      </c>
      <c r="AG138" s="90">
        <v>33</v>
      </c>
      <c r="AH138" s="90">
        <v>41836</v>
      </c>
      <c r="AI138" s="90">
        <v>41869</v>
      </c>
      <c r="AJ138" s="214">
        <v>97.82</v>
      </c>
      <c r="AK138" s="90">
        <v>-1419</v>
      </c>
      <c r="AL138" s="90">
        <v>23</v>
      </c>
      <c r="AM138" s="90">
        <v>40440</v>
      </c>
      <c r="AN138" s="90">
        <v>12011</v>
      </c>
      <c r="AO138" s="90">
        <v>11111</v>
      </c>
      <c r="AP138" s="90">
        <v>11348</v>
      </c>
      <c r="AQ138" s="90">
        <v>5970</v>
      </c>
      <c r="AR138" s="90">
        <v>972</v>
      </c>
      <c r="AS138" s="90">
        <v>-960</v>
      </c>
      <c r="AT138" s="90">
        <v>12</v>
      </c>
      <c r="AU138" s="90">
        <v>-1058</v>
      </c>
      <c r="AV138" s="90">
        <v>462</v>
      </c>
      <c r="AW138" s="90">
        <v>35</v>
      </c>
      <c r="AX138" s="90">
        <v>17</v>
      </c>
      <c r="AY138" s="90">
        <v>556</v>
      </c>
      <c r="AZ138" s="90">
        <v>164</v>
      </c>
      <c r="BA138" s="90">
        <v>392</v>
      </c>
      <c r="BB138" s="90">
        <v>939</v>
      </c>
      <c r="BC138" s="90">
        <v>0</v>
      </c>
      <c r="BD138" s="90">
        <v>939</v>
      </c>
      <c r="BE138" s="90">
        <v>1495</v>
      </c>
      <c r="BF138" s="90">
        <v>9</v>
      </c>
      <c r="BG138" s="94" t="s">
        <v>311</v>
      </c>
      <c r="BH138" s="125" t="s">
        <v>332</v>
      </c>
    </row>
    <row r="139" spans="1:60" x14ac:dyDescent="0.2">
      <c r="A139" s="176">
        <v>136</v>
      </c>
      <c r="B139" s="190" t="s">
        <v>128</v>
      </c>
      <c r="C139" s="83" t="s">
        <v>472</v>
      </c>
      <c r="D139" s="90">
        <v>41845</v>
      </c>
      <c r="E139" s="90">
        <v>446</v>
      </c>
      <c r="F139" s="90">
        <v>38613</v>
      </c>
      <c r="G139" s="90">
        <v>39059</v>
      </c>
      <c r="H139" s="214">
        <v>93.34</v>
      </c>
      <c r="I139" s="90">
        <v>464</v>
      </c>
      <c r="J139" s="90">
        <v>565</v>
      </c>
      <c r="K139" s="90">
        <v>39642</v>
      </c>
      <c r="L139" s="90">
        <v>11415</v>
      </c>
      <c r="M139" s="90">
        <v>11081</v>
      </c>
      <c r="N139" s="90">
        <v>10988</v>
      </c>
      <c r="O139" s="90">
        <v>6158</v>
      </c>
      <c r="P139" s="90">
        <v>8353</v>
      </c>
      <c r="Q139" s="90">
        <v>-555</v>
      </c>
      <c r="R139" s="90">
        <v>7798</v>
      </c>
      <c r="S139" s="90">
        <v>710</v>
      </c>
      <c r="T139" s="90">
        <v>450</v>
      </c>
      <c r="U139" s="90">
        <v>173</v>
      </c>
      <c r="V139" s="90">
        <v>23</v>
      </c>
      <c r="W139" s="90">
        <v>6442</v>
      </c>
      <c r="X139" s="90">
        <v>5330</v>
      </c>
      <c r="Y139" s="90">
        <v>1112</v>
      </c>
      <c r="Z139" s="90">
        <v>3720</v>
      </c>
      <c r="AA139" s="90">
        <v>4</v>
      </c>
      <c r="AB139" s="90">
        <v>3716</v>
      </c>
      <c r="AC139" s="90">
        <v>10158</v>
      </c>
      <c r="AD139" s="90">
        <v>934</v>
      </c>
      <c r="AE139" s="178"/>
      <c r="AF139" s="90">
        <v>12971</v>
      </c>
      <c r="AG139" s="90">
        <v>125</v>
      </c>
      <c r="AH139" s="90">
        <v>11461</v>
      </c>
      <c r="AI139" s="90">
        <v>11586</v>
      </c>
      <c r="AJ139" s="214">
        <v>89.32</v>
      </c>
      <c r="AK139" s="90">
        <v>-694</v>
      </c>
      <c r="AL139" s="90">
        <v>237</v>
      </c>
      <c r="AM139" s="90">
        <v>11004</v>
      </c>
      <c r="AN139" s="90">
        <v>3597</v>
      </c>
      <c r="AO139" s="90">
        <v>3088</v>
      </c>
      <c r="AP139" s="90">
        <v>2863</v>
      </c>
      <c r="AQ139" s="90">
        <v>1456</v>
      </c>
      <c r="AR139" s="90">
        <v>2537</v>
      </c>
      <c r="AS139" s="90">
        <v>117</v>
      </c>
      <c r="AT139" s="90">
        <v>2654</v>
      </c>
      <c r="AU139" s="90">
        <v>230</v>
      </c>
      <c r="AV139" s="90">
        <v>78</v>
      </c>
      <c r="AW139" s="90">
        <v>89</v>
      </c>
      <c r="AX139" s="90">
        <v>14</v>
      </c>
      <c r="AY139" s="90">
        <v>2243</v>
      </c>
      <c r="AZ139" s="90">
        <v>1779</v>
      </c>
      <c r="BA139" s="90">
        <v>464</v>
      </c>
      <c r="BB139" s="90">
        <v>1418</v>
      </c>
      <c r="BC139" s="90">
        <v>11</v>
      </c>
      <c r="BD139" s="90">
        <v>1407</v>
      </c>
      <c r="BE139" s="90">
        <v>3650</v>
      </c>
      <c r="BF139" s="90">
        <v>33</v>
      </c>
      <c r="BG139" s="94" t="s">
        <v>311</v>
      </c>
      <c r="BH139" s="125" t="s">
        <v>330</v>
      </c>
    </row>
    <row r="140" spans="1:60" x14ac:dyDescent="0.2">
      <c r="A140" s="176">
        <v>137</v>
      </c>
      <c r="B140" s="190" t="s">
        <v>129</v>
      </c>
      <c r="C140" s="83" t="s">
        <v>473</v>
      </c>
      <c r="D140" s="90">
        <v>73618</v>
      </c>
      <c r="E140" s="90">
        <v>762</v>
      </c>
      <c r="F140" s="90">
        <v>69127</v>
      </c>
      <c r="G140" s="90">
        <v>69889</v>
      </c>
      <c r="H140" s="214">
        <v>94.93</v>
      </c>
      <c r="I140" s="90">
        <v>557</v>
      </c>
      <c r="J140" s="90">
        <v>997</v>
      </c>
      <c r="K140" s="90">
        <v>70681</v>
      </c>
      <c r="L140" s="90">
        <v>22588</v>
      </c>
      <c r="M140" s="90">
        <v>19271</v>
      </c>
      <c r="N140" s="90">
        <v>19162</v>
      </c>
      <c r="O140" s="90">
        <v>9660</v>
      </c>
      <c r="P140" s="90">
        <v>6861</v>
      </c>
      <c r="Q140" s="90">
        <v>-838</v>
      </c>
      <c r="R140" s="90">
        <v>6023</v>
      </c>
      <c r="S140" s="90">
        <v>369</v>
      </c>
      <c r="T140" s="90">
        <v>497</v>
      </c>
      <c r="U140" s="90">
        <v>55</v>
      </c>
      <c r="V140" s="90">
        <v>16</v>
      </c>
      <c r="W140" s="90">
        <v>5086</v>
      </c>
      <c r="X140" s="90">
        <v>2970</v>
      </c>
      <c r="Y140" s="90">
        <v>2116</v>
      </c>
      <c r="Z140" s="90">
        <v>3729</v>
      </c>
      <c r="AA140" s="90">
        <v>15</v>
      </c>
      <c r="AB140" s="90">
        <v>3714</v>
      </c>
      <c r="AC140" s="90">
        <v>8800</v>
      </c>
      <c r="AD140" s="90">
        <v>577</v>
      </c>
      <c r="AE140" s="178"/>
      <c r="AF140" s="90">
        <v>30262</v>
      </c>
      <c r="AG140" s="90">
        <v>402</v>
      </c>
      <c r="AH140" s="90">
        <v>28065</v>
      </c>
      <c r="AI140" s="90">
        <v>28467</v>
      </c>
      <c r="AJ140" s="214">
        <v>94.07</v>
      </c>
      <c r="AK140" s="90">
        <v>263</v>
      </c>
      <c r="AL140" s="90">
        <v>206</v>
      </c>
      <c r="AM140" s="90">
        <v>28534</v>
      </c>
      <c r="AN140" s="90">
        <v>8667</v>
      </c>
      <c r="AO140" s="90">
        <v>8734</v>
      </c>
      <c r="AP140" s="90">
        <v>8804</v>
      </c>
      <c r="AQ140" s="90">
        <v>2329</v>
      </c>
      <c r="AR140" s="90">
        <v>2163</v>
      </c>
      <c r="AS140" s="90">
        <v>-103</v>
      </c>
      <c r="AT140" s="90">
        <v>2060</v>
      </c>
      <c r="AU140" s="90">
        <v>39</v>
      </c>
      <c r="AV140" s="90">
        <v>241</v>
      </c>
      <c r="AW140" s="90">
        <v>28</v>
      </c>
      <c r="AX140" s="90">
        <v>8</v>
      </c>
      <c r="AY140" s="90">
        <v>1744</v>
      </c>
      <c r="AZ140" s="90">
        <v>868</v>
      </c>
      <c r="BA140" s="90">
        <v>876</v>
      </c>
      <c r="BB140" s="90">
        <v>1795</v>
      </c>
      <c r="BC140" s="90">
        <v>19</v>
      </c>
      <c r="BD140" s="90">
        <v>1776</v>
      </c>
      <c r="BE140" s="90">
        <v>3520</v>
      </c>
      <c r="BF140" s="90">
        <v>11</v>
      </c>
      <c r="BG140" s="94" t="s">
        <v>311</v>
      </c>
      <c r="BH140" s="125" t="s">
        <v>332</v>
      </c>
    </row>
    <row r="141" spans="1:60" x14ac:dyDescent="0.2">
      <c r="A141" s="176">
        <v>138</v>
      </c>
      <c r="B141" s="190" t="s">
        <v>130</v>
      </c>
      <c r="C141" s="83" t="s">
        <v>474</v>
      </c>
      <c r="D141" s="90">
        <v>106012</v>
      </c>
      <c r="E141" s="90">
        <v>1253</v>
      </c>
      <c r="F141" s="90">
        <v>100801</v>
      </c>
      <c r="G141" s="90">
        <v>102054</v>
      </c>
      <c r="H141" s="214">
        <v>96.27</v>
      </c>
      <c r="I141" s="90">
        <v>363</v>
      </c>
      <c r="J141" s="90">
        <v>1587</v>
      </c>
      <c r="K141" s="90">
        <v>102751</v>
      </c>
      <c r="L141" s="90">
        <v>30449</v>
      </c>
      <c r="M141" s="90">
        <v>29344</v>
      </c>
      <c r="N141" s="90">
        <v>28275</v>
      </c>
      <c r="O141" s="90">
        <v>14683</v>
      </c>
      <c r="P141" s="90">
        <v>9940</v>
      </c>
      <c r="Q141" s="90">
        <v>-339</v>
      </c>
      <c r="R141" s="90">
        <v>9601</v>
      </c>
      <c r="S141" s="90">
        <v>582</v>
      </c>
      <c r="T141" s="90">
        <v>729</v>
      </c>
      <c r="U141" s="90">
        <v>293</v>
      </c>
      <c r="V141" s="90">
        <v>86</v>
      </c>
      <c r="W141" s="90">
        <v>7911</v>
      </c>
      <c r="X141" s="90">
        <v>5564</v>
      </c>
      <c r="Y141" s="90">
        <v>2347</v>
      </c>
      <c r="Z141" s="90">
        <v>4099</v>
      </c>
      <c r="AA141" s="90">
        <v>62</v>
      </c>
      <c r="AB141" s="90">
        <v>4037</v>
      </c>
      <c r="AC141" s="90">
        <v>11948</v>
      </c>
      <c r="AD141" s="90">
        <v>840</v>
      </c>
      <c r="AE141" s="178"/>
      <c r="AF141" s="90">
        <v>17364</v>
      </c>
      <c r="AG141" s="90">
        <v>82</v>
      </c>
      <c r="AH141" s="90">
        <v>16695</v>
      </c>
      <c r="AI141" s="90">
        <v>16777</v>
      </c>
      <c r="AJ141" s="214">
        <v>96.62</v>
      </c>
      <c r="AK141" s="90">
        <v>-1780</v>
      </c>
      <c r="AL141" s="90">
        <v>51</v>
      </c>
      <c r="AM141" s="90">
        <v>14966</v>
      </c>
      <c r="AN141" s="90">
        <v>5273</v>
      </c>
      <c r="AO141" s="90">
        <v>4157</v>
      </c>
      <c r="AP141" s="90">
        <v>4015</v>
      </c>
      <c r="AQ141" s="90">
        <v>1521</v>
      </c>
      <c r="AR141" s="90">
        <v>1455</v>
      </c>
      <c r="AS141" s="90">
        <v>945</v>
      </c>
      <c r="AT141" s="90">
        <v>2400</v>
      </c>
      <c r="AU141" s="90">
        <v>376</v>
      </c>
      <c r="AV141" s="90">
        <v>180</v>
      </c>
      <c r="AW141" s="90">
        <v>188</v>
      </c>
      <c r="AX141" s="90">
        <v>43</v>
      </c>
      <c r="AY141" s="90">
        <v>1613</v>
      </c>
      <c r="AZ141" s="90">
        <v>952</v>
      </c>
      <c r="BA141" s="90">
        <v>661</v>
      </c>
      <c r="BB141" s="90">
        <v>588</v>
      </c>
      <c r="BC141" s="90">
        <v>-5</v>
      </c>
      <c r="BD141" s="90">
        <v>593</v>
      </c>
      <c r="BE141" s="90">
        <v>2206</v>
      </c>
      <c r="BF141" s="90">
        <v>11</v>
      </c>
      <c r="BG141" s="94" t="s">
        <v>314</v>
      </c>
      <c r="BH141" s="125" t="s">
        <v>329</v>
      </c>
    </row>
    <row r="142" spans="1:60" x14ac:dyDescent="0.2">
      <c r="A142" s="176">
        <v>139</v>
      </c>
      <c r="B142" s="191" t="s">
        <v>654</v>
      </c>
      <c r="C142" s="83" t="s">
        <v>475</v>
      </c>
      <c r="D142" s="90">
        <v>1949</v>
      </c>
      <c r="E142" s="90">
        <v>43</v>
      </c>
      <c r="F142" s="90">
        <v>1872</v>
      </c>
      <c r="G142" s="90">
        <v>1915</v>
      </c>
      <c r="H142" s="214">
        <v>98.26</v>
      </c>
      <c r="I142" s="90">
        <v>-86</v>
      </c>
      <c r="J142" s="90">
        <v>90</v>
      </c>
      <c r="K142" s="90">
        <v>1876</v>
      </c>
      <c r="L142" s="90">
        <v>582</v>
      </c>
      <c r="M142" s="90">
        <v>461</v>
      </c>
      <c r="N142" s="90">
        <v>527</v>
      </c>
      <c r="O142" s="90">
        <v>306</v>
      </c>
      <c r="P142" s="90">
        <v>70</v>
      </c>
      <c r="Q142" s="90">
        <v>9</v>
      </c>
      <c r="R142" s="90">
        <v>79</v>
      </c>
      <c r="S142" s="90">
        <v>8</v>
      </c>
      <c r="T142" s="90">
        <v>21</v>
      </c>
      <c r="U142" s="90">
        <v>0</v>
      </c>
      <c r="V142" s="90">
        <v>0</v>
      </c>
      <c r="W142" s="90">
        <v>50</v>
      </c>
      <c r="X142" s="90">
        <v>29</v>
      </c>
      <c r="Y142" s="90">
        <v>21</v>
      </c>
      <c r="Z142" s="90">
        <v>35</v>
      </c>
      <c r="AA142" s="90">
        <v>0</v>
      </c>
      <c r="AB142" s="90">
        <v>35</v>
      </c>
      <c r="AC142" s="90">
        <v>85</v>
      </c>
      <c r="AD142" s="90">
        <v>1</v>
      </c>
      <c r="AE142" s="178"/>
      <c r="AF142" s="90">
        <v>381</v>
      </c>
      <c r="AG142" s="90">
        <v>7</v>
      </c>
      <c r="AH142" s="90">
        <v>352</v>
      </c>
      <c r="AI142" s="90">
        <v>359</v>
      </c>
      <c r="AJ142" s="214">
        <v>94.23</v>
      </c>
      <c r="AK142" s="90">
        <v>-33</v>
      </c>
      <c r="AL142" s="90">
        <v>14</v>
      </c>
      <c r="AM142" s="90">
        <v>333</v>
      </c>
      <c r="AN142" s="90">
        <v>224</v>
      </c>
      <c r="AO142" s="90">
        <v>16</v>
      </c>
      <c r="AP142" s="90">
        <v>58</v>
      </c>
      <c r="AQ142" s="90">
        <v>35</v>
      </c>
      <c r="AR142" s="90">
        <v>91</v>
      </c>
      <c r="AS142" s="90">
        <v>140</v>
      </c>
      <c r="AT142" s="90">
        <v>231</v>
      </c>
      <c r="AU142" s="90">
        <v>80</v>
      </c>
      <c r="AV142" s="90">
        <v>62</v>
      </c>
      <c r="AW142" s="90">
        <v>0</v>
      </c>
      <c r="AX142" s="90">
        <v>0</v>
      </c>
      <c r="AY142" s="90">
        <v>89</v>
      </c>
      <c r="AZ142" s="90">
        <v>75</v>
      </c>
      <c r="BA142" s="90">
        <v>14</v>
      </c>
      <c r="BB142" s="90">
        <v>22</v>
      </c>
      <c r="BC142" s="90">
        <v>0</v>
      </c>
      <c r="BD142" s="90">
        <v>22</v>
      </c>
      <c r="BE142" s="90">
        <v>111</v>
      </c>
      <c r="BF142" s="90">
        <v>0</v>
      </c>
      <c r="BG142" s="94" t="s">
        <v>314</v>
      </c>
      <c r="BH142" s="125" t="s">
        <v>335</v>
      </c>
    </row>
    <row r="143" spans="1:60" x14ac:dyDescent="0.2">
      <c r="A143" s="176">
        <v>140</v>
      </c>
      <c r="B143" s="190" t="s">
        <v>131</v>
      </c>
      <c r="C143" s="83" t="s">
        <v>476</v>
      </c>
      <c r="D143" s="90">
        <v>125129</v>
      </c>
      <c r="E143" s="90">
        <v>1788</v>
      </c>
      <c r="F143" s="90">
        <v>115418</v>
      </c>
      <c r="G143" s="90">
        <v>117206</v>
      </c>
      <c r="H143" s="214">
        <v>93.67</v>
      </c>
      <c r="I143" s="90">
        <v>3669</v>
      </c>
      <c r="J143" s="90">
        <v>1890</v>
      </c>
      <c r="K143" s="90">
        <v>120977</v>
      </c>
      <c r="L143" s="90">
        <v>29788</v>
      </c>
      <c r="M143" s="90">
        <v>30047</v>
      </c>
      <c r="N143" s="90">
        <v>29168</v>
      </c>
      <c r="O143" s="90">
        <v>31974</v>
      </c>
      <c r="P143" s="90">
        <v>31213</v>
      </c>
      <c r="Q143" s="90">
        <v>-70</v>
      </c>
      <c r="R143" s="90">
        <v>31143</v>
      </c>
      <c r="S143" s="90">
        <v>2054</v>
      </c>
      <c r="T143" s="90">
        <v>2022</v>
      </c>
      <c r="U143" s="90">
        <v>1570</v>
      </c>
      <c r="V143" s="90">
        <v>92</v>
      </c>
      <c r="W143" s="90">
        <v>25405</v>
      </c>
      <c r="X143" s="90">
        <v>21798</v>
      </c>
      <c r="Y143" s="90">
        <v>3607</v>
      </c>
      <c r="Z143" s="90">
        <v>8330</v>
      </c>
      <c r="AA143" s="90">
        <v>41</v>
      </c>
      <c r="AB143" s="90">
        <v>8289</v>
      </c>
      <c r="AC143" s="90">
        <v>33694</v>
      </c>
      <c r="AD143" s="90">
        <v>1375</v>
      </c>
      <c r="AE143" s="178"/>
      <c r="AF143" s="90">
        <v>234984</v>
      </c>
      <c r="AG143" s="90">
        <v>5624</v>
      </c>
      <c r="AH143" s="90">
        <v>212862</v>
      </c>
      <c r="AI143" s="90">
        <v>218486</v>
      </c>
      <c r="AJ143" s="214">
        <v>92.98</v>
      </c>
      <c r="AK143" s="90">
        <v>4332</v>
      </c>
      <c r="AL143" s="90">
        <v>4065</v>
      </c>
      <c r="AM143" s="90">
        <v>221259</v>
      </c>
      <c r="AN143" s="90">
        <v>56055</v>
      </c>
      <c r="AO143" s="90">
        <v>61537</v>
      </c>
      <c r="AP143" s="90">
        <v>51022</v>
      </c>
      <c r="AQ143" s="90">
        <v>52645</v>
      </c>
      <c r="AR143" s="90">
        <v>21801</v>
      </c>
      <c r="AS143" s="90">
        <v>1048</v>
      </c>
      <c r="AT143" s="90">
        <v>22849</v>
      </c>
      <c r="AU143" s="90">
        <v>1026</v>
      </c>
      <c r="AV143" s="90">
        <v>2358</v>
      </c>
      <c r="AW143" s="90">
        <v>2130</v>
      </c>
      <c r="AX143" s="90">
        <v>722</v>
      </c>
      <c r="AY143" s="90">
        <v>16613</v>
      </c>
      <c r="AZ143" s="90">
        <v>9520</v>
      </c>
      <c r="BA143" s="90">
        <v>7093</v>
      </c>
      <c r="BB143" s="90">
        <v>16498</v>
      </c>
      <c r="BC143" s="90">
        <v>367</v>
      </c>
      <c r="BD143" s="90">
        <v>16131</v>
      </c>
      <c r="BE143" s="90">
        <v>32744</v>
      </c>
      <c r="BF143" s="90">
        <v>71</v>
      </c>
      <c r="BG143" s="94" t="s">
        <v>315</v>
      </c>
      <c r="BH143" s="125" t="s">
        <v>333</v>
      </c>
    </row>
    <row r="144" spans="1:60" x14ac:dyDescent="0.2">
      <c r="A144" s="176">
        <v>141</v>
      </c>
      <c r="B144" s="190" t="s">
        <v>132</v>
      </c>
      <c r="C144" s="83" t="s">
        <v>477</v>
      </c>
      <c r="D144" s="90">
        <v>123864</v>
      </c>
      <c r="E144" s="90">
        <v>4673</v>
      </c>
      <c r="F144" s="90">
        <v>110066</v>
      </c>
      <c r="G144" s="90">
        <v>114739</v>
      </c>
      <c r="H144" s="214">
        <v>92.63</v>
      </c>
      <c r="I144" s="90">
        <v>821</v>
      </c>
      <c r="J144" s="90">
        <v>6474</v>
      </c>
      <c r="K144" s="90">
        <v>117361</v>
      </c>
      <c r="L144" s="90">
        <v>40666</v>
      </c>
      <c r="M144" s="90">
        <v>29287</v>
      </c>
      <c r="N144" s="90">
        <v>32426</v>
      </c>
      <c r="O144" s="90">
        <v>14982</v>
      </c>
      <c r="P144" s="90">
        <v>12076</v>
      </c>
      <c r="Q144" s="90">
        <v>-410</v>
      </c>
      <c r="R144" s="90">
        <v>11666</v>
      </c>
      <c r="S144" s="90">
        <v>190</v>
      </c>
      <c r="T144" s="90">
        <v>1783</v>
      </c>
      <c r="U144" s="90">
        <v>-69</v>
      </c>
      <c r="V144" s="90">
        <v>-35</v>
      </c>
      <c r="W144" s="90">
        <v>9797</v>
      </c>
      <c r="X144" s="90">
        <v>6537</v>
      </c>
      <c r="Y144" s="90">
        <v>3260</v>
      </c>
      <c r="Z144" s="90">
        <v>10276</v>
      </c>
      <c r="AA144" s="90">
        <v>3</v>
      </c>
      <c r="AB144" s="90">
        <v>10273</v>
      </c>
      <c r="AC144" s="90">
        <v>20070</v>
      </c>
      <c r="AD144" s="90">
        <v>1549</v>
      </c>
      <c r="AE144" s="178"/>
      <c r="AF144" s="90">
        <v>124040</v>
      </c>
      <c r="AG144" s="90">
        <v>2276</v>
      </c>
      <c r="AH144" s="90">
        <v>97266</v>
      </c>
      <c r="AI144" s="90">
        <v>99542</v>
      </c>
      <c r="AJ144" s="214">
        <v>80.25</v>
      </c>
      <c r="AK144" s="90">
        <v>-9134</v>
      </c>
      <c r="AL144" s="90">
        <v>1457</v>
      </c>
      <c r="AM144" s="90">
        <v>89589</v>
      </c>
      <c r="AN144" s="90">
        <v>24184</v>
      </c>
      <c r="AO144" s="90">
        <v>28730</v>
      </c>
      <c r="AP144" s="90">
        <v>27419</v>
      </c>
      <c r="AQ144" s="90">
        <v>9256</v>
      </c>
      <c r="AR144" s="90">
        <v>22701</v>
      </c>
      <c r="AS144" s="90">
        <v>686</v>
      </c>
      <c r="AT144" s="90">
        <v>23387</v>
      </c>
      <c r="AU144" s="90">
        <v>158</v>
      </c>
      <c r="AV144" s="90">
        <v>2152</v>
      </c>
      <c r="AW144" s="90">
        <v>-750</v>
      </c>
      <c r="AX144" s="90">
        <v>0</v>
      </c>
      <c r="AY144" s="90">
        <v>21827</v>
      </c>
      <c r="AZ144" s="90">
        <v>9810</v>
      </c>
      <c r="BA144" s="90">
        <v>12017</v>
      </c>
      <c r="BB144" s="90">
        <v>27320</v>
      </c>
      <c r="BC144" s="90">
        <v>0</v>
      </c>
      <c r="BD144" s="90">
        <v>27320</v>
      </c>
      <c r="BE144" s="90">
        <v>49147</v>
      </c>
      <c r="BF144" s="90">
        <v>120</v>
      </c>
      <c r="BG144" s="94" t="s">
        <v>315</v>
      </c>
      <c r="BH144" s="125" t="s">
        <v>333</v>
      </c>
    </row>
    <row r="145" spans="1:60" x14ac:dyDescent="0.2">
      <c r="A145" s="176">
        <v>142</v>
      </c>
      <c r="B145" s="190" t="s">
        <v>133</v>
      </c>
      <c r="C145" s="83" t="s">
        <v>478</v>
      </c>
      <c r="D145" s="90">
        <v>60657</v>
      </c>
      <c r="E145" s="90">
        <v>872</v>
      </c>
      <c r="F145" s="90">
        <v>57628</v>
      </c>
      <c r="G145" s="90">
        <v>58500</v>
      </c>
      <c r="H145" s="214">
        <v>96.44</v>
      </c>
      <c r="I145" s="90">
        <v>508</v>
      </c>
      <c r="J145" s="90">
        <v>1000</v>
      </c>
      <c r="K145" s="90">
        <v>59136</v>
      </c>
      <c r="L145" s="90">
        <v>16918</v>
      </c>
      <c r="M145" s="90">
        <v>17462</v>
      </c>
      <c r="N145" s="90">
        <v>16955</v>
      </c>
      <c r="O145" s="90">
        <v>7801</v>
      </c>
      <c r="P145" s="90">
        <v>4138</v>
      </c>
      <c r="Q145" s="90">
        <v>114</v>
      </c>
      <c r="R145" s="90">
        <v>4252</v>
      </c>
      <c r="S145" s="90">
        <v>307</v>
      </c>
      <c r="T145" s="90">
        <v>539</v>
      </c>
      <c r="U145" s="90">
        <v>98</v>
      </c>
      <c r="V145" s="90">
        <v>31</v>
      </c>
      <c r="W145" s="90">
        <v>3277</v>
      </c>
      <c r="X145" s="90">
        <v>2214</v>
      </c>
      <c r="Y145" s="90">
        <v>1063</v>
      </c>
      <c r="Z145" s="90">
        <v>2157</v>
      </c>
      <c r="AA145" s="90">
        <v>14</v>
      </c>
      <c r="AB145" s="90">
        <v>2143</v>
      </c>
      <c r="AC145" s="90">
        <v>5420</v>
      </c>
      <c r="AD145" s="90">
        <v>598</v>
      </c>
      <c r="AE145" s="178"/>
      <c r="AF145" s="90">
        <v>23233</v>
      </c>
      <c r="AG145" s="90">
        <v>370</v>
      </c>
      <c r="AH145" s="90">
        <v>22027</v>
      </c>
      <c r="AI145" s="90">
        <v>22397</v>
      </c>
      <c r="AJ145" s="214">
        <v>96.4</v>
      </c>
      <c r="AK145" s="90">
        <v>-1065</v>
      </c>
      <c r="AL145" s="90">
        <v>473</v>
      </c>
      <c r="AM145" s="90">
        <v>21435</v>
      </c>
      <c r="AN145" s="90">
        <v>5506</v>
      </c>
      <c r="AO145" s="90">
        <v>5483</v>
      </c>
      <c r="AP145" s="90">
        <v>7182</v>
      </c>
      <c r="AQ145" s="90">
        <v>3264</v>
      </c>
      <c r="AR145" s="90">
        <v>346</v>
      </c>
      <c r="AS145" s="90">
        <v>679</v>
      </c>
      <c r="AT145" s="90">
        <v>1025</v>
      </c>
      <c r="AU145" s="90">
        <v>334</v>
      </c>
      <c r="AV145" s="90">
        <v>422</v>
      </c>
      <c r="AW145" s="90">
        <v>6</v>
      </c>
      <c r="AX145" s="90">
        <v>8</v>
      </c>
      <c r="AY145" s="90">
        <v>255</v>
      </c>
      <c r="AZ145" s="90">
        <v>130</v>
      </c>
      <c r="BA145" s="90">
        <v>125</v>
      </c>
      <c r="BB145" s="90">
        <v>837</v>
      </c>
      <c r="BC145" s="90">
        <v>0</v>
      </c>
      <c r="BD145" s="90">
        <v>837</v>
      </c>
      <c r="BE145" s="90">
        <v>1092</v>
      </c>
      <c r="BF145" s="90">
        <v>5</v>
      </c>
      <c r="BG145" s="94" t="s">
        <v>311</v>
      </c>
      <c r="BH145" s="125" t="s">
        <v>331</v>
      </c>
    </row>
    <row r="146" spans="1:60" x14ac:dyDescent="0.2">
      <c r="A146" s="176">
        <v>143</v>
      </c>
      <c r="B146" s="190" t="s">
        <v>134</v>
      </c>
      <c r="C146" s="83" t="s">
        <v>479</v>
      </c>
      <c r="D146" s="90">
        <v>97135</v>
      </c>
      <c r="E146" s="90">
        <v>1468</v>
      </c>
      <c r="F146" s="90">
        <v>92951</v>
      </c>
      <c r="G146" s="90">
        <v>94419</v>
      </c>
      <c r="H146" s="214">
        <v>97.2</v>
      </c>
      <c r="I146" s="90">
        <v>956</v>
      </c>
      <c r="J146" s="90">
        <v>1723</v>
      </c>
      <c r="K146" s="90">
        <v>95630</v>
      </c>
      <c r="L146" s="90">
        <v>25569</v>
      </c>
      <c r="M146" s="90">
        <v>26985</v>
      </c>
      <c r="N146" s="90">
        <v>27461</v>
      </c>
      <c r="O146" s="90">
        <v>15615</v>
      </c>
      <c r="P146" s="90">
        <v>4815</v>
      </c>
      <c r="Q146" s="90">
        <v>-346</v>
      </c>
      <c r="R146" s="90">
        <v>4469</v>
      </c>
      <c r="S146" s="90">
        <v>423</v>
      </c>
      <c r="T146" s="90">
        <v>911</v>
      </c>
      <c r="U146" s="90">
        <v>64</v>
      </c>
      <c r="V146" s="90">
        <v>60</v>
      </c>
      <c r="W146" s="90">
        <v>3011</v>
      </c>
      <c r="X146" s="90">
        <v>1867</v>
      </c>
      <c r="Y146" s="90">
        <v>1144</v>
      </c>
      <c r="Z146" s="90">
        <v>3103</v>
      </c>
      <c r="AA146" s="90">
        <v>42</v>
      </c>
      <c r="AB146" s="90">
        <v>3061</v>
      </c>
      <c r="AC146" s="90">
        <v>6072</v>
      </c>
      <c r="AD146" s="90">
        <v>387</v>
      </c>
      <c r="AE146" s="178"/>
      <c r="AF146" s="90">
        <v>27639</v>
      </c>
      <c r="AG146" s="90">
        <v>362</v>
      </c>
      <c r="AH146" s="90">
        <v>26612</v>
      </c>
      <c r="AI146" s="90">
        <v>26974</v>
      </c>
      <c r="AJ146" s="214">
        <v>97.59</v>
      </c>
      <c r="AK146" s="90">
        <v>187</v>
      </c>
      <c r="AL146" s="90">
        <v>54</v>
      </c>
      <c r="AM146" s="90">
        <v>26853</v>
      </c>
      <c r="AN146" s="90">
        <v>7429</v>
      </c>
      <c r="AO146" s="90">
        <v>8114</v>
      </c>
      <c r="AP146" s="90">
        <v>7224</v>
      </c>
      <c r="AQ146" s="90">
        <v>4086</v>
      </c>
      <c r="AR146" s="90">
        <v>1083</v>
      </c>
      <c r="AS146" s="90">
        <v>-472</v>
      </c>
      <c r="AT146" s="90">
        <v>611</v>
      </c>
      <c r="AU146" s="90">
        <v>-790</v>
      </c>
      <c r="AV146" s="90">
        <v>798</v>
      </c>
      <c r="AW146" s="90">
        <v>6</v>
      </c>
      <c r="AX146" s="90">
        <v>17</v>
      </c>
      <c r="AY146" s="90">
        <v>580</v>
      </c>
      <c r="AZ146" s="90">
        <v>281</v>
      </c>
      <c r="BA146" s="90">
        <v>299</v>
      </c>
      <c r="BB146" s="90">
        <v>688</v>
      </c>
      <c r="BC146" s="90">
        <v>46</v>
      </c>
      <c r="BD146" s="90">
        <v>642</v>
      </c>
      <c r="BE146" s="90">
        <v>1222</v>
      </c>
      <c r="BF146" s="90">
        <v>23</v>
      </c>
      <c r="BG146" s="94" t="s">
        <v>311</v>
      </c>
      <c r="BH146" s="125" t="s">
        <v>332</v>
      </c>
    </row>
    <row r="147" spans="1:60" x14ac:dyDescent="0.2">
      <c r="A147" s="176">
        <v>144</v>
      </c>
      <c r="B147" s="190" t="s">
        <v>135</v>
      </c>
      <c r="C147" s="83" t="s">
        <v>480</v>
      </c>
      <c r="D147" s="90">
        <v>108156</v>
      </c>
      <c r="E147" s="90">
        <v>1090</v>
      </c>
      <c r="F147" s="90">
        <v>99800</v>
      </c>
      <c r="G147" s="90">
        <v>100890</v>
      </c>
      <c r="H147" s="214">
        <v>93.28</v>
      </c>
      <c r="I147" s="90">
        <v>3046</v>
      </c>
      <c r="J147" s="90">
        <v>1089</v>
      </c>
      <c r="K147" s="90">
        <v>103935</v>
      </c>
      <c r="L147" s="90">
        <v>26631</v>
      </c>
      <c r="M147" s="90">
        <v>28001</v>
      </c>
      <c r="N147" s="90">
        <v>28462</v>
      </c>
      <c r="O147" s="90">
        <v>20841</v>
      </c>
      <c r="P147" s="90">
        <v>22414</v>
      </c>
      <c r="Q147" s="90">
        <v>2091</v>
      </c>
      <c r="R147" s="90">
        <v>24505</v>
      </c>
      <c r="S147" s="90">
        <v>3668</v>
      </c>
      <c r="T147" s="90">
        <v>2158</v>
      </c>
      <c r="U147" s="90">
        <v>1868</v>
      </c>
      <c r="V147" s="90">
        <v>222</v>
      </c>
      <c r="W147" s="90">
        <v>16589</v>
      </c>
      <c r="X147" s="90">
        <v>10749</v>
      </c>
      <c r="Y147" s="90">
        <v>5840</v>
      </c>
      <c r="Z147" s="90">
        <v>8292</v>
      </c>
      <c r="AA147" s="90">
        <v>50</v>
      </c>
      <c r="AB147" s="90">
        <v>8242</v>
      </c>
      <c r="AC147" s="90">
        <v>24831</v>
      </c>
      <c r="AD147" s="90">
        <v>3849</v>
      </c>
      <c r="AE147" s="178"/>
      <c r="AF147" s="90">
        <v>50630</v>
      </c>
      <c r="AG147" s="90">
        <v>81</v>
      </c>
      <c r="AH147" s="90">
        <v>47099</v>
      </c>
      <c r="AI147" s="90">
        <v>47180</v>
      </c>
      <c r="AJ147" s="214">
        <v>93.19</v>
      </c>
      <c r="AK147" s="90">
        <v>-3118</v>
      </c>
      <c r="AL147" s="90">
        <v>132</v>
      </c>
      <c r="AM147" s="90">
        <v>44113</v>
      </c>
      <c r="AN147" s="90">
        <v>10611</v>
      </c>
      <c r="AO147" s="90">
        <v>11565</v>
      </c>
      <c r="AP147" s="90">
        <v>11001</v>
      </c>
      <c r="AQ147" s="90">
        <v>10936</v>
      </c>
      <c r="AR147" s="90">
        <v>3323</v>
      </c>
      <c r="AS147" s="90">
        <v>-16</v>
      </c>
      <c r="AT147" s="90">
        <v>3307</v>
      </c>
      <c r="AU147" s="90">
        <v>-73</v>
      </c>
      <c r="AV147" s="90">
        <v>524</v>
      </c>
      <c r="AW147" s="90">
        <v>-8</v>
      </c>
      <c r="AX147" s="90">
        <v>-7</v>
      </c>
      <c r="AY147" s="90">
        <v>2871</v>
      </c>
      <c r="AZ147" s="90">
        <v>1030</v>
      </c>
      <c r="BA147" s="90">
        <v>1841</v>
      </c>
      <c r="BB147" s="90">
        <v>3450</v>
      </c>
      <c r="BC147" s="90">
        <v>0</v>
      </c>
      <c r="BD147" s="90">
        <v>3450</v>
      </c>
      <c r="BE147" s="90">
        <v>6321</v>
      </c>
      <c r="BF147" s="90">
        <v>231</v>
      </c>
      <c r="BG147" s="94" t="s">
        <v>314</v>
      </c>
      <c r="BH147" s="125" t="s">
        <v>334</v>
      </c>
    </row>
    <row r="148" spans="1:60" x14ac:dyDescent="0.2">
      <c r="A148" s="176">
        <v>145</v>
      </c>
      <c r="B148" s="190" t="s">
        <v>136</v>
      </c>
      <c r="C148" s="83" t="s">
        <v>481</v>
      </c>
      <c r="D148" s="90">
        <v>123374</v>
      </c>
      <c r="E148" s="90">
        <v>1924</v>
      </c>
      <c r="F148" s="90">
        <v>118051</v>
      </c>
      <c r="G148" s="90">
        <v>119975</v>
      </c>
      <c r="H148" s="214">
        <v>97.24</v>
      </c>
      <c r="I148" s="90">
        <v>302</v>
      </c>
      <c r="J148" s="90">
        <v>2360</v>
      </c>
      <c r="K148" s="90">
        <v>120713</v>
      </c>
      <c r="L148" s="90">
        <v>35164</v>
      </c>
      <c r="M148" s="90">
        <v>34905</v>
      </c>
      <c r="N148" s="90">
        <v>34253</v>
      </c>
      <c r="O148" s="90">
        <v>16391</v>
      </c>
      <c r="P148" s="90">
        <v>4854</v>
      </c>
      <c r="Q148" s="90">
        <v>-336</v>
      </c>
      <c r="R148" s="90">
        <v>4518</v>
      </c>
      <c r="S148" s="90">
        <v>185</v>
      </c>
      <c r="T148" s="90">
        <v>353</v>
      </c>
      <c r="U148" s="90">
        <v>-29</v>
      </c>
      <c r="V148" s="90">
        <v>338</v>
      </c>
      <c r="W148" s="90">
        <v>3671</v>
      </c>
      <c r="X148" s="90">
        <v>2177</v>
      </c>
      <c r="Y148" s="90">
        <v>1494</v>
      </c>
      <c r="Z148" s="90">
        <v>4071</v>
      </c>
      <c r="AA148" s="90">
        <v>18</v>
      </c>
      <c r="AB148" s="90">
        <v>4053</v>
      </c>
      <c r="AC148" s="90">
        <v>7724</v>
      </c>
      <c r="AD148" s="90">
        <v>541</v>
      </c>
      <c r="AE148" s="178"/>
      <c r="AF148" s="90">
        <v>37836</v>
      </c>
      <c r="AG148" s="90">
        <v>971</v>
      </c>
      <c r="AH148" s="90">
        <v>33474</v>
      </c>
      <c r="AI148" s="90">
        <v>34445</v>
      </c>
      <c r="AJ148" s="214">
        <v>91.04</v>
      </c>
      <c r="AK148" s="90">
        <v>-3259</v>
      </c>
      <c r="AL148" s="90">
        <v>244</v>
      </c>
      <c r="AM148" s="90">
        <v>30459</v>
      </c>
      <c r="AN148" s="90">
        <v>6946</v>
      </c>
      <c r="AO148" s="90">
        <v>11547</v>
      </c>
      <c r="AP148" s="90">
        <v>9481</v>
      </c>
      <c r="AQ148" s="90">
        <v>2485</v>
      </c>
      <c r="AR148" s="90">
        <v>7253</v>
      </c>
      <c r="AS148" s="90">
        <v>787</v>
      </c>
      <c r="AT148" s="90">
        <v>8040</v>
      </c>
      <c r="AU148" s="90">
        <v>-707</v>
      </c>
      <c r="AV148" s="90">
        <v>1266</v>
      </c>
      <c r="AW148" s="90">
        <v>1360</v>
      </c>
      <c r="AX148" s="90">
        <v>329</v>
      </c>
      <c r="AY148" s="90">
        <v>5792</v>
      </c>
      <c r="AZ148" s="90">
        <v>4159</v>
      </c>
      <c r="BA148" s="90">
        <v>1633</v>
      </c>
      <c r="BB148" s="90">
        <v>4081</v>
      </c>
      <c r="BC148" s="90">
        <v>13</v>
      </c>
      <c r="BD148" s="90">
        <v>4068</v>
      </c>
      <c r="BE148" s="90">
        <v>9860</v>
      </c>
      <c r="BF148" s="90">
        <v>113</v>
      </c>
      <c r="BG148" s="94" t="s">
        <v>312</v>
      </c>
      <c r="BH148" s="125" t="s">
        <v>333</v>
      </c>
    </row>
    <row r="149" spans="1:60" x14ac:dyDescent="0.2">
      <c r="A149" s="176">
        <v>146</v>
      </c>
      <c r="B149" s="190" t="s">
        <v>137</v>
      </c>
      <c r="C149" s="83" t="s">
        <v>482</v>
      </c>
      <c r="D149" s="90">
        <v>218552</v>
      </c>
      <c r="E149" s="90">
        <v>1847</v>
      </c>
      <c r="F149" s="90">
        <v>207244</v>
      </c>
      <c r="G149" s="90">
        <v>209091</v>
      </c>
      <c r="H149" s="214">
        <v>95.67</v>
      </c>
      <c r="I149" s="90">
        <v>4037</v>
      </c>
      <c r="J149" s="90">
        <v>2845</v>
      </c>
      <c r="K149" s="90">
        <v>214126</v>
      </c>
      <c r="L149" s="90">
        <v>56010</v>
      </c>
      <c r="M149" s="90">
        <v>57072</v>
      </c>
      <c r="N149" s="90">
        <v>56907</v>
      </c>
      <c r="O149" s="90">
        <v>44137</v>
      </c>
      <c r="P149" s="90">
        <v>19134</v>
      </c>
      <c r="Q149" s="90">
        <v>-1101</v>
      </c>
      <c r="R149" s="90">
        <v>18033</v>
      </c>
      <c r="S149" s="90">
        <v>1153</v>
      </c>
      <c r="T149" s="90">
        <v>3415</v>
      </c>
      <c r="U149" s="90">
        <v>1348</v>
      </c>
      <c r="V149" s="90">
        <v>595</v>
      </c>
      <c r="W149" s="90">
        <v>11522</v>
      </c>
      <c r="X149" s="90">
        <v>6663</v>
      </c>
      <c r="Y149" s="90">
        <v>4859</v>
      </c>
      <c r="Z149" s="90">
        <v>9866</v>
      </c>
      <c r="AA149" s="90">
        <v>157</v>
      </c>
      <c r="AB149" s="90">
        <v>9709</v>
      </c>
      <c r="AC149" s="90">
        <v>21231</v>
      </c>
      <c r="AD149" s="90">
        <v>1608</v>
      </c>
      <c r="AE149" s="178"/>
      <c r="AF149" s="90">
        <v>59565</v>
      </c>
      <c r="AG149" s="90">
        <v>566</v>
      </c>
      <c r="AH149" s="90">
        <v>47277</v>
      </c>
      <c r="AI149" s="90">
        <v>47843</v>
      </c>
      <c r="AJ149" s="214">
        <v>80.319999999999993</v>
      </c>
      <c r="AK149" s="90">
        <v>-4160</v>
      </c>
      <c r="AL149" s="90">
        <v>1401</v>
      </c>
      <c r="AM149" s="90">
        <v>44518</v>
      </c>
      <c r="AN149" s="90">
        <v>11804</v>
      </c>
      <c r="AO149" s="90">
        <v>11040</v>
      </c>
      <c r="AP149" s="90">
        <v>13079</v>
      </c>
      <c r="AQ149" s="90">
        <v>8595</v>
      </c>
      <c r="AR149" s="90">
        <v>4366</v>
      </c>
      <c r="AS149" s="90">
        <v>-595</v>
      </c>
      <c r="AT149" s="90">
        <v>3771</v>
      </c>
      <c r="AU149" s="90">
        <v>-836</v>
      </c>
      <c r="AV149" s="90">
        <v>727</v>
      </c>
      <c r="AW149" s="90">
        <v>-20</v>
      </c>
      <c r="AX149" s="90">
        <v>74</v>
      </c>
      <c r="AY149" s="90">
        <v>3826</v>
      </c>
      <c r="AZ149" s="90">
        <v>1161</v>
      </c>
      <c r="BA149" s="90">
        <v>2665</v>
      </c>
      <c r="BB149" s="90">
        <v>11722</v>
      </c>
      <c r="BC149" s="90">
        <v>52</v>
      </c>
      <c r="BD149" s="90">
        <v>11670</v>
      </c>
      <c r="BE149" s="90">
        <v>15496</v>
      </c>
      <c r="BF149" s="90">
        <v>75</v>
      </c>
      <c r="BG149" s="94" t="s">
        <v>313</v>
      </c>
      <c r="BH149" s="125" t="s">
        <v>334</v>
      </c>
    </row>
    <row r="150" spans="1:60" x14ac:dyDescent="0.2">
      <c r="A150" s="176">
        <v>147</v>
      </c>
      <c r="B150" s="190" t="s">
        <v>138</v>
      </c>
      <c r="C150" s="83" t="s">
        <v>483</v>
      </c>
      <c r="D150" s="90">
        <v>70009</v>
      </c>
      <c r="E150" s="90">
        <v>778</v>
      </c>
      <c r="F150" s="90">
        <v>63493</v>
      </c>
      <c r="G150" s="90">
        <v>64271</v>
      </c>
      <c r="H150" s="214">
        <v>91.8</v>
      </c>
      <c r="I150" s="90">
        <v>524</v>
      </c>
      <c r="J150" s="90">
        <v>873</v>
      </c>
      <c r="K150" s="90">
        <v>64890</v>
      </c>
      <c r="L150" s="90">
        <v>18065</v>
      </c>
      <c r="M150" s="90">
        <v>18464</v>
      </c>
      <c r="N150" s="90">
        <v>17886</v>
      </c>
      <c r="O150" s="90">
        <v>10475</v>
      </c>
      <c r="P150" s="90">
        <v>14683</v>
      </c>
      <c r="Q150" s="90">
        <v>-286</v>
      </c>
      <c r="R150" s="90">
        <v>14397</v>
      </c>
      <c r="S150" s="90">
        <v>-3481</v>
      </c>
      <c r="T150" s="90">
        <v>4100</v>
      </c>
      <c r="U150" s="90">
        <v>1653</v>
      </c>
      <c r="V150" s="90">
        <v>17</v>
      </c>
      <c r="W150" s="90">
        <v>12108</v>
      </c>
      <c r="X150" s="90">
        <v>8382</v>
      </c>
      <c r="Y150" s="90">
        <v>3726</v>
      </c>
      <c r="Z150" s="90">
        <v>5739</v>
      </c>
      <c r="AA150" s="90">
        <v>4</v>
      </c>
      <c r="AB150" s="90">
        <v>5735</v>
      </c>
      <c r="AC150" s="90">
        <v>17843</v>
      </c>
      <c r="AD150" s="90">
        <v>1137</v>
      </c>
      <c r="AE150" s="178"/>
      <c r="AF150" s="90">
        <v>37820</v>
      </c>
      <c r="AG150" s="90">
        <v>248</v>
      </c>
      <c r="AH150" s="90">
        <v>35910</v>
      </c>
      <c r="AI150" s="90">
        <v>36158</v>
      </c>
      <c r="AJ150" s="214">
        <v>95.61</v>
      </c>
      <c r="AK150" s="90">
        <v>-1152</v>
      </c>
      <c r="AL150" s="90">
        <v>219</v>
      </c>
      <c r="AM150" s="90">
        <v>34977</v>
      </c>
      <c r="AN150" s="90">
        <v>10739</v>
      </c>
      <c r="AO150" s="90">
        <v>8722</v>
      </c>
      <c r="AP150" s="90">
        <v>10360</v>
      </c>
      <c r="AQ150" s="90">
        <v>5156</v>
      </c>
      <c r="AR150" s="90">
        <v>4850</v>
      </c>
      <c r="AS150" s="90">
        <v>-1265</v>
      </c>
      <c r="AT150" s="90">
        <v>3585</v>
      </c>
      <c r="AU150" s="90">
        <v>-877</v>
      </c>
      <c r="AV150" s="90">
        <v>-275</v>
      </c>
      <c r="AW150" s="90">
        <v>0</v>
      </c>
      <c r="AX150" s="90">
        <v>0</v>
      </c>
      <c r="AY150" s="90">
        <v>4737</v>
      </c>
      <c r="AZ150" s="90">
        <v>4308</v>
      </c>
      <c r="BA150" s="90">
        <v>429</v>
      </c>
      <c r="BB150" s="90">
        <v>1662</v>
      </c>
      <c r="BC150" s="90">
        <v>0</v>
      </c>
      <c r="BD150" s="90">
        <v>1662</v>
      </c>
      <c r="BE150" s="90">
        <v>6399</v>
      </c>
      <c r="BF150" s="90">
        <v>35</v>
      </c>
      <c r="BG150" s="94" t="s">
        <v>313</v>
      </c>
      <c r="BH150" s="125" t="s">
        <v>330</v>
      </c>
    </row>
    <row r="151" spans="1:60" x14ac:dyDescent="0.2">
      <c r="A151" s="176">
        <v>148</v>
      </c>
      <c r="B151" s="190" t="s">
        <v>139</v>
      </c>
      <c r="C151" s="83" t="s">
        <v>484</v>
      </c>
      <c r="D151" s="90">
        <v>171159</v>
      </c>
      <c r="E151" s="90">
        <v>4004</v>
      </c>
      <c r="F151" s="90">
        <v>151885</v>
      </c>
      <c r="G151" s="90">
        <v>155889</v>
      </c>
      <c r="H151" s="214">
        <v>91.08</v>
      </c>
      <c r="I151" s="90">
        <v>701</v>
      </c>
      <c r="J151" s="90">
        <v>3961</v>
      </c>
      <c r="K151" s="90">
        <v>156547</v>
      </c>
      <c r="L151" s="90">
        <v>44883</v>
      </c>
      <c r="M151" s="90">
        <v>43449</v>
      </c>
      <c r="N151" s="90">
        <v>43359</v>
      </c>
      <c r="O151" s="90">
        <v>24856</v>
      </c>
      <c r="P151" s="90">
        <v>34557</v>
      </c>
      <c r="Q151" s="90">
        <v>-609</v>
      </c>
      <c r="R151" s="90">
        <v>33948</v>
      </c>
      <c r="S151" s="90">
        <v>157</v>
      </c>
      <c r="T151" s="90">
        <v>824</v>
      </c>
      <c r="U151" s="90">
        <v>2329</v>
      </c>
      <c r="V151" s="90">
        <v>232</v>
      </c>
      <c r="W151" s="90">
        <v>30406</v>
      </c>
      <c r="X151" s="90">
        <v>22787</v>
      </c>
      <c r="Y151" s="90">
        <v>7619</v>
      </c>
      <c r="Z151" s="90">
        <v>15270</v>
      </c>
      <c r="AA151" s="90">
        <v>70</v>
      </c>
      <c r="AB151" s="90">
        <v>15200</v>
      </c>
      <c r="AC151" s="90">
        <v>45606</v>
      </c>
      <c r="AD151" s="90">
        <v>4458</v>
      </c>
      <c r="AE151" s="178"/>
      <c r="AF151" s="90">
        <v>99935</v>
      </c>
      <c r="AG151" s="90">
        <v>821</v>
      </c>
      <c r="AH151" s="90">
        <v>89297</v>
      </c>
      <c r="AI151" s="90">
        <v>90118</v>
      </c>
      <c r="AJ151" s="214">
        <v>90.18</v>
      </c>
      <c r="AK151" s="90">
        <v>-3831</v>
      </c>
      <c r="AL151" s="90">
        <v>2401</v>
      </c>
      <c r="AM151" s="90">
        <v>87867</v>
      </c>
      <c r="AN151" s="90">
        <v>22181</v>
      </c>
      <c r="AO151" s="90">
        <v>23417</v>
      </c>
      <c r="AP151" s="90">
        <v>28516</v>
      </c>
      <c r="AQ151" s="90">
        <v>13753</v>
      </c>
      <c r="AR151" s="90">
        <v>6226</v>
      </c>
      <c r="AS151" s="90">
        <v>14444</v>
      </c>
      <c r="AT151" s="90">
        <v>20670</v>
      </c>
      <c r="AU151" s="90">
        <v>3572</v>
      </c>
      <c r="AV151" s="90">
        <v>9895</v>
      </c>
      <c r="AW151" s="90">
        <v>349</v>
      </c>
      <c r="AX151" s="90">
        <v>130</v>
      </c>
      <c r="AY151" s="90">
        <v>6724</v>
      </c>
      <c r="AZ151" s="90">
        <v>3887</v>
      </c>
      <c r="BA151" s="90">
        <v>2837</v>
      </c>
      <c r="BB151" s="90">
        <v>9941</v>
      </c>
      <c r="BC151" s="90">
        <v>25</v>
      </c>
      <c r="BD151" s="90">
        <v>9916</v>
      </c>
      <c r="BE151" s="90">
        <v>16640</v>
      </c>
      <c r="BF151" s="90">
        <v>108</v>
      </c>
      <c r="BG151" s="94" t="s">
        <v>315</v>
      </c>
      <c r="BH151" s="125" t="s">
        <v>333</v>
      </c>
    </row>
    <row r="152" spans="1:60" x14ac:dyDescent="0.2">
      <c r="A152" s="176">
        <v>149</v>
      </c>
      <c r="B152" s="190" t="s">
        <v>140</v>
      </c>
      <c r="C152" s="83" t="s">
        <v>485</v>
      </c>
      <c r="D152" s="90">
        <v>79474</v>
      </c>
      <c r="E152" s="90">
        <v>987</v>
      </c>
      <c r="F152" s="90">
        <v>74161</v>
      </c>
      <c r="G152" s="90">
        <v>75148</v>
      </c>
      <c r="H152" s="214">
        <v>94.56</v>
      </c>
      <c r="I152" s="90">
        <v>579</v>
      </c>
      <c r="J152" s="90">
        <v>1486</v>
      </c>
      <c r="K152" s="90">
        <v>76226</v>
      </c>
      <c r="L152" s="90">
        <v>21818</v>
      </c>
      <c r="M152" s="90">
        <v>21575</v>
      </c>
      <c r="N152" s="90">
        <v>22169</v>
      </c>
      <c r="O152" s="90">
        <v>10664</v>
      </c>
      <c r="P152" s="90">
        <v>11294</v>
      </c>
      <c r="Q152" s="90">
        <v>79</v>
      </c>
      <c r="R152" s="90">
        <v>11373</v>
      </c>
      <c r="S152" s="90">
        <v>562</v>
      </c>
      <c r="T152" s="90">
        <v>804</v>
      </c>
      <c r="U152" s="90">
        <v>113</v>
      </c>
      <c r="V152" s="90">
        <v>29</v>
      </c>
      <c r="W152" s="90">
        <v>9865</v>
      </c>
      <c r="X152" s="90">
        <v>7391</v>
      </c>
      <c r="Y152" s="90">
        <v>2474</v>
      </c>
      <c r="Z152" s="90">
        <v>4329</v>
      </c>
      <c r="AA152" s="90">
        <v>26</v>
      </c>
      <c r="AB152" s="90">
        <v>4303</v>
      </c>
      <c r="AC152" s="90">
        <v>14168</v>
      </c>
      <c r="AD152" s="90">
        <v>3</v>
      </c>
      <c r="AE152" s="178"/>
      <c r="AF152" s="90">
        <v>50342</v>
      </c>
      <c r="AG152" s="90">
        <v>137</v>
      </c>
      <c r="AH152" s="90">
        <v>48772</v>
      </c>
      <c r="AI152" s="90">
        <v>48909</v>
      </c>
      <c r="AJ152" s="214">
        <v>97.15</v>
      </c>
      <c r="AK152" s="90">
        <v>-1737</v>
      </c>
      <c r="AL152" s="90">
        <v>143</v>
      </c>
      <c r="AM152" s="90">
        <v>47178</v>
      </c>
      <c r="AN152" s="90">
        <v>12779</v>
      </c>
      <c r="AO152" s="90">
        <v>11505</v>
      </c>
      <c r="AP152" s="90">
        <v>13306</v>
      </c>
      <c r="AQ152" s="90">
        <v>9588</v>
      </c>
      <c r="AR152" s="90">
        <v>1413</v>
      </c>
      <c r="AS152" s="90">
        <v>2493</v>
      </c>
      <c r="AT152" s="90">
        <v>3906</v>
      </c>
      <c r="AU152" s="90">
        <v>1581</v>
      </c>
      <c r="AV152" s="90">
        <v>1061</v>
      </c>
      <c r="AW152" s="90">
        <v>33</v>
      </c>
      <c r="AX152" s="90">
        <v>20</v>
      </c>
      <c r="AY152" s="90">
        <v>1211</v>
      </c>
      <c r="AZ152" s="90">
        <v>709</v>
      </c>
      <c r="BA152" s="90">
        <v>502</v>
      </c>
      <c r="BB152" s="90">
        <v>1490</v>
      </c>
      <c r="BC152" s="90">
        <v>1</v>
      </c>
      <c r="BD152" s="90">
        <v>1489</v>
      </c>
      <c r="BE152" s="90">
        <v>2700</v>
      </c>
      <c r="BF152" s="90">
        <v>57</v>
      </c>
      <c r="BG152" s="94" t="s">
        <v>311</v>
      </c>
      <c r="BH152" s="125" t="s">
        <v>330</v>
      </c>
    </row>
    <row r="153" spans="1:60" x14ac:dyDescent="0.2">
      <c r="A153" s="176">
        <v>150</v>
      </c>
      <c r="B153" s="190" t="s">
        <v>141</v>
      </c>
      <c r="C153" s="83" t="s">
        <v>486</v>
      </c>
      <c r="D153" s="90">
        <v>389543</v>
      </c>
      <c r="E153" s="90">
        <v>3630</v>
      </c>
      <c r="F153" s="90">
        <v>367822</v>
      </c>
      <c r="G153" s="90">
        <v>371452</v>
      </c>
      <c r="H153" s="214">
        <v>95.36</v>
      </c>
      <c r="I153" s="90">
        <v>7551</v>
      </c>
      <c r="J153" s="90">
        <v>5556</v>
      </c>
      <c r="K153" s="90">
        <v>380929</v>
      </c>
      <c r="L153" s="90">
        <v>107279</v>
      </c>
      <c r="M153" s="90">
        <v>103847</v>
      </c>
      <c r="N153" s="90">
        <v>104258</v>
      </c>
      <c r="O153" s="90">
        <v>65545</v>
      </c>
      <c r="P153" s="90">
        <v>52815</v>
      </c>
      <c r="Q153" s="90">
        <v>-4258</v>
      </c>
      <c r="R153" s="90">
        <v>48557</v>
      </c>
      <c r="S153" s="90">
        <v>4071</v>
      </c>
      <c r="T153" s="90">
        <v>4865</v>
      </c>
      <c r="U153" s="90">
        <v>1223</v>
      </c>
      <c r="V153" s="90">
        <v>326</v>
      </c>
      <c r="W153" s="90">
        <v>38072</v>
      </c>
      <c r="X153" s="90">
        <v>28082</v>
      </c>
      <c r="Y153" s="90">
        <v>9990</v>
      </c>
      <c r="Z153" s="90">
        <v>18600</v>
      </c>
      <c r="AA153" s="90">
        <v>198</v>
      </c>
      <c r="AB153" s="90">
        <v>18402</v>
      </c>
      <c r="AC153" s="90">
        <v>56474</v>
      </c>
      <c r="AD153" s="90">
        <v>6201</v>
      </c>
      <c r="AE153" s="178"/>
      <c r="AF153" s="90">
        <v>229078</v>
      </c>
      <c r="AG153" s="90">
        <v>5025</v>
      </c>
      <c r="AH153" s="90">
        <v>201631</v>
      </c>
      <c r="AI153" s="90">
        <v>206656</v>
      </c>
      <c r="AJ153" s="214">
        <v>90.21</v>
      </c>
      <c r="AK153" s="90">
        <v>-20109</v>
      </c>
      <c r="AL153" s="90">
        <v>2754</v>
      </c>
      <c r="AM153" s="90">
        <v>184276</v>
      </c>
      <c r="AN153" s="90">
        <v>60889</v>
      </c>
      <c r="AO153" s="90">
        <v>41607</v>
      </c>
      <c r="AP153" s="90">
        <v>57291</v>
      </c>
      <c r="AQ153" s="90">
        <v>24489</v>
      </c>
      <c r="AR153" s="90">
        <v>11784</v>
      </c>
      <c r="AS153" s="90">
        <v>962</v>
      </c>
      <c r="AT153" s="90">
        <v>12746</v>
      </c>
      <c r="AU153" s="90">
        <v>558</v>
      </c>
      <c r="AV153" s="90">
        <v>2845</v>
      </c>
      <c r="AW153" s="90">
        <v>163</v>
      </c>
      <c r="AX153" s="90">
        <v>260</v>
      </c>
      <c r="AY153" s="90">
        <v>8920</v>
      </c>
      <c r="AZ153" s="90">
        <v>3201</v>
      </c>
      <c r="BA153" s="90">
        <v>5719</v>
      </c>
      <c r="BB153" s="90">
        <v>22422</v>
      </c>
      <c r="BC153" s="90">
        <v>338</v>
      </c>
      <c r="BD153" s="90">
        <v>22084</v>
      </c>
      <c r="BE153" s="90">
        <v>31004</v>
      </c>
      <c r="BF153" s="90">
        <v>47</v>
      </c>
      <c r="BG153" s="94" t="s">
        <v>313</v>
      </c>
      <c r="BH153" s="125" t="s">
        <v>334</v>
      </c>
    </row>
    <row r="154" spans="1:60" x14ac:dyDescent="0.2">
      <c r="A154" s="176">
        <v>151</v>
      </c>
      <c r="B154" s="190" t="s">
        <v>142</v>
      </c>
      <c r="C154" s="83" t="s">
        <v>487</v>
      </c>
      <c r="D154" s="90">
        <v>143347</v>
      </c>
      <c r="E154" s="90">
        <v>1657</v>
      </c>
      <c r="F154" s="90">
        <v>129712</v>
      </c>
      <c r="G154" s="90">
        <v>131369</v>
      </c>
      <c r="H154" s="214">
        <v>91.64</v>
      </c>
      <c r="I154" s="90">
        <v>2163</v>
      </c>
      <c r="J154" s="90">
        <v>2082</v>
      </c>
      <c r="K154" s="90">
        <v>133957</v>
      </c>
      <c r="L154" s="90">
        <v>34477</v>
      </c>
      <c r="M154" s="90">
        <v>36636</v>
      </c>
      <c r="N154" s="90">
        <v>39049</v>
      </c>
      <c r="O154" s="90">
        <v>23795</v>
      </c>
      <c r="P154" s="90">
        <v>18518</v>
      </c>
      <c r="Q154" s="90">
        <v>-181</v>
      </c>
      <c r="R154" s="90">
        <v>18337</v>
      </c>
      <c r="S154" s="90">
        <v>1001</v>
      </c>
      <c r="T154" s="90">
        <v>1852</v>
      </c>
      <c r="U154" s="90">
        <v>1338</v>
      </c>
      <c r="V154" s="90">
        <v>424</v>
      </c>
      <c r="W154" s="90">
        <v>13722</v>
      </c>
      <c r="X154" s="90">
        <v>8643</v>
      </c>
      <c r="Y154" s="90">
        <v>5079</v>
      </c>
      <c r="Z154" s="90">
        <v>11978</v>
      </c>
      <c r="AA154" s="90">
        <v>20</v>
      </c>
      <c r="AB154" s="90">
        <v>11958</v>
      </c>
      <c r="AC154" s="90">
        <v>25680</v>
      </c>
      <c r="AD154" s="90">
        <v>1145</v>
      </c>
      <c r="AE154" s="178"/>
      <c r="AF154" s="90">
        <v>68101</v>
      </c>
      <c r="AG154" s="90">
        <v>318</v>
      </c>
      <c r="AH154" s="90">
        <v>60738</v>
      </c>
      <c r="AI154" s="90">
        <v>61056</v>
      </c>
      <c r="AJ154" s="214">
        <v>89.66</v>
      </c>
      <c r="AK154" s="90">
        <v>-3831</v>
      </c>
      <c r="AL154" s="90">
        <v>457</v>
      </c>
      <c r="AM154" s="90">
        <v>57364</v>
      </c>
      <c r="AN154" s="90">
        <v>19591</v>
      </c>
      <c r="AO154" s="90">
        <v>14193</v>
      </c>
      <c r="AP154" s="90">
        <v>15008</v>
      </c>
      <c r="AQ154" s="90">
        <v>8572</v>
      </c>
      <c r="AR154" s="90">
        <v>12072</v>
      </c>
      <c r="AS154" s="90">
        <v>1101</v>
      </c>
      <c r="AT154" s="90">
        <v>13173</v>
      </c>
      <c r="AU154" s="90">
        <v>396</v>
      </c>
      <c r="AV154" s="90">
        <v>1105</v>
      </c>
      <c r="AW154" s="90">
        <v>1259</v>
      </c>
      <c r="AX154" s="90">
        <v>171</v>
      </c>
      <c r="AY154" s="90">
        <v>10242</v>
      </c>
      <c r="AZ154" s="90">
        <v>6664</v>
      </c>
      <c r="BA154" s="90">
        <v>3578</v>
      </c>
      <c r="BB154" s="90">
        <v>7045</v>
      </c>
      <c r="BC154" s="90">
        <v>-11</v>
      </c>
      <c r="BD154" s="90">
        <v>7056</v>
      </c>
      <c r="BE154" s="90">
        <v>17298</v>
      </c>
      <c r="BF154" s="90">
        <v>75</v>
      </c>
      <c r="BG154" s="94" t="s">
        <v>314</v>
      </c>
      <c r="BH154" s="125" t="s">
        <v>331</v>
      </c>
    </row>
    <row r="155" spans="1:60" x14ac:dyDescent="0.2">
      <c r="A155" s="176">
        <v>152</v>
      </c>
      <c r="B155" s="190" t="s">
        <v>143</v>
      </c>
      <c r="C155" s="83" t="s">
        <v>488</v>
      </c>
      <c r="D155" s="90">
        <v>79477</v>
      </c>
      <c r="E155" s="90">
        <v>1172</v>
      </c>
      <c r="F155" s="90">
        <v>75827</v>
      </c>
      <c r="G155" s="90">
        <v>76999</v>
      </c>
      <c r="H155" s="214">
        <v>96.88</v>
      </c>
      <c r="I155" s="90">
        <v>592</v>
      </c>
      <c r="J155" s="90">
        <v>1548</v>
      </c>
      <c r="K155" s="90">
        <v>77967</v>
      </c>
      <c r="L155" s="90">
        <v>22683</v>
      </c>
      <c r="M155" s="90">
        <v>23498</v>
      </c>
      <c r="N155" s="90">
        <v>23832</v>
      </c>
      <c r="O155" s="90">
        <v>7954</v>
      </c>
      <c r="P155" s="90">
        <v>5401</v>
      </c>
      <c r="Q155" s="90">
        <v>658</v>
      </c>
      <c r="R155" s="90">
        <v>6059</v>
      </c>
      <c r="S155" s="90">
        <v>524</v>
      </c>
      <c r="T155" s="90">
        <v>970</v>
      </c>
      <c r="U155" s="90">
        <v>43</v>
      </c>
      <c r="V155" s="90">
        <v>26</v>
      </c>
      <c r="W155" s="90">
        <v>4496</v>
      </c>
      <c r="X155" s="90">
        <v>3133</v>
      </c>
      <c r="Y155" s="90">
        <v>1363</v>
      </c>
      <c r="Z155" s="90">
        <v>2478</v>
      </c>
      <c r="AA155" s="90">
        <v>26</v>
      </c>
      <c r="AB155" s="90">
        <v>2452</v>
      </c>
      <c r="AC155" s="90">
        <v>6948</v>
      </c>
      <c r="AD155" s="90">
        <v>17</v>
      </c>
      <c r="AE155" s="178"/>
      <c r="AF155" s="90">
        <v>15905</v>
      </c>
      <c r="AG155" s="90">
        <v>289</v>
      </c>
      <c r="AH155" s="90">
        <v>14887</v>
      </c>
      <c r="AI155" s="90">
        <v>15176</v>
      </c>
      <c r="AJ155" s="214">
        <v>95.42</v>
      </c>
      <c r="AK155" s="90">
        <v>572</v>
      </c>
      <c r="AL155" s="90">
        <v>259</v>
      </c>
      <c r="AM155" s="90">
        <v>15718</v>
      </c>
      <c r="AN155" s="90">
        <v>4557</v>
      </c>
      <c r="AO155" s="90">
        <v>4218</v>
      </c>
      <c r="AP155" s="90">
        <v>4520</v>
      </c>
      <c r="AQ155" s="90">
        <v>2423</v>
      </c>
      <c r="AR155" s="90">
        <v>2474</v>
      </c>
      <c r="AS155" s="90">
        <v>590</v>
      </c>
      <c r="AT155" s="90">
        <v>3064</v>
      </c>
      <c r="AU155" s="90">
        <v>270</v>
      </c>
      <c r="AV155" s="90">
        <v>457</v>
      </c>
      <c r="AW155" s="90">
        <v>27</v>
      </c>
      <c r="AX155" s="90">
        <v>22</v>
      </c>
      <c r="AY155" s="90">
        <v>2288</v>
      </c>
      <c r="AZ155" s="90">
        <v>1079</v>
      </c>
      <c r="BA155" s="90">
        <v>1209</v>
      </c>
      <c r="BB155" s="90">
        <v>729</v>
      </c>
      <c r="BC155" s="90">
        <v>2</v>
      </c>
      <c r="BD155" s="90">
        <v>727</v>
      </c>
      <c r="BE155" s="90">
        <v>3015</v>
      </c>
      <c r="BF155" s="90">
        <v>1</v>
      </c>
      <c r="BG155" s="94" t="s">
        <v>311</v>
      </c>
      <c r="BH155" s="125" t="s">
        <v>329</v>
      </c>
    </row>
    <row r="156" spans="1:60" x14ac:dyDescent="0.2">
      <c r="A156" s="176">
        <v>153</v>
      </c>
      <c r="B156" s="190" t="s">
        <v>144</v>
      </c>
      <c r="C156" s="83" t="s">
        <v>489</v>
      </c>
      <c r="D156" s="90">
        <v>148682</v>
      </c>
      <c r="E156" s="90">
        <v>3321</v>
      </c>
      <c r="F156" s="90">
        <v>134679</v>
      </c>
      <c r="G156" s="90">
        <v>138000</v>
      </c>
      <c r="H156" s="214">
        <v>92.82</v>
      </c>
      <c r="I156" s="90">
        <v>1647</v>
      </c>
      <c r="J156" s="90">
        <v>4317</v>
      </c>
      <c r="K156" s="90">
        <v>140643</v>
      </c>
      <c r="L156" s="90">
        <v>35958</v>
      </c>
      <c r="M156" s="90">
        <v>36450</v>
      </c>
      <c r="N156" s="90">
        <v>36132</v>
      </c>
      <c r="O156" s="90">
        <v>32103</v>
      </c>
      <c r="P156" s="90">
        <v>59696</v>
      </c>
      <c r="Q156" s="90">
        <v>468</v>
      </c>
      <c r="R156" s="90">
        <v>60164</v>
      </c>
      <c r="S156" s="90">
        <v>1598</v>
      </c>
      <c r="T156" s="90">
        <v>2189</v>
      </c>
      <c r="U156" s="90">
        <v>793</v>
      </c>
      <c r="V156" s="90">
        <v>34</v>
      </c>
      <c r="W156" s="90">
        <v>55550</v>
      </c>
      <c r="X156" s="90">
        <v>47215</v>
      </c>
      <c r="Y156" s="90">
        <v>8335</v>
      </c>
      <c r="Z156" s="90">
        <v>10682</v>
      </c>
      <c r="AA156" s="90">
        <v>17</v>
      </c>
      <c r="AB156" s="90">
        <v>10665</v>
      </c>
      <c r="AC156" s="90">
        <v>66215</v>
      </c>
      <c r="AD156" s="90">
        <v>9136</v>
      </c>
      <c r="AE156" s="178"/>
      <c r="AF156" s="90">
        <v>35923</v>
      </c>
      <c r="AG156" s="90">
        <v>4338</v>
      </c>
      <c r="AH156" s="90">
        <v>28571</v>
      </c>
      <c r="AI156" s="90">
        <v>32909</v>
      </c>
      <c r="AJ156" s="214">
        <v>91.61</v>
      </c>
      <c r="AK156" s="90">
        <v>-1705</v>
      </c>
      <c r="AL156" s="90">
        <v>1148</v>
      </c>
      <c r="AM156" s="90">
        <v>28014</v>
      </c>
      <c r="AN156" s="90">
        <v>9893</v>
      </c>
      <c r="AO156" s="90">
        <v>8808</v>
      </c>
      <c r="AP156" s="90">
        <v>4782</v>
      </c>
      <c r="AQ156" s="90">
        <v>4531</v>
      </c>
      <c r="AR156" s="90">
        <v>4710</v>
      </c>
      <c r="AS156" s="90">
        <v>6020</v>
      </c>
      <c r="AT156" s="90">
        <v>10730</v>
      </c>
      <c r="AU156" s="90">
        <v>2624</v>
      </c>
      <c r="AV156" s="90">
        <v>3416</v>
      </c>
      <c r="AW156" s="90">
        <v>65</v>
      </c>
      <c r="AX156" s="90">
        <v>14</v>
      </c>
      <c r="AY156" s="90">
        <v>4611</v>
      </c>
      <c r="AZ156" s="90">
        <v>2596</v>
      </c>
      <c r="BA156" s="90">
        <v>2015</v>
      </c>
      <c r="BB156" s="90">
        <v>3254</v>
      </c>
      <c r="BC156" s="90">
        <v>0</v>
      </c>
      <c r="BD156" s="90">
        <v>3254</v>
      </c>
      <c r="BE156" s="90">
        <v>7865</v>
      </c>
      <c r="BF156" s="90">
        <v>103</v>
      </c>
      <c r="BG156" s="94" t="s">
        <v>315</v>
      </c>
      <c r="BH156" s="125" t="s">
        <v>333</v>
      </c>
    </row>
    <row r="157" spans="1:60" x14ac:dyDescent="0.2">
      <c r="A157" s="176">
        <v>154</v>
      </c>
      <c r="B157" s="190" t="s">
        <v>145</v>
      </c>
      <c r="C157" s="83" t="s">
        <v>490</v>
      </c>
      <c r="D157" s="90">
        <v>71258</v>
      </c>
      <c r="E157" s="90">
        <v>644</v>
      </c>
      <c r="F157" s="90">
        <v>69272</v>
      </c>
      <c r="G157" s="90">
        <v>69916</v>
      </c>
      <c r="H157" s="214">
        <v>98.12</v>
      </c>
      <c r="I157" s="90">
        <v>-583</v>
      </c>
      <c r="J157" s="90">
        <v>710</v>
      </c>
      <c r="K157" s="90">
        <v>69399</v>
      </c>
      <c r="L157" s="90">
        <v>19822</v>
      </c>
      <c r="M157" s="90">
        <v>20049</v>
      </c>
      <c r="N157" s="90">
        <v>20215</v>
      </c>
      <c r="O157" s="90">
        <v>9313</v>
      </c>
      <c r="P157" s="90">
        <v>2518</v>
      </c>
      <c r="Q157" s="90">
        <v>-165</v>
      </c>
      <c r="R157" s="90">
        <v>2353</v>
      </c>
      <c r="S157" s="90">
        <v>99</v>
      </c>
      <c r="T157" s="90">
        <v>468</v>
      </c>
      <c r="U157" s="90">
        <v>15</v>
      </c>
      <c r="V157" s="90">
        <v>15</v>
      </c>
      <c r="W157" s="90">
        <v>1756</v>
      </c>
      <c r="X157" s="90">
        <v>1086</v>
      </c>
      <c r="Y157" s="90">
        <v>670</v>
      </c>
      <c r="Z157" s="90">
        <v>1578</v>
      </c>
      <c r="AA157" s="90">
        <v>6</v>
      </c>
      <c r="AB157" s="90">
        <v>1572</v>
      </c>
      <c r="AC157" s="90">
        <v>3328</v>
      </c>
      <c r="AD157" s="90">
        <v>258</v>
      </c>
      <c r="AE157" s="178"/>
      <c r="AF157" s="90">
        <v>23781</v>
      </c>
      <c r="AG157" s="90">
        <v>111</v>
      </c>
      <c r="AH157" s="90">
        <v>23203</v>
      </c>
      <c r="AI157" s="90">
        <v>23314</v>
      </c>
      <c r="AJ157" s="214">
        <v>98.04</v>
      </c>
      <c r="AK157" s="90">
        <v>-2986</v>
      </c>
      <c r="AL157" s="90">
        <v>127</v>
      </c>
      <c r="AM157" s="90">
        <v>20344</v>
      </c>
      <c r="AN157" s="90">
        <v>5690</v>
      </c>
      <c r="AO157" s="90">
        <v>5411</v>
      </c>
      <c r="AP157" s="90">
        <v>6319</v>
      </c>
      <c r="AQ157" s="90">
        <v>2924</v>
      </c>
      <c r="AR157" s="90">
        <v>555</v>
      </c>
      <c r="AS157" s="90">
        <v>-2682</v>
      </c>
      <c r="AT157" s="90">
        <v>-2127</v>
      </c>
      <c r="AU157" s="90">
        <v>-1820</v>
      </c>
      <c r="AV157" s="90">
        <v>-594</v>
      </c>
      <c r="AW157" s="90">
        <v>-5</v>
      </c>
      <c r="AX157" s="90">
        <v>20</v>
      </c>
      <c r="AY157" s="90">
        <v>272</v>
      </c>
      <c r="AZ157" s="90">
        <v>157</v>
      </c>
      <c r="BA157" s="90">
        <v>115</v>
      </c>
      <c r="BB157" s="90">
        <v>579</v>
      </c>
      <c r="BC157" s="90">
        <v>20</v>
      </c>
      <c r="BD157" s="90">
        <v>559</v>
      </c>
      <c r="BE157" s="90">
        <v>831</v>
      </c>
      <c r="BF157" s="90">
        <v>5</v>
      </c>
      <c r="BG157" s="94" t="s">
        <v>311</v>
      </c>
      <c r="BH157" s="125" t="s">
        <v>336</v>
      </c>
    </row>
    <row r="158" spans="1:60" x14ac:dyDescent="0.2">
      <c r="A158" s="176">
        <v>155</v>
      </c>
      <c r="B158" s="190" t="s">
        <v>146</v>
      </c>
      <c r="C158" s="83" t="s">
        <v>491</v>
      </c>
      <c r="D158" s="90">
        <v>45062</v>
      </c>
      <c r="E158" s="90">
        <v>401</v>
      </c>
      <c r="F158" s="90">
        <v>42311</v>
      </c>
      <c r="G158" s="90">
        <v>42712</v>
      </c>
      <c r="H158" s="214">
        <v>94.78</v>
      </c>
      <c r="I158" s="90">
        <v>361</v>
      </c>
      <c r="J158" s="90">
        <v>451</v>
      </c>
      <c r="K158" s="90">
        <v>43123</v>
      </c>
      <c r="L158" s="90">
        <v>11384</v>
      </c>
      <c r="M158" s="90">
        <v>11489</v>
      </c>
      <c r="N158" s="90">
        <v>11860</v>
      </c>
      <c r="O158" s="90">
        <v>8390</v>
      </c>
      <c r="P158" s="90">
        <v>5633</v>
      </c>
      <c r="Q158" s="90">
        <v>-284</v>
      </c>
      <c r="R158" s="90">
        <v>5349</v>
      </c>
      <c r="S158" s="90">
        <v>287</v>
      </c>
      <c r="T158" s="90">
        <v>162</v>
      </c>
      <c r="U158" s="90">
        <v>161</v>
      </c>
      <c r="V158" s="90">
        <v>12</v>
      </c>
      <c r="W158" s="90">
        <v>4727</v>
      </c>
      <c r="X158" s="90">
        <v>3312</v>
      </c>
      <c r="Y158" s="90">
        <v>1415</v>
      </c>
      <c r="Z158" s="90">
        <v>2770</v>
      </c>
      <c r="AA158" s="90">
        <v>2</v>
      </c>
      <c r="AB158" s="90">
        <v>2768</v>
      </c>
      <c r="AC158" s="90">
        <v>7495</v>
      </c>
      <c r="AD158" s="90">
        <v>420</v>
      </c>
      <c r="AE158" s="178"/>
      <c r="AF158" s="90">
        <v>18520</v>
      </c>
      <c r="AG158" s="90">
        <v>109</v>
      </c>
      <c r="AH158" s="90">
        <v>18219</v>
      </c>
      <c r="AI158" s="90">
        <v>18328</v>
      </c>
      <c r="AJ158" s="214">
        <v>98.96</v>
      </c>
      <c r="AK158" s="90">
        <v>-1732</v>
      </c>
      <c r="AL158" s="90">
        <v>472</v>
      </c>
      <c r="AM158" s="90">
        <v>16959</v>
      </c>
      <c r="AN158" s="90">
        <v>7253</v>
      </c>
      <c r="AO158" s="90">
        <v>3549</v>
      </c>
      <c r="AP158" s="90">
        <v>4289</v>
      </c>
      <c r="AQ158" s="90">
        <v>1868</v>
      </c>
      <c r="AR158" s="90">
        <v>748</v>
      </c>
      <c r="AS158" s="90">
        <v>-14</v>
      </c>
      <c r="AT158" s="90">
        <v>734</v>
      </c>
      <c r="AU158" s="90">
        <v>44</v>
      </c>
      <c r="AV158" s="90">
        <v>119</v>
      </c>
      <c r="AW158" s="90">
        <v>28</v>
      </c>
      <c r="AX158" s="90">
        <v>86</v>
      </c>
      <c r="AY158" s="90">
        <v>457</v>
      </c>
      <c r="AZ158" s="90">
        <v>238</v>
      </c>
      <c r="BA158" s="90">
        <v>219</v>
      </c>
      <c r="BB158" s="90">
        <v>306</v>
      </c>
      <c r="BC158" s="90">
        <v>3</v>
      </c>
      <c r="BD158" s="90">
        <v>303</v>
      </c>
      <c r="BE158" s="90">
        <v>760</v>
      </c>
      <c r="BF158" s="90">
        <v>117</v>
      </c>
      <c r="BG158" s="94" t="s">
        <v>311</v>
      </c>
      <c r="BH158" s="125" t="s">
        <v>331</v>
      </c>
    </row>
    <row r="159" spans="1:60" x14ac:dyDescent="0.2">
      <c r="A159" s="176">
        <v>156</v>
      </c>
      <c r="B159" s="190" t="s">
        <v>147</v>
      </c>
      <c r="C159" s="83" t="s">
        <v>492</v>
      </c>
      <c r="D159" s="90">
        <v>228373</v>
      </c>
      <c r="E159" s="90">
        <v>2738</v>
      </c>
      <c r="F159" s="90">
        <v>188649</v>
      </c>
      <c r="G159" s="90">
        <v>191387</v>
      </c>
      <c r="H159" s="214">
        <v>83.8</v>
      </c>
      <c r="I159" s="90">
        <v>5636</v>
      </c>
      <c r="J159" s="90">
        <v>4750</v>
      </c>
      <c r="K159" s="90">
        <v>199035</v>
      </c>
      <c r="L159" s="90">
        <v>49596</v>
      </c>
      <c r="M159" s="90">
        <v>54148</v>
      </c>
      <c r="N159" s="90">
        <v>53604</v>
      </c>
      <c r="O159" s="90">
        <v>41687</v>
      </c>
      <c r="P159" s="90">
        <v>96827</v>
      </c>
      <c r="Q159" s="90">
        <v>9396</v>
      </c>
      <c r="R159" s="90">
        <v>106223</v>
      </c>
      <c r="S159" s="90">
        <v>2555</v>
      </c>
      <c r="T159" s="90">
        <v>3081</v>
      </c>
      <c r="U159" s="90">
        <v>48</v>
      </c>
      <c r="V159" s="90">
        <v>20</v>
      </c>
      <c r="W159" s="90">
        <v>100519</v>
      </c>
      <c r="X159" s="90">
        <v>76884</v>
      </c>
      <c r="Y159" s="90">
        <v>23635</v>
      </c>
      <c r="Z159" s="90">
        <v>36997</v>
      </c>
      <c r="AA159" s="90">
        <v>11</v>
      </c>
      <c r="AB159" s="90">
        <v>36986</v>
      </c>
      <c r="AC159" s="90">
        <v>137505</v>
      </c>
      <c r="AD159" s="90">
        <v>6050</v>
      </c>
      <c r="AE159" s="178"/>
      <c r="AF159" s="90">
        <v>96058</v>
      </c>
      <c r="AG159" s="90">
        <v>796</v>
      </c>
      <c r="AH159" s="90">
        <v>82250</v>
      </c>
      <c r="AI159" s="90">
        <v>83046</v>
      </c>
      <c r="AJ159" s="214">
        <v>86.45</v>
      </c>
      <c r="AK159" s="90">
        <v>-10051</v>
      </c>
      <c r="AL159" s="90">
        <v>10314</v>
      </c>
      <c r="AM159" s="90">
        <v>82513</v>
      </c>
      <c r="AN159" s="90">
        <v>25953</v>
      </c>
      <c r="AO159" s="90">
        <v>18779</v>
      </c>
      <c r="AP159" s="90">
        <v>19394</v>
      </c>
      <c r="AQ159" s="90">
        <v>18387</v>
      </c>
      <c r="AR159" s="90">
        <v>26768</v>
      </c>
      <c r="AS159" s="90">
        <v>-8809</v>
      </c>
      <c r="AT159" s="90">
        <v>17959</v>
      </c>
      <c r="AU159" s="90">
        <v>-7981</v>
      </c>
      <c r="AV159" s="90">
        <v>-2070</v>
      </c>
      <c r="AW159" s="90">
        <v>7</v>
      </c>
      <c r="AX159" s="90">
        <v>1</v>
      </c>
      <c r="AY159" s="90">
        <v>28002</v>
      </c>
      <c r="AZ159" s="90">
        <v>18675</v>
      </c>
      <c r="BA159" s="90">
        <v>9327</v>
      </c>
      <c r="BB159" s="90">
        <v>13025</v>
      </c>
      <c r="BC159" s="90">
        <v>0</v>
      </c>
      <c r="BD159" s="90">
        <v>13025</v>
      </c>
      <c r="BE159" s="90">
        <v>41027</v>
      </c>
      <c r="BF159" s="90">
        <v>243</v>
      </c>
      <c r="BG159" s="94" t="s">
        <v>313</v>
      </c>
      <c r="BH159" s="125" t="s">
        <v>330</v>
      </c>
    </row>
    <row r="160" spans="1:60" x14ac:dyDescent="0.2">
      <c r="A160" s="176">
        <v>157</v>
      </c>
      <c r="B160" s="190" t="s">
        <v>148</v>
      </c>
      <c r="C160" s="83" t="s">
        <v>493</v>
      </c>
      <c r="D160" s="90">
        <v>100072</v>
      </c>
      <c r="E160" s="90">
        <v>2606</v>
      </c>
      <c r="F160" s="90">
        <v>88398</v>
      </c>
      <c r="G160" s="90">
        <v>91004</v>
      </c>
      <c r="H160" s="214">
        <v>90.94</v>
      </c>
      <c r="I160" s="90">
        <v>3700</v>
      </c>
      <c r="J160" s="90">
        <v>3189</v>
      </c>
      <c r="K160" s="90">
        <v>95287</v>
      </c>
      <c r="L160" s="90">
        <v>27479</v>
      </c>
      <c r="M160" s="90">
        <v>27093</v>
      </c>
      <c r="N160" s="90">
        <v>26470</v>
      </c>
      <c r="O160" s="90">
        <v>14245</v>
      </c>
      <c r="P160" s="90">
        <v>30322</v>
      </c>
      <c r="Q160" s="90">
        <v>1009</v>
      </c>
      <c r="R160" s="90">
        <v>31331</v>
      </c>
      <c r="S160" s="90">
        <v>1117</v>
      </c>
      <c r="T160" s="90">
        <v>3787</v>
      </c>
      <c r="U160" s="90">
        <v>84</v>
      </c>
      <c r="V160" s="90">
        <v>57</v>
      </c>
      <c r="W160" s="90">
        <v>26286</v>
      </c>
      <c r="X160" s="90">
        <v>19767</v>
      </c>
      <c r="Y160" s="90">
        <v>6519</v>
      </c>
      <c r="Z160" s="90">
        <v>12392</v>
      </c>
      <c r="AA160" s="90">
        <v>0</v>
      </c>
      <c r="AB160" s="90">
        <v>12392</v>
      </c>
      <c r="AC160" s="90">
        <v>38678</v>
      </c>
      <c r="AD160" s="90">
        <v>3324</v>
      </c>
      <c r="AE160" s="178"/>
      <c r="AF160" s="90">
        <v>46090</v>
      </c>
      <c r="AG160" s="90">
        <v>2044</v>
      </c>
      <c r="AH160" s="90">
        <v>40692</v>
      </c>
      <c r="AI160" s="90">
        <v>42736</v>
      </c>
      <c r="AJ160" s="214">
        <v>92.72</v>
      </c>
      <c r="AK160" s="90">
        <v>-3083</v>
      </c>
      <c r="AL160" s="90">
        <v>2065</v>
      </c>
      <c r="AM160" s="90">
        <v>39674</v>
      </c>
      <c r="AN160" s="90">
        <v>10546</v>
      </c>
      <c r="AO160" s="90">
        <v>10995</v>
      </c>
      <c r="AP160" s="90">
        <v>12376</v>
      </c>
      <c r="AQ160" s="90">
        <v>5757</v>
      </c>
      <c r="AR160" s="90">
        <v>9292</v>
      </c>
      <c r="AS160" s="90">
        <v>6265</v>
      </c>
      <c r="AT160" s="90">
        <v>15557</v>
      </c>
      <c r="AU160" s="90">
        <v>4335</v>
      </c>
      <c r="AV160" s="90">
        <v>1841</v>
      </c>
      <c r="AW160" s="90">
        <v>54</v>
      </c>
      <c r="AX160" s="90">
        <v>17</v>
      </c>
      <c r="AY160" s="90">
        <v>9310</v>
      </c>
      <c r="AZ160" s="90">
        <v>6404</v>
      </c>
      <c r="BA160" s="90">
        <v>2906</v>
      </c>
      <c r="BB160" s="90">
        <v>3490</v>
      </c>
      <c r="BC160" s="90">
        <v>0</v>
      </c>
      <c r="BD160" s="90">
        <v>3490</v>
      </c>
      <c r="BE160" s="90">
        <v>12800</v>
      </c>
      <c r="BF160" s="90">
        <v>136</v>
      </c>
      <c r="BG160" s="94" t="s">
        <v>314</v>
      </c>
      <c r="BH160" s="125" t="s">
        <v>332</v>
      </c>
    </row>
    <row r="161" spans="1:60" x14ac:dyDescent="0.2">
      <c r="A161" s="176">
        <v>158</v>
      </c>
      <c r="B161" s="190" t="s">
        <v>149</v>
      </c>
      <c r="C161" s="83" t="s">
        <v>494</v>
      </c>
      <c r="D161" s="90">
        <v>122547</v>
      </c>
      <c r="E161" s="90">
        <v>727</v>
      </c>
      <c r="F161" s="90">
        <v>117861</v>
      </c>
      <c r="G161" s="90">
        <v>118588</v>
      </c>
      <c r="H161" s="214">
        <v>96.77</v>
      </c>
      <c r="I161" s="90">
        <v>1476</v>
      </c>
      <c r="J161" s="90">
        <v>1041</v>
      </c>
      <c r="K161" s="90">
        <v>120378</v>
      </c>
      <c r="L161" s="90">
        <v>34170</v>
      </c>
      <c r="M161" s="90">
        <v>33836</v>
      </c>
      <c r="N161" s="90">
        <v>34314</v>
      </c>
      <c r="O161" s="90">
        <v>18058</v>
      </c>
      <c r="P161" s="90">
        <v>8603</v>
      </c>
      <c r="Q161" s="90">
        <v>378</v>
      </c>
      <c r="R161" s="90">
        <v>8981</v>
      </c>
      <c r="S161" s="90">
        <v>767</v>
      </c>
      <c r="T161" s="90">
        <v>1525</v>
      </c>
      <c r="U161" s="90">
        <v>142</v>
      </c>
      <c r="V161" s="90">
        <v>71</v>
      </c>
      <c r="W161" s="90">
        <v>6476</v>
      </c>
      <c r="X161" s="90">
        <v>4344</v>
      </c>
      <c r="Y161" s="90">
        <v>2132</v>
      </c>
      <c r="Z161" s="90">
        <v>4280</v>
      </c>
      <c r="AA161" s="90">
        <v>21</v>
      </c>
      <c r="AB161" s="90">
        <v>4259</v>
      </c>
      <c r="AC161" s="90">
        <v>10735</v>
      </c>
      <c r="AD161" s="90">
        <v>-37</v>
      </c>
      <c r="AE161" s="178"/>
      <c r="AF161" s="90">
        <v>33739</v>
      </c>
      <c r="AG161" s="90">
        <v>242</v>
      </c>
      <c r="AH161" s="90">
        <v>31956</v>
      </c>
      <c r="AI161" s="90">
        <v>32198</v>
      </c>
      <c r="AJ161" s="214">
        <v>95.43</v>
      </c>
      <c r="AK161" s="90">
        <v>-1252</v>
      </c>
      <c r="AL161" s="90">
        <v>574</v>
      </c>
      <c r="AM161" s="90">
        <v>31278</v>
      </c>
      <c r="AN161" s="90">
        <v>10993</v>
      </c>
      <c r="AO161" s="90">
        <v>7127</v>
      </c>
      <c r="AP161" s="90">
        <v>8444</v>
      </c>
      <c r="AQ161" s="90">
        <v>4714</v>
      </c>
      <c r="AR161" s="90">
        <v>3740</v>
      </c>
      <c r="AS161" s="90">
        <v>596</v>
      </c>
      <c r="AT161" s="90">
        <v>4336</v>
      </c>
      <c r="AU161" s="90">
        <v>403</v>
      </c>
      <c r="AV161" s="90">
        <v>718</v>
      </c>
      <c r="AW161" s="90">
        <v>177</v>
      </c>
      <c r="AX161" s="90">
        <v>39</v>
      </c>
      <c r="AY161" s="90">
        <v>2999</v>
      </c>
      <c r="AZ161" s="90">
        <v>1742</v>
      </c>
      <c r="BA161" s="90">
        <v>1257</v>
      </c>
      <c r="BB161" s="90">
        <v>1892</v>
      </c>
      <c r="BC161" s="90">
        <v>0</v>
      </c>
      <c r="BD161" s="90">
        <v>1892</v>
      </c>
      <c r="BE161" s="90">
        <v>4891</v>
      </c>
      <c r="BF161" s="90">
        <v>42</v>
      </c>
      <c r="BG161" s="94" t="s">
        <v>311</v>
      </c>
      <c r="BH161" s="125" t="s">
        <v>329</v>
      </c>
    </row>
    <row r="162" spans="1:60" x14ac:dyDescent="0.2">
      <c r="A162" s="176">
        <v>159</v>
      </c>
      <c r="B162" s="190" t="s">
        <v>150</v>
      </c>
      <c r="C162" s="83" t="s">
        <v>495</v>
      </c>
      <c r="D162" s="90">
        <v>47182</v>
      </c>
      <c r="E162" s="90">
        <v>772</v>
      </c>
      <c r="F162" s="90">
        <v>44787</v>
      </c>
      <c r="G162" s="90">
        <v>45559</v>
      </c>
      <c r="H162" s="214">
        <v>96.56</v>
      </c>
      <c r="I162" s="90">
        <v>292</v>
      </c>
      <c r="J162" s="90">
        <v>870</v>
      </c>
      <c r="K162" s="90">
        <v>45949</v>
      </c>
      <c r="L162" s="90">
        <v>12944</v>
      </c>
      <c r="M162" s="90">
        <v>12736</v>
      </c>
      <c r="N162" s="90">
        <v>13507</v>
      </c>
      <c r="O162" s="90">
        <v>6762</v>
      </c>
      <c r="P162" s="90">
        <v>2231</v>
      </c>
      <c r="Q162" s="90">
        <v>46</v>
      </c>
      <c r="R162" s="90">
        <v>2277</v>
      </c>
      <c r="S162" s="90">
        <v>81</v>
      </c>
      <c r="T162" s="90">
        <v>404</v>
      </c>
      <c r="U162" s="90">
        <v>101</v>
      </c>
      <c r="V162" s="90">
        <v>20</v>
      </c>
      <c r="W162" s="90">
        <v>1671</v>
      </c>
      <c r="X162" s="90">
        <v>1208</v>
      </c>
      <c r="Y162" s="90">
        <v>463</v>
      </c>
      <c r="Z162" s="90">
        <v>1624</v>
      </c>
      <c r="AA162" s="90">
        <v>6</v>
      </c>
      <c r="AB162" s="90">
        <v>1618</v>
      </c>
      <c r="AC162" s="90">
        <v>3289</v>
      </c>
      <c r="AD162" s="90">
        <v>0</v>
      </c>
      <c r="AE162" s="178"/>
      <c r="AF162" s="90">
        <v>8574</v>
      </c>
      <c r="AG162" s="90">
        <v>108</v>
      </c>
      <c r="AH162" s="90">
        <v>7895</v>
      </c>
      <c r="AI162" s="90">
        <v>8003</v>
      </c>
      <c r="AJ162" s="214">
        <v>93.34</v>
      </c>
      <c r="AK162" s="90">
        <v>-510</v>
      </c>
      <c r="AL162" s="90">
        <v>156</v>
      </c>
      <c r="AM162" s="90">
        <v>7541</v>
      </c>
      <c r="AN162" s="90">
        <v>2237</v>
      </c>
      <c r="AO162" s="90">
        <v>1764</v>
      </c>
      <c r="AP162" s="90">
        <v>2195</v>
      </c>
      <c r="AQ162" s="90">
        <v>1345</v>
      </c>
      <c r="AR162" s="90">
        <v>719</v>
      </c>
      <c r="AS162" s="90">
        <v>270</v>
      </c>
      <c r="AT162" s="90">
        <v>989</v>
      </c>
      <c r="AU162" s="90">
        <v>107</v>
      </c>
      <c r="AV162" s="90">
        <v>227</v>
      </c>
      <c r="AW162" s="90">
        <v>74</v>
      </c>
      <c r="AX162" s="90">
        <v>21</v>
      </c>
      <c r="AY162" s="90">
        <v>560</v>
      </c>
      <c r="AZ162" s="90">
        <v>396</v>
      </c>
      <c r="BA162" s="90">
        <v>164</v>
      </c>
      <c r="BB162" s="90">
        <v>571</v>
      </c>
      <c r="BC162" s="90">
        <v>0</v>
      </c>
      <c r="BD162" s="90">
        <v>571</v>
      </c>
      <c r="BE162" s="90">
        <v>1131</v>
      </c>
      <c r="BF162" s="90">
        <v>190</v>
      </c>
      <c r="BG162" s="94" t="s">
        <v>311</v>
      </c>
      <c r="BH162" s="125" t="s">
        <v>332</v>
      </c>
    </row>
    <row r="163" spans="1:60" x14ac:dyDescent="0.2">
      <c r="A163" s="176">
        <v>160</v>
      </c>
      <c r="B163" s="190" t="s">
        <v>151</v>
      </c>
      <c r="C163" s="83" t="s">
        <v>496</v>
      </c>
      <c r="D163" s="90">
        <v>57847</v>
      </c>
      <c r="E163" s="90">
        <v>756</v>
      </c>
      <c r="F163" s="90">
        <v>56327</v>
      </c>
      <c r="G163" s="90">
        <v>57083</v>
      </c>
      <c r="H163" s="214">
        <v>98.68</v>
      </c>
      <c r="I163" s="90">
        <v>151</v>
      </c>
      <c r="J163" s="90">
        <v>1044</v>
      </c>
      <c r="K163" s="90">
        <v>57522</v>
      </c>
      <c r="L163" s="90">
        <v>16413</v>
      </c>
      <c r="M163" s="90">
        <v>16454</v>
      </c>
      <c r="N163" s="90">
        <v>16502</v>
      </c>
      <c r="O163" s="90">
        <v>8153</v>
      </c>
      <c r="P163" s="90">
        <v>1375</v>
      </c>
      <c r="Q163" s="90">
        <v>201</v>
      </c>
      <c r="R163" s="90">
        <v>1576</v>
      </c>
      <c r="S163" s="90">
        <v>183</v>
      </c>
      <c r="T163" s="90">
        <v>478</v>
      </c>
      <c r="U163" s="90">
        <v>22</v>
      </c>
      <c r="V163" s="90">
        <v>15</v>
      </c>
      <c r="W163" s="90">
        <v>878</v>
      </c>
      <c r="X163" s="90">
        <v>569</v>
      </c>
      <c r="Y163" s="90">
        <v>309</v>
      </c>
      <c r="Z163" s="90">
        <v>795</v>
      </c>
      <c r="AA163" s="90">
        <v>18</v>
      </c>
      <c r="AB163" s="90">
        <v>777</v>
      </c>
      <c r="AC163" s="90">
        <v>1655</v>
      </c>
      <c r="AD163" s="90">
        <v>96</v>
      </c>
      <c r="AE163" s="178"/>
      <c r="AF163" s="90">
        <v>7829</v>
      </c>
      <c r="AG163" s="90">
        <v>134</v>
      </c>
      <c r="AH163" s="90">
        <v>7116</v>
      </c>
      <c r="AI163" s="90">
        <v>7250</v>
      </c>
      <c r="AJ163" s="214">
        <v>92.6</v>
      </c>
      <c r="AK163" s="90">
        <v>-408</v>
      </c>
      <c r="AL163" s="90">
        <v>203</v>
      </c>
      <c r="AM163" s="90">
        <v>6911</v>
      </c>
      <c r="AN163" s="90">
        <v>2153</v>
      </c>
      <c r="AO163" s="90">
        <v>2323</v>
      </c>
      <c r="AP163" s="90">
        <v>1755</v>
      </c>
      <c r="AQ163" s="90">
        <v>680</v>
      </c>
      <c r="AR163" s="90">
        <v>404</v>
      </c>
      <c r="AS163" s="90">
        <v>158</v>
      </c>
      <c r="AT163" s="90">
        <v>562</v>
      </c>
      <c r="AU163" s="90">
        <v>96</v>
      </c>
      <c r="AV163" s="90">
        <v>172</v>
      </c>
      <c r="AW163" s="90">
        <v>27</v>
      </c>
      <c r="AX163" s="90">
        <v>13</v>
      </c>
      <c r="AY163" s="90">
        <v>254</v>
      </c>
      <c r="AZ163" s="90">
        <v>119</v>
      </c>
      <c r="BA163" s="90">
        <v>135</v>
      </c>
      <c r="BB163" s="90">
        <v>579</v>
      </c>
      <c r="BC163" s="90">
        <v>0</v>
      </c>
      <c r="BD163" s="90">
        <v>579</v>
      </c>
      <c r="BE163" s="90">
        <v>833</v>
      </c>
      <c r="BF163" s="90">
        <v>1</v>
      </c>
      <c r="BG163" s="94" t="s">
        <v>311</v>
      </c>
      <c r="BH163" s="125" t="s">
        <v>336</v>
      </c>
    </row>
    <row r="164" spans="1:60" x14ac:dyDescent="0.2">
      <c r="A164" s="176">
        <v>161</v>
      </c>
      <c r="B164" s="190" t="s">
        <v>152</v>
      </c>
      <c r="C164" s="83" t="s">
        <v>497</v>
      </c>
      <c r="D164" s="90">
        <v>213735</v>
      </c>
      <c r="E164" s="90">
        <v>3163</v>
      </c>
      <c r="F164" s="90">
        <v>189520</v>
      </c>
      <c r="G164" s="90">
        <v>192683</v>
      </c>
      <c r="H164" s="214">
        <v>90.15</v>
      </c>
      <c r="I164" s="90">
        <v>6417</v>
      </c>
      <c r="J164" s="90">
        <v>4841</v>
      </c>
      <c r="K164" s="90">
        <v>200778</v>
      </c>
      <c r="L164" s="90">
        <v>51416</v>
      </c>
      <c r="M164" s="90">
        <v>53335</v>
      </c>
      <c r="N164" s="90">
        <v>52992</v>
      </c>
      <c r="O164" s="90">
        <v>43035</v>
      </c>
      <c r="P164" s="90">
        <v>84627</v>
      </c>
      <c r="Q164" s="90">
        <v>915</v>
      </c>
      <c r="R164" s="90">
        <v>85542</v>
      </c>
      <c r="S164" s="90">
        <v>3828</v>
      </c>
      <c r="T164" s="90">
        <v>5221</v>
      </c>
      <c r="U164" s="90">
        <v>671</v>
      </c>
      <c r="V164" s="90">
        <v>46</v>
      </c>
      <c r="W164" s="90">
        <v>75776</v>
      </c>
      <c r="X164" s="90">
        <v>62962</v>
      </c>
      <c r="Y164" s="90">
        <v>12814</v>
      </c>
      <c r="Z164" s="90">
        <v>21404</v>
      </c>
      <c r="AA164" s="90">
        <v>543</v>
      </c>
      <c r="AB164" s="90">
        <v>20861</v>
      </c>
      <c r="AC164" s="90">
        <v>96637</v>
      </c>
      <c r="AD164" s="90">
        <v>11011</v>
      </c>
      <c r="AE164" s="178"/>
      <c r="AF164" s="90">
        <v>231008</v>
      </c>
      <c r="AG164" s="90">
        <v>3798</v>
      </c>
      <c r="AH164" s="90">
        <v>199290</v>
      </c>
      <c r="AI164" s="90">
        <v>203088</v>
      </c>
      <c r="AJ164" s="214">
        <v>87.91</v>
      </c>
      <c r="AK164" s="90">
        <v>-16284</v>
      </c>
      <c r="AL164" s="90">
        <v>3825</v>
      </c>
      <c r="AM164" s="90">
        <v>186831</v>
      </c>
      <c r="AN164" s="90">
        <v>45320</v>
      </c>
      <c r="AO164" s="90">
        <v>47970</v>
      </c>
      <c r="AP164" s="90">
        <v>43815</v>
      </c>
      <c r="AQ164" s="90">
        <v>49726</v>
      </c>
      <c r="AR164" s="90">
        <v>33196</v>
      </c>
      <c r="AS164" s="90">
        <v>34554</v>
      </c>
      <c r="AT164" s="90">
        <v>67750</v>
      </c>
      <c r="AU164" s="90">
        <v>17119</v>
      </c>
      <c r="AV164" s="90">
        <v>19745</v>
      </c>
      <c r="AW164" s="90">
        <v>412</v>
      </c>
      <c r="AX164" s="90">
        <v>490</v>
      </c>
      <c r="AY164" s="90">
        <v>29984</v>
      </c>
      <c r="AZ164" s="90">
        <v>18064</v>
      </c>
      <c r="BA164" s="90">
        <v>11920</v>
      </c>
      <c r="BB164" s="90">
        <v>27938</v>
      </c>
      <c r="BC164" s="90">
        <v>74</v>
      </c>
      <c r="BD164" s="90">
        <v>27864</v>
      </c>
      <c r="BE164" s="90">
        <v>57848</v>
      </c>
      <c r="BF164" s="90">
        <v>250</v>
      </c>
      <c r="BG164" s="94" t="s">
        <v>313</v>
      </c>
      <c r="BH164" s="125" t="s">
        <v>330</v>
      </c>
    </row>
    <row r="165" spans="1:60" x14ac:dyDescent="0.2">
      <c r="A165" s="176">
        <v>162</v>
      </c>
      <c r="B165" s="190" t="s">
        <v>153</v>
      </c>
      <c r="C165" s="83" t="s">
        <v>498</v>
      </c>
      <c r="D165" s="90">
        <v>61016</v>
      </c>
      <c r="E165" s="90">
        <v>582</v>
      </c>
      <c r="F165" s="90">
        <v>57936</v>
      </c>
      <c r="G165" s="90">
        <v>58518</v>
      </c>
      <c r="H165" s="214">
        <v>95.91</v>
      </c>
      <c r="I165" s="90">
        <v>203</v>
      </c>
      <c r="J165" s="90">
        <v>711</v>
      </c>
      <c r="K165" s="90">
        <v>58850</v>
      </c>
      <c r="L165" s="90">
        <v>15389</v>
      </c>
      <c r="M165" s="90">
        <v>15140</v>
      </c>
      <c r="N165" s="90">
        <v>16472</v>
      </c>
      <c r="O165" s="90">
        <v>11849</v>
      </c>
      <c r="P165" s="90">
        <v>4494</v>
      </c>
      <c r="Q165" s="90">
        <v>-483</v>
      </c>
      <c r="R165" s="90">
        <v>4011</v>
      </c>
      <c r="S165" s="90">
        <v>253</v>
      </c>
      <c r="T165" s="90">
        <v>434</v>
      </c>
      <c r="U165" s="90">
        <v>62</v>
      </c>
      <c r="V165" s="90">
        <v>40</v>
      </c>
      <c r="W165" s="90">
        <v>3222</v>
      </c>
      <c r="X165" s="90">
        <v>4179</v>
      </c>
      <c r="Y165" s="90">
        <v>-957</v>
      </c>
      <c r="Z165" s="90">
        <v>2961</v>
      </c>
      <c r="AA165" s="90">
        <v>9</v>
      </c>
      <c r="AB165" s="90">
        <v>2952</v>
      </c>
      <c r="AC165" s="90">
        <v>6174</v>
      </c>
      <c r="AD165" s="90">
        <v>464</v>
      </c>
      <c r="AE165" s="178"/>
      <c r="AF165" s="90">
        <v>14412</v>
      </c>
      <c r="AG165" s="90">
        <v>36</v>
      </c>
      <c r="AH165" s="90">
        <v>14197</v>
      </c>
      <c r="AI165" s="90">
        <v>14233</v>
      </c>
      <c r="AJ165" s="214">
        <v>98.76</v>
      </c>
      <c r="AK165" s="90">
        <v>-1276</v>
      </c>
      <c r="AL165" s="90">
        <v>134</v>
      </c>
      <c r="AM165" s="90">
        <v>13055</v>
      </c>
      <c r="AN165" s="90">
        <v>4173</v>
      </c>
      <c r="AO165" s="90">
        <v>3738</v>
      </c>
      <c r="AP165" s="90">
        <v>3899</v>
      </c>
      <c r="AQ165" s="90">
        <v>1245</v>
      </c>
      <c r="AR165" s="90">
        <v>1517</v>
      </c>
      <c r="AS165" s="90">
        <v>-1104</v>
      </c>
      <c r="AT165" s="90">
        <v>413</v>
      </c>
      <c r="AU165" s="90">
        <v>-1174</v>
      </c>
      <c r="AV165" s="90">
        <v>-658</v>
      </c>
      <c r="AW165" s="90">
        <v>126</v>
      </c>
      <c r="AX165" s="90">
        <v>96</v>
      </c>
      <c r="AY165" s="90">
        <v>2023</v>
      </c>
      <c r="AZ165" s="90">
        <v>2565</v>
      </c>
      <c r="BA165" s="90">
        <v>-542</v>
      </c>
      <c r="BB165" s="90">
        <v>206</v>
      </c>
      <c r="BC165" s="90">
        <v>19</v>
      </c>
      <c r="BD165" s="90">
        <v>187</v>
      </c>
      <c r="BE165" s="90">
        <v>2210</v>
      </c>
      <c r="BF165" s="90">
        <v>27</v>
      </c>
      <c r="BG165" s="94" t="s">
        <v>311</v>
      </c>
      <c r="BH165" s="125" t="s">
        <v>331</v>
      </c>
    </row>
    <row r="166" spans="1:60" x14ac:dyDescent="0.2">
      <c r="A166" s="176">
        <v>163</v>
      </c>
      <c r="B166" s="190" t="s">
        <v>302</v>
      </c>
      <c r="C166" s="83" t="s">
        <v>499</v>
      </c>
      <c r="D166" s="90">
        <v>152541</v>
      </c>
      <c r="E166" s="90">
        <v>428</v>
      </c>
      <c r="F166" s="90">
        <v>143029</v>
      </c>
      <c r="G166" s="90">
        <v>143457</v>
      </c>
      <c r="H166" s="214">
        <v>94.04</v>
      </c>
      <c r="I166" s="90">
        <v>2952</v>
      </c>
      <c r="J166" s="90">
        <v>736</v>
      </c>
      <c r="K166" s="90">
        <v>146717</v>
      </c>
      <c r="L166" s="90">
        <v>39583</v>
      </c>
      <c r="M166" s="90">
        <v>39898</v>
      </c>
      <c r="N166" s="90">
        <v>39609</v>
      </c>
      <c r="O166" s="90">
        <v>27627</v>
      </c>
      <c r="P166" s="90">
        <v>19849</v>
      </c>
      <c r="Q166" s="90">
        <v>-1020</v>
      </c>
      <c r="R166" s="90">
        <v>18829</v>
      </c>
      <c r="S166" s="90">
        <v>1087</v>
      </c>
      <c r="T166" s="90">
        <v>1962</v>
      </c>
      <c r="U166" s="90">
        <v>366</v>
      </c>
      <c r="V166" s="90">
        <v>177</v>
      </c>
      <c r="W166" s="90">
        <v>15237</v>
      </c>
      <c r="X166" s="90">
        <v>9784</v>
      </c>
      <c r="Y166" s="90">
        <v>5453</v>
      </c>
      <c r="Z166" s="90">
        <v>9604</v>
      </c>
      <c r="AA166" s="90">
        <v>65</v>
      </c>
      <c r="AB166" s="90">
        <v>9539</v>
      </c>
      <c r="AC166" s="90">
        <v>24776</v>
      </c>
      <c r="AD166" s="90">
        <v>1208</v>
      </c>
      <c r="AE166" s="178"/>
      <c r="AF166" s="90">
        <v>64105</v>
      </c>
      <c r="AG166" s="90">
        <v>307</v>
      </c>
      <c r="AH166" s="90">
        <v>59955</v>
      </c>
      <c r="AI166" s="90">
        <v>60262</v>
      </c>
      <c r="AJ166" s="214">
        <v>94.01</v>
      </c>
      <c r="AK166" s="90">
        <v>-3551</v>
      </c>
      <c r="AL166" s="90">
        <v>346</v>
      </c>
      <c r="AM166" s="90">
        <v>56750</v>
      </c>
      <c r="AN166" s="90">
        <v>18332</v>
      </c>
      <c r="AO166" s="90">
        <v>16629</v>
      </c>
      <c r="AP166" s="90">
        <v>13603</v>
      </c>
      <c r="AQ166" s="90">
        <v>8186</v>
      </c>
      <c r="AR166" s="90">
        <v>7303</v>
      </c>
      <c r="AS166" s="90">
        <v>-5011</v>
      </c>
      <c r="AT166" s="90">
        <v>2292</v>
      </c>
      <c r="AU166" s="90">
        <v>-1983</v>
      </c>
      <c r="AV166" s="90">
        <v>-1208</v>
      </c>
      <c r="AW166" s="90">
        <v>485</v>
      </c>
      <c r="AX166" s="90">
        <v>257</v>
      </c>
      <c r="AY166" s="90">
        <v>4741</v>
      </c>
      <c r="AZ166" s="90">
        <v>2760</v>
      </c>
      <c r="BA166" s="90">
        <v>1981</v>
      </c>
      <c r="BB166" s="90">
        <v>5213</v>
      </c>
      <c r="BC166" s="90">
        <v>3</v>
      </c>
      <c r="BD166" s="90">
        <v>5210</v>
      </c>
      <c r="BE166" s="90">
        <v>9951</v>
      </c>
      <c r="BF166" s="90">
        <v>17</v>
      </c>
      <c r="BG166" s="94" t="s">
        <v>314</v>
      </c>
      <c r="BH166" s="125" t="s">
        <v>329</v>
      </c>
    </row>
    <row r="167" spans="1:60" x14ac:dyDescent="0.2">
      <c r="A167" s="176">
        <v>164</v>
      </c>
      <c r="B167" s="190" t="s">
        <v>154</v>
      </c>
      <c r="C167" s="83" t="s">
        <v>500</v>
      </c>
      <c r="D167" s="90">
        <v>35488</v>
      </c>
      <c r="E167" s="90">
        <v>415</v>
      </c>
      <c r="F167" s="90">
        <v>34487</v>
      </c>
      <c r="G167" s="90">
        <v>34902</v>
      </c>
      <c r="H167" s="214">
        <v>98.35</v>
      </c>
      <c r="I167" s="90">
        <v>267</v>
      </c>
      <c r="J167" s="90">
        <v>721</v>
      </c>
      <c r="K167" s="90">
        <v>35475</v>
      </c>
      <c r="L167" s="90">
        <v>9813</v>
      </c>
      <c r="M167" s="90">
        <v>10141</v>
      </c>
      <c r="N167" s="90">
        <v>10185</v>
      </c>
      <c r="O167" s="90">
        <v>5336</v>
      </c>
      <c r="P167" s="90">
        <v>1737</v>
      </c>
      <c r="Q167" s="90">
        <v>238</v>
      </c>
      <c r="R167" s="90">
        <v>1975</v>
      </c>
      <c r="S167" s="90">
        <v>219</v>
      </c>
      <c r="T167" s="90">
        <v>184</v>
      </c>
      <c r="U167" s="90">
        <v>47</v>
      </c>
      <c r="V167" s="90">
        <v>19</v>
      </c>
      <c r="W167" s="90">
        <v>1506</v>
      </c>
      <c r="X167" s="90">
        <v>1113</v>
      </c>
      <c r="Y167" s="90">
        <v>393</v>
      </c>
      <c r="Z167" s="90">
        <v>612</v>
      </c>
      <c r="AA167" s="90">
        <v>8</v>
      </c>
      <c r="AB167" s="90">
        <v>604</v>
      </c>
      <c r="AC167" s="90">
        <v>2110</v>
      </c>
      <c r="AD167" s="90">
        <v>146</v>
      </c>
      <c r="AE167" s="178"/>
      <c r="AF167" s="90">
        <v>9241</v>
      </c>
      <c r="AG167" s="90">
        <v>139</v>
      </c>
      <c r="AH167" s="90">
        <v>9082</v>
      </c>
      <c r="AI167" s="90">
        <v>9221</v>
      </c>
      <c r="AJ167" s="214">
        <v>99.78</v>
      </c>
      <c r="AK167" s="90">
        <v>-679</v>
      </c>
      <c r="AL167" s="90">
        <v>412</v>
      </c>
      <c r="AM167" s="90">
        <v>8815</v>
      </c>
      <c r="AN167" s="90">
        <v>2258</v>
      </c>
      <c r="AO167" s="90">
        <v>2261</v>
      </c>
      <c r="AP167" s="90">
        <v>2329</v>
      </c>
      <c r="AQ167" s="90">
        <v>1967</v>
      </c>
      <c r="AR167" s="90">
        <v>496</v>
      </c>
      <c r="AS167" s="90">
        <v>0</v>
      </c>
      <c r="AT167" s="90">
        <v>496</v>
      </c>
      <c r="AU167" s="90">
        <v>-59</v>
      </c>
      <c r="AV167" s="90">
        <v>41</v>
      </c>
      <c r="AW167" s="90">
        <v>17</v>
      </c>
      <c r="AX167" s="90">
        <v>16</v>
      </c>
      <c r="AY167" s="90">
        <v>481</v>
      </c>
      <c r="AZ167" s="90">
        <v>374</v>
      </c>
      <c r="BA167" s="90">
        <v>107</v>
      </c>
      <c r="BB167" s="90">
        <v>21</v>
      </c>
      <c r="BC167" s="90">
        <v>6</v>
      </c>
      <c r="BD167" s="90">
        <v>15</v>
      </c>
      <c r="BE167" s="90">
        <v>496</v>
      </c>
      <c r="BF167" s="90">
        <v>2</v>
      </c>
      <c r="BG167" s="94" t="s">
        <v>311</v>
      </c>
      <c r="BH167" s="125" t="s">
        <v>331</v>
      </c>
    </row>
    <row r="168" spans="1:60" x14ac:dyDescent="0.2">
      <c r="A168" s="176">
        <v>165</v>
      </c>
      <c r="B168" s="190" t="s">
        <v>155</v>
      </c>
      <c r="C168" s="83" t="s">
        <v>501</v>
      </c>
      <c r="D168" s="90">
        <v>78703</v>
      </c>
      <c r="E168" s="90">
        <v>1046</v>
      </c>
      <c r="F168" s="90">
        <v>73308</v>
      </c>
      <c r="G168" s="90">
        <v>74354</v>
      </c>
      <c r="H168" s="214">
        <v>94.47</v>
      </c>
      <c r="I168" s="90">
        <v>178</v>
      </c>
      <c r="J168" s="90">
        <v>1413</v>
      </c>
      <c r="K168" s="90">
        <v>74899</v>
      </c>
      <c r="L168" s="90">
        <v>21599</v>
      </c>
      <c r="M168" s="90">
        <v>21485</v>
      </c>
      <c r="N168" s="90">
        <v>21418</v>
      </c>
      <c r="O168" s="90">
        <v>10397</v>
      </c>
      <c r="P168" s="90">
        <v>6659</v>
      </c>
      <c r="Q168" s="90">
        <v>219</v>
      </c>
      <c r="R168" s="90">
        <v>6878</v>
      </c>
      <c r="S168" s="90">
        <v>206</v>
      </c>
      <c r="T168" s="90">
        <v>444</v>
      </c>
      <c r="U168" s="90">
        <v>19</v>
      </c>
      <c r="V168" s="90">
        <v>2</v>
      </c>
      <c r="W168" s="90">
        <v>6207</v>
      </c>
      <c r="X168" s="90">
        <v>4715</v>
      </c>
      <c r="Y168" s="90">
        <v>1492</v>
      </c>
      <c r="Z168" s="90">
        <v>4348</v>
      </c>
      <c r="AA168" s="90">
        <v>0</v>
      </c>
      <c r="AB168" s="90">
        <v>4348</v>
      </c>
      <c r="AC168" s="90">
        <v>10555</v>
      </c>
      <c r="AD168" s="90">
        <v>426</v>
      </c>
      <c r="AE168" s="178"/>
      <c r="AF168" s="90">
        <v>17478</v>
      </c>
      <c r="AG168" s="90">
        <v>108</v>
      </c>
      <c r="AH168" s="90">
        <v>15926</v>
      </c>
      <c r="AI168" s="90">
        <v>16034</v>
      </c>
      <c r="AJ168" s="214">
        <v>91.74</v>
      </c>
      <c r="AK168" s="90">
        <v>-1165</v>
      </c>
      <c r="AL168" s="90">
        <v>176</v>
      </c>
      <c r="AM168" s="90">
        <v>14937</v>
      </c>
      <c r="AN168" s="90">
        <v>4261</v>
      </c>
      <c r="AO168" s="90">
        <v>3078</v>
      </c>
      <c r="AP168" s="90">
        <v>4368</v>
      </c>
      <c r="AQ168" s="90">
        <v>3230</v>
      </c>
      <c r="AR168" s="90">
        <v>894</v>
      </c>
      <c r="AS168" s="90">
        <v>769</v>
      </c>
      <c r="AT168" s="90">
        <v>1663</v>
      </c>
      <c r="AU168" s="90">
        <v>222</v>
      </c>
      <c r="AV168" s="90">
        <v>223</v>
      </c>
      <c r="AW168" s="90">
        <v>0</v>
      </c>
      <c r="AX168" s="90">
        <v>0</v>
      </c>
      <c r="AY168" s="90">
        <v>1218</v>
      </c>
      <c r="AZ168" s="90">
        <v>705</v>
      </c>
      <c r="BA168" s="90">
        <v>513</v>
      </c>
      <c r="BB168" s="90">
        <v>1444</v>
      </c>
      <c r="BC168" s="90">
        <v>0</v>
      </c>
      <c r="BD168" s="90">
        <v>1444</v>
      </c>
      <c r="BE168" s="90">
        <v>2662</v>
      </c>
      <c r="BF168" s="90">
        <v>7</v>
      </c>
      <c r="BG168" s="94" t="s">
        <v>311</v>
      </c>
      <c r="BH168" s="125" t="s">
        <v>335</v>
      </c>
    </row>
    <row r="169" spans="1:60" x14ac:dyDescent="0.2">
      <c r="A169" s="176">
        <v>166</v>
      </c>
      <c r="B169" s="190" t="s">
        <v>156</v>
      </c>
      <c r="C169" s="83" t="s">
        <v>502</v>
      </c>
      <c r="D169" s="90">
        <v>122227</v>
      </c>
      <c r="E169" s="90">
        <v>2108</v>
      </c>
      <c r="F169" s="90">
        <v>116223</v>
      </c>
      <c r="G169" s="90">
        <v>118331</v>
      </c>
      <c r="H169" s="214">
        <v>96.81</v>
      </c>
      <c r="I169" s="90">
        <v>1050</v>
      </c>
      <c r="J169" s="90">
        <v>2251</v>
      </c>
      <c r="K169" s="90">
        <v>119524</v>
      </c>
      <c r="L169" s="90">
        <v>42799</v>
      </c>
      <c r="M169" s="90">
        <v>33466</v>
      </c>
      <c r="N169" s="90">
        <v>33124</v>
      </c>
      <c r="O169" s="90">
        <v>10135</v>
      </c>
      <c r="P169" s="90">
        <v>8871</v>
      </c>
      <c r="Q169" s="90">
        <v>433</v>
      </c>
      <c r="R169" s="90">
        <v>9304</v>
      </c>
      <c r="S169" s="90">
        <v>654</v>
      </c>
      <c r="T169" s="90">
        <v>883</v>
      </c>
      <c r="U169" s="90">
        <v>506</v>
      </c>
      <c r="V169" s="90">
        <v>52</v>
      </c>
      <c r="W169" s="90">
        <v>7209</v>
      </c>
      <c r="X169" s="90">
        <v>5894</v>
      </c>
      <c r="Y169" s="90">
        <v>1315</v>
      </c>
      <c r="Z169" s="90">
        <v>4182</v>
      </c>
      <c r="AA169" s="90">
        <v>58</v>
      </c>
      <c r="AB169" s="90">
        <v>4124</v>
      </c>
      <c r="AC169" s="90">
        <v>11333</v>
      </c>
      <c r="AD169" s="90">
        <v>285</v>
      </c>
      <c r="AE169" s="178"/>
      <c r="AF169" s="90">
        <v>47239</v>
      </c>
      <c r="AG169" s="90">
        <v>287</v>
      </c>
      <c r="AH169" s="90">
        <v>41799</v>
      </c>
      <c r="AI169" s="90">
        <v>42086</v>
      </c>
      <c r="AJ169" s="214">
        <v>89.09</v>
      </c>
      <c r="AK169" s="90">
        <v>-954</v>
      </c>
      <c r="AL169" s="90">
        <v>182</v>
      </c>
      <c r="AM169" s="90">
        <v>41027</v>
      </c>
      <c r="AN169" s="90">
        <v>13557</v>
      </c>
      <c r="AO169" s="90">
        <v>11141</v>
      </c>
      <c r="AP169" s="90">
        <v>11466</v>
      </c>
      <c r="AQ169" s="90">
        <v>4863</v>
      </c>
      <c r="AR169" s="90">
        <v>3679</v>
      </c>
      <c r="AS169" s="90">
        <v>-884</v>
      </c>
      <c r="AT169" s="90">
        <v>2795</v>
      </c>
      <c r="AU169" s="90">
        <v>-1294</v>
      </c>
      <c r="AV169" s="90">
        <v>562</v>
      </c>
      <c r="AW169" s="90">
        <v>47</v>
      </c>
      <c r="AX169" s="90">
        <v>-37</v>
      </c>
      <c r="AY169" s="90">
        <v>3517</v>
      </c>
      <c r="AZ169" s="90">
        <v>2403</v>
      </c>
      <c r="BA169" s="90">
        <v>1114</v>
      </c>
      <c r="BB169" s="90">
        <v>5181</v>
      </c>
      <c r="BC169" s="90">
        <v>0</v>
      </c>
      <c r="BD169" s="90">
        <v>5181</v>
      </c>
      <c r="BE169" s="90">
        <v>8698</v>
      </c>
      <c r="BF169" s="90">
        <v>28</v>
      </c>
      <c r="BG169" s="94" t="s">
        <v>312</v>
      </c>
      <c r="BH169" s="125" t="s">
        <v>333</v>
      </c>
    </row>
    <row r="170" spans="1:60" x14ac:dyDescent="0.2">
      <c r="A170" s="176">
        <v>167</v>
      </c>
      <c r="B170" s="190" t="s">
        <v>157</v>
      </c>
      <c r="C170" s="83" t="s">
        <v>503</v>
      </c>
      <c r="D170" s="90">
        <v>59258</v>
      </c>
      <c r="E170" s="90">
        <v>1155</v>
      </c>
      <c r="F170" s="90">
        <v>56301</v>
      </c>
      <c r="G170" s="90">
        <v>57456</v>
      </c>
      <c r="H170" s="214">
        <v>96.96</v>
      </c>
      <c r="I170" s="90">
        <v>1602</v>
      </c>
      <c r="J170" s="90">
        <v>1055</v>
      </c>
      <c r="K170" s="90">
        <v>58958</v>
      </c>
      <c r="L170" s="90">
        <v>16821</v>
      </c>
      <c r="M170" s="90">
        <v>16038</v>
      </c>
      <c r="N170" s="90">
        <v>16872</v>
      </c>
      <c r="O170" s="90">
        <v>9227</v>
      </c>
      <c r="P170" s="90">
        <v>2771</v>
      </c>
      <c r="Q170" s="90">
        <v>25</v>
      </c>
      <c r="R170" s="90">
        <v>2796</v>
      </c>
      <c r="S170" s="90">
        <v>1047</v>
      </c>
      <c r="T170" s="90">
        <v>603</v>
      </c>
      <c r="U170" s="90">
        <v>18</v>
      </c>
      <c r="V170" s="90">
        <v>17</v>
      </c>
      <c r="W170" s="90">
        <v>1111</v>
      </c>
      <c r="X170" s="90">
        <v>303</v>
      </c>
      <c r="Y170" s="90">
        <v>808</v>
      </c>
      <c r="Z170" s="90">
        <v>1841</v>
      </c>
      <c r="AA170" s="90">
        <v>8</v>
      </c>
      <c r="AB170" s="90">
        <v>1833</v>
      </c>
      <c r="AC170" s="90">
        <v>2944</v>
      </c>
      <c r="AD170" s="90">
        <v>133</v>
      </c>
      <c r="AE170" s="178"/>
      <c r="AF170" s="90">
        <v>8766</v>
      </c>
      <c r="AG170" s="90">
        <v>364</v>
      </c>
      <c r="AH170" s="90">
        <v>8122</v>
      </c>
      <c r="AI170" s="90">
        <v>8486</v>
      </c>
      <c r="AJ170" s="214">
        <v>96.81</v>
      </c>
      <c r="AK170" s="90">
        <v>-249</v>
      </c>
      <c r="AL170" s="90">
        <v>292</v>
      </c>
      <c r="AM170" s="90">
        <v>8165</v>
      </c>
      <c r="AN170" s="90">
        <v>3057</v>
      </c>
      <c r="AO170" s="90">
        <v>1975</v>
      </c>
      <c r="AP170" s="90">
        <v>2203</v>
      </c>
      <c r="AQ170" s="90">
        <v>930</v>
      </c>
      <c r="AR170" s="90">
        <v>849</v>
      </c>
      <c r="AS170" s="90">
        <v>-296</v>
      </c>
      <c r="AT170" s="90">
        <v>553</v>
      </c>
      <c r="AU170" s="90">
        <v>27</v>
      </c>
      <c r="AV170" s="90">
        <v>171</v>
      </c>
      <c r="AW170" s="90">
        <v>0</v>
      </c>
      <c r="AX170" s="90">
        <v>0</v>
      </c>
      <c r="AY170" s="90">
        <v>355</v>
      </c>
      <c r="AZ170" s="90">
        <v>194</v>
      </c>
      <c r="BA170" s="90">
        <v>161</v>
      </c>
      <c r="BB170" s="90">
        <v>280</v>
      </c>
      <c r="BC170" s="90">
        <v>12</v>
      </c>
      <c r="BD170" s="90">
        <v>268</v>
      </c>
      <c r="BE170" s="90">
        <v>623</v>
      </c>
      <c r="BF170" s="90">
        <v>6</v>
      </c>
      <c r="BG170" s="94" t="s">
        <v>311</v>
      </c>
      <c r="BH170" s="125" t="s">
        <v>335</v>
      </c>
    </row>
    <row r="171" spans="1:60" x14ac:dyDescent="0.2">
      <c r="A171" s="176">
        <v>168</v>
      </c>
      <c r="B171" s="190" t="s">
        <v>158</v>
      </c>
      <c r="C171" s="83" t="s">
        <v>504</v>
      </c>
      <c r="D171" s="90">
        <v>67573</v>
      </c>
      <c r="E171" s="90">
        <v>579</v>
      </c>
      <c r="F171" s="90">
        <v>65525</v>
      </c>
      <c r="G171" s="90">
        <v>66104</v>
      </c>
      <c r="H171" s="214">
        <v>97.83</v>
      </c>
      <c r="I171" s="90">
        <v>86</v>
      </c>
      <c r="J171" s="90">
        <v>859</v>
      </c>
      <c r="K171" s="90">
        <v>66470</v>
      </c>
      <c r="L171" s="90">
        <v>20997</v>
      </c>
      <c r="M171" s="90">
        <v>18655</v>
      </c>
      <c r="N171" s="90">
        <v>18882</v>
      </c>
      <c r="O171" s="90">
        <v>7936</v>
      </c>
      <c r="P171" s="90">
        <v>1864</v>
      </c>
      <c r="Q171" s="90">
        <v>-361</v>
      </c>
      <c r="R171" s="90">
        <v>1503</v>
      </c>
      <c r="S171" s="90">
        <v>109</v>
      </c>
      <c r="T171" s="90">
        <v>179</v>
      </c>
      <c r="U171" s="90">
        <v>54</v>
      </c>
      <c r="V171" s="90">
        <v>11</v>
      </c>
      <c r="W171" s="90">
        <v>1150</v>
      </c>
      <c r="X171" s="90">
        <v>663</v>
      </c>
      <c r="Y171" s="90">
        <v>487</v>
      </c>
      <c r="Z171" s="90">
        <v>1469</v>
      </c>
      <c r="AA171" s="90">
        <v>3</v>
      </c>
      <c r="AB171" s="90">
        <v>1466</v>
      </c>
      <c r="AC171" s="90">
        <v>2616</v>
      </c>
      <c r="AD171" s="90">
        <v>74</v>
      </c>
      <c r="AE171" s="178"/>
      <c r="AF171" s="90">
        <v>22006</v>
      </c>
      <c r="AG171" s="90">
        <v>36</v>
      </c>
      <c r="AH171" s="90">
        <v>20859</v>
      </c>
      <c r="AI171" s="90">
        <v>20895</v>
      </c>
      <c r="AJ171" s="214">
        <v>94.95</v>
      </c>
      <c r="AK171" s="90">
        <v>66</v>
      </c>
      <c r="AL171" s="90">
        <v>139</v>
      </c>
      <c r="AM171" s="90">
        <v>21064</v>
      </c>
      <c r="AN171" s="90">
        <v>5432</v>
      </c>
      <c r="AO171" s="90">
        <v>5219</v>
      </c>
      <c r="AP171" s="90">
        <v>7196</v>
      </c>
      <c r="AQ171" s="90">
        <v>3217</v>
      </c>
      <c r="AR171" s="90">
        <v>590</v>
      </c>
      <c r="AS171" s="90">
        <v>95</v>
      </c>
      <c r="AT171" s="90">
        <v>685</v>
      </c>
      <c r="AU171" s="90">
        <v>14</v>
      </c>
      <c r="AV171" s="90">
        <v>98</v>
      </c>
      <c r="AW171" s="90">
        <v>54</v>
      </c>
      <c r="AX171" s="90">
        <v>11</v>
      </c>
      <c r="AY171" s="90">
        <v>508</v>
      </c>
      <c r="AZ171" s="90">
        <v>209</v>
      </c>
      <c r="BA171" s="90">
        <v>299</v>
      </c>
      <c r="BB171" s="90">
        <v>1111</v>
      </c>
      <c r="BC171" s="90">
        <v>2</v>
      </c>
      <c r="BD171" s="90">
        <v>1109</v>
      </c>
      <c r="BE171" s="90">
        <v>1617</v>
      </c>
      <c r="BF171" s="90">
        <v>2</v>
      </c>
      <c r="BG171" s="94" t="s">
        <v>311</v>
      </c>
      <c r="BH171" s="125" t="s">
        <v>332</v>
      </c>
    </row>
    <row r="172" spans="1:60" x14ac:dyDescent="0.2">
      <c r="A172" s="176">
        <v>169</v>
      </c>
      <c r="B172" s="190" t="s">
        <v>159</v>
      </c>
      <c r="C172" s="83" t="s">
        <v>505</v>
      </c>
      <c r="D172" s="90">
        <v>117039</v>
      </c>
      <c r="E172" s="90">
        <v>1175</v>
      </c>
      <c r="F172" s="90">
        <v>113519</v>
      </c>
      <c r="G172" s="90">
        <v>114694</v>
      </c>
      <c r="H172" s="214">
        <v>98</v>
      </c>
      <c r="I172" s="90">
        <v>503</v>
      </c>
      <c r="J172" s="90">
        <v>2063</v>
      </c>
      <c r="K172" s="90">
        <v>116085</v>
      </c>
      <c r="L172" s="90">
        <v>32747</v>
      </c>
      <c r="M172" s="90">
        <v>32549</v>
      </c>
      <c r="N172" s="90">
        <v>33371</v>
      </c>
      <c r="O172" s="90">
        <v>17418</v>
      </c>
      <c r="P172" s="90">
        <v>2373</v>
      </c>
      <c r="Q172" s="90">
        <v>2101</v>
      </c>
      <c r="R172" s="90">
        <v>4474</v>
      </c>
      <c r="S172" s="90">
        <v>236</v>
      </c>
      <c r="T172" s="90">
        <v>1614</v>
      </c>
      <c r="U172" s="90">
        <v>32</v>
      </c>
      <c r="V172" s="90">
        <v>3</v>
      </c>
      <c r="W172" s="90">
        <v>2589</v>
      </c>
      <c r="X172" s="90">
        <v>1908</v>
      </c>
      <c r="Y172" s="90">
        <v>681</v>
      </c>
      <c r="Z172" s="90">
        <v>2458</v>
      </c>
      <c r="AA172" s="90">
        <v>6</v>
      </c>
      <c r="AB172" s="90">
        <v>2452</v>
      </c>
      <c r="AC172" s="90">
        <v>5041</v>
      </c>
      <c r="AD172" s="90">
        <v>405</v>
      </c>
      <c r="AE172" s="178"/>
      <c r="AF172" s="90">
        <v>28565</v>
      </c>
      <c r="AG172" s="90">
        <v>569</v>
      </c>
      <c r="AH172" s="90">
        <v>26418</v>
      </c>
      <c r="AI172" s="90">
        <v>26987</v>
      </c>
      <c r="AJ172" s="214">
        <v>94.48</v>
      </c>
      <c r="AK172" s="90">
        <v>1006</v>
      </c>
      <c r="AL172" s="90">
        <v>545</v>
      </c>
      <c r="AM172" s="90">
        <v>27969</v>
      </c>
      <c r="AN172" s="90">
        <v>8319</v>
      </c>
      <c r="AO172" s="90">
        <v>7796</v>
      </c>
      <c r="AP172" s="90">
        <v>7601</v>
      </c>
      <c r="AQ172" s="90">
        <v>4253</v>
      </c>
      <c r="AR172" s="90">
        <v>3610</v>
      </c>
      <c r="AS172" s="90">
        <v>141</v>
      </c>
      <c r="AT172" s="90">
        <v>3751</v>
      </c>
      <c r="AU172" s="90">
        <v>203</v>
      </c>
      <c r="AV172" s="90">
        <v>23</v>
      </c>
      <c r="AW172" s="90">
        <v>5</v>
      </c>
      <c r="AX172" s="90">
        <v>4</v>
      </c>
      <c r="AY172" s="90">
        <v>3516</v>
      </c>
      <c r="AZ172" s="90">
        <v>2436</v>
      </c>
      <c r="BA172" s="90">
        <v>1080</v>
      </c>
      <c r="BB172" s="90">
        <v>3233</v>
      </c>
      <c r="BC172" s="90">
        <v>4</v>
      </c>
      <c r="BD172" s="90">
        <v>3229</v>
      </c>
      <c r="BE172" s="90">
        <v>6745</v>
      </c>
      <c r="BF172" s="90">
        <v>20</v>
      </c>
      <c r="BG172" s="94" t="s">
        <v>311</v>
      </c>
      <c r="BH172" s="125" t="s">
        <v>329</v>
      </c>
    </row>
    <row r="173" spans="1:60" x14ac:dyDescent="0.2">
      <c r="A173" s="176">
        <v>170</v>
      </c>
      <c r="B173" s="190" t="s">
        <v>160</v>
      </c>
      <c r="C173" s="83" t="s">
        <v>506</v>
      </c>
      <c r="D173" s="90">
        <v>70228</v>
      </c>
      <c r="E173" s="90">
        <v>597</v>
      </c>
      <c r="F173" s="90">
        <v>64038</v>
      </c>
      <c r="G173" s="90">
        <v>64635</v>
      </c>
      <c r="H173" s="214">
        <v>92.04</v>
      </c>
      <c r="I173" s="90">
        <v>1181</v>
      </c>
      <c r="J173" s="90">
        <v>627</v>
      </c>
      <c r="K173" s="90">
        <v>65846</v>
      </c>
      <c r="L173" s="90">
        <v>18875</v>
      </c>
      <c r="M173" s="90">
        <v>18370</v>
      </c>
      <c r="N173" s="90">
        <v>18325</v>
      </c>
      <c r="O173" s="90">
        <v>10276</v>
      </c>
      <c r="P173" s="90">
        <v>30992</v>
      </c>
      <c r="Q173" s="90">
        <v>-848</v>
      </c>
      <c r="R173" s="90">
        <v>30144</v>
      </c>
      <c r="S173" s="90">
        <v>1114</v>
      </c>
      <c r="T173" s="90">
        <v>252</v>
      </c>
      <c r="U173" s="90">
        <v>0</v>
      </c>
      <c r="V173" s="90">
        <v>0</v>
      </c>
      <c r="W173" s="90">
        <v>28778</v>
      </c>
      <c r="X173" s="90">
        <v>22380</v>
      </c>
      <c r="Y173" s="90">
        <v>6398</v>
      </c>
      <c r="Z173" s="90">
        <v>7315</v>
      </c>
      <c r="AA173" s="90">
        <v>0</v>
      </c>
      <c r="AB173" s="90">
        <v>7315</v>
      </c>
      <c r="AC173" s="90">
        <v>36093</v>
      </c>
      <c r="AD173" s="90">
        <v>2756</v>
      </c>
      <c r="AE173" s="178"/>
      <c r="AF173" s="90">
        <v>19773</v>
      </c>
      <c r="AG173" s="90">
        <v>353</v>
      </c>
      <c r="AH173" s="90">
        <v>18772</v>
      </c>
      <c r="AI173" s="90">
        <v>19125</v>
      </c>
      <c r="AJ173" s="214">
        <v>96.72</v>
      </c>
      <c r="AK173" s="90">
        <v>-3096</v>
      </c>
      <c r="AL173" s="90">
        <v>84</v>
      </c>
      <c r="AM173" s="90">
        <v>15760</v>
      </c>
      <c r="AN173" s="90">
        <v>3972</v>
      </c>
      <c r="AO173" s="90">
        <v>7442</v>
      </c>
      <c r="AP173" s="90">
        <v>1866</v>
      </c>
      <c r="AQ173" s="90">
        <v>2480</v>
      </c>
      <c r="AR173" s="90">
        <v>10322</v>
      </c>
      <c r="AS173" s="90">
        <v>-62</v>
      </c>
      <c r="AT173" s="90">
        <v>10260</v>
      </c>
      <c r="AU173" s="90">
        <v>89</v>
      </c>
      <c r="AV173" s="90">
        <v>266</v>
      </c>
      <c r="AW173" s="90">
        <v>-1</v>
      </c>
      <c r="AX173" s="90">
        <v>0</v>
      </c>
      <c r="AY173" s="90">
        <v>9906</v>
      </c>
      <c r="AZ173" s="90">
        <v>8538</v>
      </c>
      <c r="BA173" s="90">
        <v>1368</v>
      </c>
      <c r="BB173" s="90">
        <v>1792</v>
      </c>
      <c r="BC173" s="90">
        <v>0</v>
      </c>
      <c r="BD173" s="90">
        <v>1792</v>
      </c>
      <c r="BE173" s="90">
        <v>11698</v>
      </c>
      <c r="BF173" s="90">
        <v>154</v>
      </c>
      <c r="BG173" s="94" t="s">
        <v>314</v>
      </c>
      <c r="BH173" s="125" t="s">
        <v>337</v>
      </c>
    </row>
    <row r="174" spans="1:60" x14ac:dyDescent="0.2">
      <c r="A174" s="176">
        <v>171</v>
      </c>
      <c r="B174" s="190" t="s">
        <v>161</v>
      </c>
      <c r="C174" s="83" t="s">
        <v>507</v>
      </c>
      <c r="D174" s="90">
        <v>158008</v>
      </c>
      <c r="E174" s="90">
        <v>2275</v>
      </c>
      <c r="F174" s="90">
        <v>152038</v>
      </c>
      <c r="G174" s="90">
        <v>154313</v>
      </c>
      <c r="H174" s="214">
        <v>97.66</v>
      </c>
      <c r="I174" s="90">
        <v>915</v>
      </c>
      <c r="J174" s="90">
        <v>3068</v>
      </c>
      <c r="K174" s="90">
        <v>156021</v>
      </c>
      <c r="L174" s="90">
        <v>45896</v>
      </c>
      <c r="M174" s="90">
        <v>43894</v>
      </c>
      <c r="N174" s="90">
        <v>44556</v>
      </c>
      <c r="O174" s="90">
        <v>21675</v>
      </c>
      <c r="P174" s="90">
        <v>6855</v>
      </c>
      <c r="Q174" s="90">
        <v>-1039</v>
      </c>
      <c r="R174" s="90">
        <v>5816</v>
      </c>
      <c r="S174" s="90">
        <v>232</v>
      </c>
      <c r="T174" s="90">
        <v>913</v>
      </c>
      <c r="U174" s="90">
        <v>337</v>
      </c>
      <c r="V174" s="90">
        <v>119</v>
      </c>
      <c r="W174" s="90">
        <v>4215</v>
      </c>
      <c r="X174" s="90">
        <v>2211</v>
      </c>
      <c r="Y174" s="90">
        <v>2004</v>
      </c>
      <c r="Z174" s="90">
        <v>4431</v>
      </c>
      <c r="AA174" s="90">
        <v>35</v>
      </c>
      <c r="AB174" s="90">
        <v>4396</v>
      </c>
      <c r="AC174" s="90">
        <v>8611</v>
      </c>
      <c r="AD174" s="90">
        <v>655</v>
      </c>
      <c r="AE174" s="178"/>
      <c r="AF174" s="90">
        <v>109903</v>
      </c>
      <c r="AG174" s="90">
        <v>627</v>
      </c>
      <c r="AH174" s="90">
        <v>103865</v>
      </c>
      <c r="AI174" s="90">
        <v>104492</v>
      </c>
      <c r="AJ174" s="214">
        <v>95.08</v>
      </c>
      <c r="AK174" s="90">
        <v>-6219</v>
      </c>
      <c r="AL174" s="90">
        <v>1400</v>
      </c>
      <c r="AM174" s="90">
        <v>99046</v>
      </c>
      <c r="AN174" s="90">
        <v>29817</v>
      </c>
      <c r="AO174" s="90">
        <v>28654</v>
      </c>
      <c r="AP174" s="90">
        <v>31658</v>
      </c>
      <c r="AQ174" s="90">
        <v>8917</v>
      </c>
      <c r="AR174" s="90">
        <v>3407</v>
      </c>
      <c r="AS174" s="90">
        <v>1017</v>
      </c>
      <c r="AT174" s="90">
        <v>4424</v>
      </c>
      <c r="AU174" s="90">
        <v>-1805</v>
      </c>
      <c r="AV174" s="90">
        <v>2693</v>
      </c>
      <c r="AW174" s="90">
        <v>192</v>
      </c>
      <c r="AX174" s="90">
        <v>63</v>
      </c>
      <c r="AY174" s="90">
        <v>3281</v>
      </c>
      <c r="AZ174" s="90">
        <v>951</v>
      </c>
      <c r="BA174" s="90">
        <v>2330</v>
      </c>
      <c r="BB174" s="90">
        <v>6005</v>
      </c>
      <c r="BC174" s="90">
        <v>344</v>
      </c>
      <c r="BD174" s="90">
        <v>5661</v>
      </c>
      <c r="BE174" s="90">
        <v>8942</v>
      </c>
      <c r="BF174" s="90">
        <v>44</v>
      </c>
      <c r="BG174" s="94" t="s">
        <v>314</v>
      </c>
      <c r="BH174" s="125" t="s">
        <v>329</v>
      </c>
    </row>
    <row r="175" spans="1:60" x14ac:dyDescent="0.2">
      <c r="A175" s="176">
        <v>172</v>
      </c>
      <c r="B175" s="191" t="s">
        <v>652</v>
      </c>
      <c r="C175" s="83" t="s">
        <v>508</v>
      </c>
      <c r="D175" s="90">
        <v>80851</v>
      </c>
      <c r="E175" s="90">
        <v>679</v>
      </c>
      <c r="F175" s="90">
        <v>78955</v>
      </c>
      <c r="G175" s="90">
        <v>79634</v>
      </c>
      <c r="H175" s="214">
        <v>98.49</v>
      </c>
      <c r="I175" s="90">
        <v>108</v>
      </c>
      <c r="J175" s="90">
        <v>1283</v>
      </c>
      <c r="K175" s="90">
        <v>80346</v>
      </c>
      <c r="L175" s="90">
        <v>22936</v>
      </c>
      <c r="M175" s="90">
        <v>22089</v>
      </c>
      <c r="N175" s="90">
        <v>23618</v>
      </c>
      <c r="O175" s="90">
        <v>11703</v>
      </c>
      <c r="P175" s="90">
        <v>2009</v>
      </c>
      <c r="Q175" s="90">
        <v>274</v>
      </c>
      <c r="R175" s="90">
        <v>2283</v>
      </c>
      <c r="S175" s="90">
        <v>127</v>
      </c>
      <c r="T175" s="90">
        <v>515</v>
      </c>
      <c r="U175" s="90">
        <v>0</v>
      </c>
      <c r="V175" s="90">
        <v>1</v>
      </c>
      <c r="W175" s="90">
        <v>1640</v>
      </c>
      <c r="X175" s="90">
        <v>1124</v>
      </c>
      <c r="Y175" s="90">
        <v>516</v>
      </c>
      <c r="Z175" s="90">
        <v>1266</v>
      </c>
      <c r="AA175" s="90">
        <v>7</v>
      </c>
      <c r="AB175" s="90">
        <v>1259</v>
      </c>
      <c r="AC175" s="90">
        <v>2899</v>
      </c>
      <c r="AD175" s="90">
        <v>49</v>
      </c>
      <c r="AE175" s="178"/>
      <c r="AF175" s="90">
        <v>29341</v>
      </c>
      <c r="AG175" s="90">
        <v>240</v>
      </c>
      <c r="AH175" s="90">
        <v>27181</v>
      </c>
      <c r="AI175" s="90">
        <v>27421</v>
      </c>
      <c r="AJ175" s="214">
        <v>93.46</v>
      </c>
      <c r="AK175" s="90">
        <v>665</v>
      </c>
      <c r="AL175" s="90">
        <v>706</v>
      </c>
      <c r="AM175" s="90">
        <v>28552</v>
      </c>
      <c r="AN175" s="90">
        <v>7279</v>
      </c>
      <c r="AO175" s="90">
        <v>8022</v>
      </c>
      <c r="AP175" s="90">
        <v>9765</v>
      </c>
      <c r="AQ175" s="90">
        <v>3486</v>
      </c>
      <c r="AR175" s="90">
        <v>2806</v>
      </c>
      <c r="AS175" s="90">
        <v>455</v>
      </c>
      <c r="AT175" s="90">
        <v>3261</v>
      </c>
      <c r="AU175" s="90">
        <v>180</v>
      </c>
      <c r="AV175" s="90">
        <v>576</v>
      </c>
      <c r="AW175" s="90">
        <v>0</v>
      </c>
      <c r="AX175" s="90">
        <v>0</v>
      </c>
      <c r="AY175" s="90">
        <v>2505</v>
      </c>
      <c r="AZ175" s="90">
        <v>1752</v>
      </c>
      <c r="BA175" s="90">
        <v>753</v>
      </c>
      <c r="BB175" s="90">
        <v>1931</v>
      </c>
      <c r="BC175" s="90">
        <v>0</v>
      </c>
      <c r="BD175" s="90">
        <v>1931</v>
      </c>
      <c r="BE175" s="90">
        <v>4436</v>
      </c>
      <c r="BF175" s="90">
        <v>11</v>
      </c>
      <c r="BG175" s="94" t="s">
        <v>311</v>
      </c>
      <c r="BH175" s="125" t="s">
        <v>329</v>
      </c>
    </row>
    <row r="176" spans="1:60" x14ac:dyDescent="0.2">
      <c r="A176" s="176">
        <v>173</v>
      </c>
      <c r="B176" s="190" t="s">
        <v>162</v>
      </c>
      <c r="C176" s="83" t="s">
        <v>509</v>
      </c>
      <c r="D176" s="90">
        <v>132380</v>
      </c>
      <c r="E176" s="90">
        <v>1575</v>
      </c>
      <c r="F176" s="90">
        <v>128564</v>
      </c>
      <c r="G176" s="90">
        <v>130139</v>
      </c>
      <c r="H176" s="214">
        <v>98.31</v>
      </c>
      <c r="I176" s="90">
        <v>418</v>
      </c>
      <c r="J176" s="90">
        <v>1939</v>
      </c>
      <c r="K176" s="90">
        <v>130921</v>
      </c>
      <c r="L176" s="90">
        <v>37418</v>
      </c>
      <c r="M176" s="90">
        <v>37428</v>
      </c>
      <c r="N176" s="90">
        <v>37097</v>
      </c>
      <c r="O176" s="90">
        <v>18978</v>
      </c>
      <c r="P176" s="90">
        <v>3121</v>
      </c>
      <c r="Q176" s="90">
        <v>221</v>
      </c>
      <c r="R176" s="90">
        <v>3342</v>
      </c>
      <c r="S176" s="90">
        <v>598</v>
      </c>
      <c r="T176" s="90">
        <v>629</v>
      </c>
      <c r="U176" s="90">
        <v>207</v>
      </c>
      <c r="V176" s="90">
        <v>56</v>
      </c>
      <c r="W176" s="90">
        <v>1852</v>
      </c>
      <c r="X176" s="90">
        <v>875</v>
      </c>
      <c r="Y176" s="90">
        <v>977</v>
      </c>
      <c r="Z176" s="90">
        <v>2293</v>
      </c>
      <c r="AA176" s="90">
        <v>3</v>
      </c>
      <c r="AB176" s="90">
        <v>2290</v>
      </c>
      <c r="AC176" s="90">
        <v>4142</v>
      </c>
      <c r="AD176" s="90">
        <v>118</v>
      </c>
      <c r="AE176" s="178"/>
      <c r="AF176" s="90">
        <v>44114</v>
      </c>
      <c r="AG176" s="90">
        <v>160</v>
      </c>
      <c r="AH176" s="90">
        <v>42978</v>
      </c>
      <c r="AI176" s="90">
        <v>43138</v>
      </c>
      <c r="AJ176" s="214">
        <v>97.79</v>
      </c>
      <c r="AK176" s="90">
        <v>-3459</v>
      </c>
      <c r="AL176" s="90">
        <v>362</v>
      </c>
      <c r="AM176" s="90">
        <v>39881</v>
      </c>
      <c r="AN176" s="90">
        <v>11241</v>
      </c>
      <c r="AO176" s="90">
        <v>11055</v>
      </c>
      <c r="AP176" s="90">
        <v>10879</v>
      </c>
      <c r="AQ176" s="90">
        <v>6706</v>
      </c>
      <c r="AR176" s="90">
        <v>914</v>
      </c>
      <c r="AS176" s="90">
        <v>128</v>
      </c>
      <c r="AT176" s="90">
        <v>1042</v>
      </c>
      <c r="AU176" s="90">
        <v>317</v>
      </c>
      <c r="AV176" s="90">
        <v>187</v>
      </c>
      <c r="AW176" s="90">
        <v>41</v>
      </c>
      <c r="AX176" s="90">
        <v>131</v>
      </c>
      <c r="AY176" s="90">
        <v>366</v>
      </c>
      <c r="AZ176" s="90">
        <v>96</v>
      </c>
      <c r="BA176" s="90">
        <v>270</v>
      </c>
      <c r="BB176" s="90">
        <v>978</v>
      </c>
      <c r="BC176" s="90">
        <v>3</v>
      </c>
      <c r="BD176" s="90">
        <v>975</v>
      </c>
      <c r="BE176" s="90">
        <v>1341</v>
      </c>
      <c r="BF176" s="90">
        <v>41</v>
      </c>
      <c r="BG176" s="94" t="s">
        <v>311</v>
      </c>
      <c r="BH176" s="125" t="s">
        <v>329</v>
      </c>
    </row>
    <row r="177" spans="1:60" x14ac:dyDescent="0.2">
      <c r="A177" s="176">
        <v>174</v>
      </c>
      <c r="B177" s="190" t="s">
        <v>163</v>
      </c>
      <c r="C177" s="83" t="s">
        <v>510</v>
      </c>
      <c r="D177" s="90">
        <v>83305</v>
      </c>
      <c r="E177" s="90">
        <v>732</v>
      </c>
      <c r="F177" s="90">
        <v>80312</v>
      </c>
      <c r="G177" s="90">
        <v>81044</v>
      </c>
      <c r="H177" s="214">
        <v>97.29</v>
      </c>
      <c r="I177" s="90">
        <v>995</v>
      </c>
      <c r="J177" s="90">
        <v>918</v>
      </c>
      <c r="K177" s="90">
        <v>82225</v>
      </c>
      <c r="L177" s="90">
        <v>20077</v>
      </c>
      <c r="M177" s="90">
        <v>23583</v>
      </c>
      <c r="N177" s="90">
        <v>23379</v>
      </c>
      <c r="O177" s="90">
        <v>15186</v>
      </c>
      <c r="P177" s="90">
        <v>5497</v>
      </c>
      <c r="Q177" s="90">
        <v>-252</v>
      </c>
      <c r="R177" s="90">
        <v>5245</v>
      </c>
      <c r="S177" s="90">
        <v>191</v>
      </c>
      <c r="T177" s="90">
        <v>643</v>
      </c>
      <c r="U177" s="90">
        <v>52</v>
      </c>
      <c r="V177" s="90">
        <v>21</v>
      </c>
      <c r="W177" s="90">
        <v>4338</v>
      </c>
      <c r="X177" s="90">
        <v>2804</v>
      </c>
      <c r="Y177" s="90">
        <v>1534</v>
      </c>
      <c r="Z177" s="90">
        <v>2380</v>
      </c>
      <c r="AA177" s="90">
        <v>3</v>
      </c>
      <c r="AB177" s="90">
        <v>2377</v>
      </c>
      <c r="AC177" s="90">
        <v>6715</v>
      </c>
      <c r="AD177" s="90">
        <v>96</v>
      </c>
      <c r="AE177" s="178"/>
      <c r="AF177" s="90">
        <v>26457</v>
      </c>
      <c r="AG177" s="90">
        <v>132</v>
      </c>
      <c r="AH177" s="90">
        <v>25521</v>
      </c>
      <c r="AI177" s="90">
        <v>25653</v>
      </c>
      <c r="AJ177" s="214">
        <v>96.96</v>
      </c>
      <c r="AK177" s="90">
        <v>-1463</v>
      </c>
      <c r="AL177" s="90">
        <v>112</v>
      </c>
      <c r="AM177" s="90">
        <v>24170</v>
      </c>
      <c r="AN177" s="90">
        <v>6490</v>
      </c>
      <c r="AO177" s="90">
        <v>6849</v>
      </c>
      <c r="AP177" s="90">
        <v>7951</v>
      </c>
      <c r="AQ177" s="90">
        <v>2880</v>
      </c>
      <c r="AR177" s="90">
        <v>1390</v>
      </c>
      <c r="AS177" s="90">
        <v>-396</v>
      </c>
      <c r="AT177" s="90">
        <v>994</v>
      </c>
      <c r="AU177" s="90">
        <v>31</v>
      </c>
      <c r="AV177" s="90">
        <v>55</v>
      </c>
      <c r="AW177" s="90">
        <v>4</v>
      </c>
      <c r="AX177" s="90">
        <v>6</v>
      </c>
      <c r="AY177" s="90">
        <v>898</v>
      </c>
      <c r="AZ177" s="90">
        <v>547</v>
      </c>
      <c r="BA177" s="90">
        <v>351</v>
      </c>
      <c r="BB177" s="90">
        <v>807</v>
      </c>
      <c r="BC177" s="90">
        <v>0</v>
      </c>
      <c r="BD177" s="90">
        <v>807</v>
      </c>
      <c r="BE177" s="90">
        <v>1705</v>
      </c>
      <c r="BF177" s="90">
        <v>6</v>
      </c>
      <c r="BG177" s="94" t="s">
        <v>311</v>
      </c>
      <c r="BH177" s="125" t="s">
        <v>331</v>
      </c>
    </row>
    <row r="178" spans="1:60" x14ac:dyDescent="0.2">
      <c r="A178" s="176">
        <v>175</v>
      </c>
      <c r="B178" s="190" t="s">
        <v>164</v>
      </c>
      <c r="C178" s="83" t="s">
        <v>511</v>
      </c>
      <c r="D178" s="90">
        <v>130801</v>
      </c>
      <c r="E178" s="90">
        <v>1278</v>
      </c>
      <c r="F178" s="90">
        <v>123703</v>
      </c>
      <c r="G178" s="90">
        <v>124981</v>
      </c>
      <c r="H178" s="214">
        <v>95.55</v>
      </c>
      <c r="I178" s="90">
        <v>447</v>
      </c>
      <c r="J178" s="90">
        <v>2332</v>
      </c>
      <c r="K178" s="90">
        <v>126482</v>
      </c>
      <c r="L178" s="90">
        <v>36133</v>
      </c>
      <c r="M178" s="90">
        <v>34408</v>
      </c>
      <c r="N178" s="90">
        <v>35414</v>
      </c>
      <c r="O178" s="90">
        <v>20527</v>
      </c>
      <c r="P178" s="90">
        <v>9411</v>
      </c>
      <c r="Q178" s="90">
        <v>727</v>
      </c>
      <c r="R178" s="90">
        <v>10138</v>
      </c>
      <c r="S178" s="90">
        <v>700</v>
      </c>
      <c r="T178" s="90">
        <v>1552</v>
      </c>
      <c r="U178" s="90">
        <v>492</v>
      </c>
      <c r="V178" s="90">
        <v>98</v>
      </c>
      <c r="W178" s="90">
        <v>7296</v>
      </c>
      <c r="X178" s="90">
        <v>3778</v>
      </c>
      <c r="Y178" s="90">
        <v>3518</v>
      </c>
      <c r="Z178" s="90">
        <v>6165</v>
      </c>
      <c r="AA178" s="90">
        <v>75</v>
      </c>
      <c r="AB178" s="90">
        <v>6090</v>
      </c>
      <c r="AC178" s="90">
        <v>13386</v>
      </c>
      <c r="AD178" s="90">
        <v>1366</v>
      </c>
      <c r="AE178" s="178"/>
      <c r="AF178" s="90">
        <v>69720</v>
      </c>
      <c r="AG178" s="90">
        <v>506</v>
      </c>
      <c r="AH178" s="90">
        <v>65195</v>
      </c>
      <c r="AI178" s="90">
        <v>65701</v>
      </c>
      <c r="AJ178" s="214">
        <v>94.24</v>
      </c>
      <c r="AK178" s="90">
        <v>-12282</v>
      </c>
      <c r="AL178" s="90">
        <v>61</v>
      </c>
      <c r="AM178" s="90">
        <v>52974</v>
      </c>
      <c r="AN178" s="90">
        <v>19421</v>
      </c>
      <c r="AO178" s="90">
        <v>13994</v>
      </c>
      <c r="AP178" s="90">
        <v>14516</v>
      </c>
      <c r="AQ178" s="90">
        <v>5043</v>
      </c>
      <c r="AR178" s="90">
        <v>3226</v>
      </c>
      <c r="AS178" s="90">
        <v>2136</v>
      </c>
      <c r="AT178" s="90">
        <v>5362</v>
      </c>
      <c r="AU178" s="90">
        <v>-1376</v>
      </c>
      <c r="AV178" s="90">
        <v>81</v>
      </c>
      <c r="AW178" s="90">
        <v>359</v>
      </c>
      <c r="AX178" s="90">
        <v>123</v>
      </c>
      <c r="AY178" s="90">
        <v>6175</v>
      </c>
      <c r="AZ178" s="90">
        <v>2962</v>
      </c>
      <c r="BA178" s="90">
        <v>3213</v>
      </c>
      <c r="BB178" s="90">
        <v>4103</v>
      </c>
      <c r="BC178" s="90">
        <v>74</v>
      </c>
      <c r="BD178" s="90">
        <v>4029</v>
      </c>
      <c r="BE178" s="90">
        <v>10204</v>
      </c>
      <c r="BF178" s="90">
        <v>158</v>
      </c>
      <c r="BG178" s="94" t="s">
        <v>313</v>
      </c>
      <c r="BH178" s="125" t="s">
        <v>337</v>
      </c>
    </row>
    <row r="179" spans="1:60" x14ac:dyDescent="0.2">
      <c r="A179" s="176">
        <v>176</v>
      </c>
      <c r="B179" s="190" t="s">
        <v>165</v>
      </c>
      <c r="C179" s="83" t="s">
        <v>512</v>
      </c>
      <c r="D179" s="90">
        <v>66472</v>
      </c>
      <c r="E179" s="90">
        <v>744</v>
      </c>
      <c r="F179" s="90">
        <v>63822</v>
      </c>
      <c r="G179" s="90">
        <v>64566</v>
      </c>
      <c r="H179" s="214">
        <v>97.13</v>
      </c>
      <c r="I179" s="90">
        <v>862</v>
      </c>
      <c r="J179" s="90">
        <v>886</v>
      </c>
      <c r="K179" s="90">
        <v>65570</v>
      </c>
      <c r="L179" s="90">
        <v>17902</v>
      </c>
      <c r="M179" s="90">
        <v>17283</v>
      </c>
      <c r="N179" s="90">
        <v>16475</v>
      </c>
      <c r="O179" s="90">
        <v>13910</v>
      </c>
      <c r="P179" s="90">
        <v>5755</v>
      </c>
      <c r="Q179" s="90">
        <v>0</v>
      </c>
      <c r="R179" s="90">
        <v>5755</v>
      </c>
      <c r="S179" s="90">
        <v>350</v>
      </c>
      <c r="T179" s="90">
        <v>1028</v>
      </c>
      <c r="U179" s="90">
        <v>227</v>
      </c>
      <c r="V179" s="90">
        <v>0</v>
      </c>
      <c r="W179" s="90">
        <v>4150</v>
      </c>
      <c r="X179" s="90">
        <v>2982</v>
      </c>
      <c r="Y179" s="90">
        <v>1168</v>
      </c>
      <c r="Z179" s="90">
        <v>2415</v>
      </c>
      <c r="AA179" s="90">
        <v>15</v>
      </c>
      <c r="AB179" s="90">
        <v>2400</v>
      </c>
      <c r="AC179" s="90">
        <v>6550</v>
      </c>
      <c r="AD179" s="90">
        <v>0</v>
      </c>
      <c r="AE179" s="178"/>
      <c r="AF179" s="90">
        <v>21217</v>
      </c>
      <c r="AG179" s="90">
        <v>73</v>
      </c>
      <c r="AH179" s="90">
        <v>18852</v>
      </c>
      <c r="AI179" s="90">
        <v>18925</v>
      </c>
      <c r="AJ179" s="214">
        <v>89.2</v>
      </c>
      <c r="AK179" s="90">
        <v>-1409</v>
      </c>
      <c r="AL179" s="90">
        <v>141</v>
      </c>
      <c r="AM179" s="90">
        <v>17584</v>
      </c>
      <c r="AN179" s="90">
        <v>5307</v>
      </c>
      <c r="AO179" s="90">
        <v>8059</v>
      </c>
      <c r="AP179" s="90">
        <v>3722</v>
      </c>
      <c r="AQ179" s="90">
        <v>496</v>
      </c>
      <c r="AR179" s="90">
        <v>2057</v>
      </c>
      <c r="AS179" s="90">
        <v>0</v>
      </c>
      <c r="AT179" s="90">
        <v>2057</v>
      </c>
      <c r="AU179" s="90">
        <v>34</v>
      </c>
      <c r="AV179" s="90">
        <v>254</v>
      </c>
      <c r="AW179" s="90">
        <v>296</v>
      </c>
      <c r="AX179" s="90">
        <v>0</v>
      </c>
      <c r="AY179" s="90">
        <v>1473</v>
      </c>
      <c r="AZ179" s="90">
        <v>914</v>
      </c>
      <c r="BA179" s="90">
        <v>559</v>
      </c>
      <c r="BB179" s="90">
        <v>3314</v>
      </c>
      <c r="BC179" s="90">
        <v>1705</v>
      </c>
      <c r="BD179" s="90">
        <v>1609</v>
      </c>
      <c r="BE179" s="90">
        <v>3082</v>
      </c>
      <c r="BF179" s="90">
        <v>0</v>
      </c>
      <c r="BG179" s="94" t="s">
        <v>311</v>
      </c>
      <c r="BH179" s="125" t="s">
        <v>336</v>
      </c>
    </row>
    <row r="180" spans="1:60" x14ac:dyDescent="0.2">
      <c r="A180" s="176">
        <v>177</v>
      </c>
      <c r="B180" s="190" t="s">
        <v>166</v>
      </c>
      <c r="C180" s="83" t="s">
        <v>513</v>
      </c>
      <c r="D180" s="90">
        <v>109795</v>
      </c>
      <c r="E180" s="90">
        <v>1439</v>
      </c>
      <c r="F180" s="90">
        <v>96807</v>
      </c>
      <c r="G180" s="90">
        <v>98246</v>
      </c>
      <c r="H180" s="214">
        <v>89.48</v>
      </c>
      <c r="I180" s="90">
        <v>1857</v>
      </c>
      <c r="J180" s="90">
        <v>2682</v>
      </c>
      <c r="K180" s="90">
        <v>101346</v>
      </c>
      <c r="L180" s="90">
        <v>26583</v>
      </c>
      <c r="M180" s="90">
        <v>25005</v>
      </c>
      <c r="N180" s="90">
        <v>25456</v>
      </c>
      <c r="O180" s="90">
        <v>24302</v>
      </c>
      <c r="P180" s="90">
        <v>36269</v>
      </c>
      <c r="Q180" s="90">
        <v>-986</v>
      </c>
      <c r="R180" s="90">
        <v>35283</v>
      </c>
      <c r="S180" s="90">
        <v>528</v>
      </c>
      <c r="T180" s="90">
        <v>1329</v>
      </c>
      <c r="U180" s="90">
        <v>4196</v>
      </c>
      <c r="V180" s="90">
        <v>61</v>
      </c>
      <c r="W180" s="90">
        <v>29169</v>
      </c>
      <c r="X180" s="90">
        <v>5334</v>
      </c>
      <c r="Y180" s="90">
        <v>23835</v>
      </c>
      <c r="Z180" s="90">
        <v>11608</v>
      </c>
      <c r="AA180" s="90">
        <v>8</v>
      </c>
      <c r="AB180" s="90">
        <v>11600</v>
      </c>
      <c r="AC180" s="90">
        <v>40769</v>
      </c>
      <c r="AD180" s="90">
        <v>3167</v>
      </c>
      <c r="AE180" s="178"/>
      <c r="AF180" s="90">
        <v>75349</v>
      </c>
      <c r="AG180" s="90">
        <v>1436</v>
      </c>
      <c r="AH180" s="90">
        <v>70347</v>
      </c>
      <c r="AI180" s="90">
        <v>71783</v>
      </c>
      <c r="AJ180" s="214">
        <v>95.27</v>
      </c>
      <c r="AK180" s="90">
        <v>-2468</v>
      </c>
      <c r="AL180" s="90">
        <v>543</v>
      </c>
      <c r="AM180" s="90">
        <v>68422</v>
      </c>
      <c r="AN180" s="90">
        <v>17088</v>
      </c>
      <c r="AO180" s="90">
        <v>25199</v>
      </c>
      <c r="AP180" s="90">
        <v>15007</v>
      </c>
      <c r="AQ180" s="90">
        <v>11128</v>
      </c>
      <c r="AR180" s="90">
        <v>4453</v>
      </c>
      <c r="AS180" s="90">
        <v>142</v>
      </c>
      <c r="AT180" s="90">
        <v>4595</v>
      </c>
      <c r="AU180" s="90">
        <v>-1834</v>
      </c>
      <c r="AV180" s="90">
        <v>1680</v>
      </c>
      <c r="AW180" s="90">
        <v>-7</v>
      </c>
      <c r="AX180" s="90">
        <v>-393</v>
      </c>
      <c r="AY180" s="90">
        <v>5149</v>
      </c>
      <c r="AZ180" s="90">
        <v>2577</v>
      </c>
      <c r="BA180" s="90">
        <v>2572</v>
      </c>
      <c r="BB180" s="90">
        <v>3566</v>
      </c>
      <c r="BC180" s="90">
        <v>103</v>
      </c>
      <c r="BD180" s="90">
        <v>3463</v>
      </c>
      <c r="BE180" s="90">
        <v>8612</v>
      </c>
      <c r="BF180" s="90">
        <v>15</v>
      </c>
      <c r="BG180" s="94" t="s">
        <v>312</v>
      </c>
      <c r="BH180" s="125" t="s">
        <v>333</v>
      </c>
    </row>
    <row r="181" spans="1:60" x14ac:dyDescent="0.2">
      <c r="A181" s="176">
        <v>178</v>
      </c>
      <c r="B181" s="190" t="s">
        <v>167</v>
      </c>
      <c r="C181" s="83" t="s">
        <v>514</v>
      </c>
      <c r="D181" s="90">
        <v>69326</v>
      </c>
      <c r="E181" s="90">
        <v>662</v>
      </c>
      <c r="F181" s="90">
        <v>65894</v>
      </c>
      <c r="G181" s="90">
        <v>66556</v>
      </c>
      <c r="H181" s="214">
        <v>96</v>
      </c>
      <c r="I181" s="90">
        <v>1214</v>
      </c>
      <c r="J181" s="90">
        <v>1143</v>
      </c>
      <c r="K181" s="90">
        <v>68251</v>
      </c>
      <c r="L181" s="90">
        <v>19013</v>
      </c>
      <c r="M181" s="90">
        <v>19113</v>
      </c>
      <c r="N181" s="90">
        <v>18716</v>
      </c>
      <c r="O181" s="90">
        <v>11409</v>
      </c>
      <c r="P181" s="90">
        <v>4483</v>
      </c>
      <c r="Q181" s="90">
        <v>21</v>
      </c>
      <c r="R181" s="90">
        <v>4504</v>
      </c>
      <c r="S181" s="90">
        <v>480</v>
      </c>
      <c r="T181" s="90">
        <v>852</v>
      </c>
      <c r="U181" s="90">
        <v>36</v>
      </c>
      <c r="V181" s="90">
        <v>38</v>
      </c>
      <c r="W181" s="90">
        <v>3098</v>
      </c>
      <c r="X181" s="90">
        <v>1806</v>
      </c>
      <c r="Y181" s="90">
        <v>1292</v>
      </c>
      <c r="Z181" s="90">
        <v>2844</v>
      </c>
      <c r="AA181" s="90">
        <v>4</v>
      </c>
      <c r="AB181" s="90">
        <v>2840</v>
      </c>
      <c r="AC181" s="90">
        <v>5938</v>
      </c>
      <c r="AD181" s="90">
        <v>314</v>
      </c>
      <c r="AE181" s="178"/>
      <c r="AF181" s="90">
        <v>12443</v>
      </c>
      <c r="AG181" s="90">
        <v>16</v>
      </c>
      <c r="AH181" s="90">
        <v>11833</v>
      </c>
      <c r="AI181" s="90">
        <v>11849</v>
      </c>
      <c r="AJ181" s="214">
        <v>95.23</v>
      </c>
      <c r="AK181" s="90">
        <v>-324</v>
      </c>
      <c r="AL181" s="90">
        <v>166</v>
      </c>
      <c r="AM181" s="90">
        <v>11675</v>
      </c>
      <c r="AN181" s="90">
        <v>2788</v>
      </c>
      <c r="AO181" s="90">
        <v>4294</v>
      </c>
      <c r="AP181" s="90">
        <v>2983</v>
      </c>
      <c r="AQ181" s="90">
        <v>1610</v>
      </c>
      <c r="AR181" s="90">
        <v>1350</v>
      </c>
      <c r="AS181" s="90">
        <v>214</v>
      </c>
      <c r="AT181" s="90">
        <v>1564</v>
      </c>
      <c r="AU181" s="90">
        <v>173</v>
      </c>
      <c r="AV181" s="90">
        <v>338</v>
      </c>
      <c r="AW181" s="90">
        <v>30</v>
      </c>
      <c r="AX181" s="90">
        <v>34</v>
      </c>
      <c r="AY181" s="90">
        <v>989</v>
      </c>
      <c r="AZ181" s="90">
        <v>412</v>
      </c>
      <c r="BA181" s="90">
        <v>577</v>
      </c>
      <c r="BB181" s="90">
        <v>603</v>
      </c>
      <c r="BC181" s="90">
        <v>12</v>
      </c>
      <c r="BD181" s="90">
        <v>591</v>
      </c>
      <c r="BE181" s="90">
        <v>1580</v>
      </c>
      <c r="BF181" s="90">
        <v>9</v>
      </c>
      <c r="BG181" s="94" t="s">
        <v>311</v>
      </c>
      <c r="BH181" s="125" t="s">
        <v>335</v>
      </c>
    </row>
    <row r="182" spans="1:60" x14ac:dyDescent="0.2">
      <c r="A182" s="176">
        <v>179</v>
      </c>
      <c r="B182" s="190" t="s">
        <v>168</v>
      </c>
      <c r="C182" s="83" t="s">
        <v>515</v>
      </c>
      <c r="D182" s="90">
        <v>61614</v>
      </c>
      <c r="E182" s="90">
        <v>557</v>
      </c>
      <c r="F182" s="90">
        <v>58466</v>
      </c>
      <c r="G182" s="90">
        <v>59023</v>
      </c>
      <c r="H182" s="214">
        <v>95.79</v>
      </c>
      <c r="I182" s="90">
        <v>612</v>
      </c>
      <c r="J182" s="90">
        <v>779</v>
      </c>
      <c r="K182" s="90">
        <v>59857</v>
      </c>
      <c r="L182" s="90">
        <v>16866</v>
      </c>
      <c r="M182" s="90">
        <v>16854</v>
      </c>
      <c r="N182" s="90">
        <v>17119</v>
      </c>
      <c r="O182" s="90">
        <v>9018</v>
      </c>
      <c r="P182" s="90">
        <v>5615</v>
      </c>
      <c r="Q182" s="90">
        <v>110</v>
      </c>
      <c r="R182" s="90">
        <v>5725</v>
      </c>
      <c r="S182" s="90">
        <v>379</v>
      </c>
      <c r="T182" s="90">
        <v>571</v>
      </c>
      <c r="U182" s="90">
        <v>187</v>
      </c>
      <c r="V182" s="90">
        <v>23</v>
      </c>
      <c r="W182" s="90">
        <v>4565</v>
      </c>
      <c r="X182" s="90">
        <v>3181</v>
      </c>
      <c r="Y182" s="90">
        <v>1384</v>
      </c>
      <c r="Z182" s="90">
        <v>2592</v>
      </c>
      <c r="AA182" s="90">
        <v>9</v>
      </c>
      <c r="AB182" s="90">
        <v>2583</v>
      </c>
      <c r="AC182" s="90">
        <v>7148</v>
      </c>
      <c r="AD182" s="90">
        <v>243</v>
      </c>
      <c r="AE182" s="178"/>
      <c r="AF182" s="90">
        <v>12215</v>
      </c>
      <c r="AG182" s="90">
        <v>71</v>
      </c>
      <c r="AH182" s="90">
        <v>10650</v>
      </c>
      <c r="AI182" s="90">
        <v>10721</v>
      </c>
      <c r="AJ182" s="214">
        <v>87.77</v>
      </c>
      <c r="AK182" s="90">
        <v>-965</v>
      </c>
      <c r="AL182" s="90">
        <v>108</v>
      </c>
      <c r="AM182" s="90">
        <v>9793</v>
      </c>
      <c r="AN182" s="90">
        <v>2933</v>
      </c>
      <c r="AO182" s="90">
        <v>3235</v>
      </c>
      <c r="AP182" s="90">
        <v>2246</v>
      </c>
      <c r="AQ182" s="90">
        <v>1379</v>
      </c>
      <c r="AR182" s="90">
        <v>801</v>
      </c>
      <c r="AS182" s="90">
        <v>2784</v>
      </c>
      <c r="AT182" s="90">
        <v>3585</v>
      </c>
      <c r="AU182" s="90">
        <v>1935</v>
      </c>
      <c r="AV182" s="90">
        <v>996</v>
      </c>
      <c r="AW182" s="90">
        <v>13</v>
      </c>
      <c r="AX182" s="90">
        <v>2</v>
      </c>
      <c r="AY182" s="90">
        <v>639</v>
      </c>
      <c r="AZ182" s="90">
        <v>359</v>
      </c>
      <c r="BA182" s="90">
        <v>280</v>
      </c>
      <c r="BB182" s="90">
        <v>1494</v>
      </c>
      <c r="BC182" s="90">
        <v>1</v>
      </c>
      <c r="BD182" s="90">
        <v>1493</v>
      </c>
      <c r="BE182" s="90">
        <v>2132</v>
      </c>
      <c r="BF182" s="90">
        <v>7</v>
      </c>
      <c r="BG182" s="94" t="s">
        <v>311</v>
      </c>
      <c r="BH182" s="125" t="s">
        <v>331</v>
      </c>
    </row>
    <row r="183" spans="1:60" x14ac:dyDescent="0.2">
      <c r="A183" s="176">
        <v>180</v>
      </c>
      <c r="B183" s="190" t="s">
        <v>169</v>
      </c>
      <c r="C183" s="83" t="s">
        <v>516</v>
      </c>
      <c r="D183" s="90">
        <v>85859</v>
      </c>
      <c r="E183" s="90">
        <v>1309</v>
      </c>
      <c r="F183" s="90">
        <v>78089</v>
      </c>
      <c r="G183" s="90">
        <v>79398</v>
      </c>
      <c r="H183" s="214">
        <v>92.47</v>
      </c>
      <c r="I183" s="90">
        <v>2747</v>
      </c>
      <c r="J183" s="90">
        <v>1491</v>
      </c>
      <c r="K183" s="90">
        <v>82327</v>
      </c>
      <c r="L183" s="90">
        <v>23750</v>
      </c>
      <c r="M183" s="90">
        <v>23284</v>
      </c>
      <c r="N183" s="90">
        <v>23003</v>
      </c>
      <c r="O183" s="90">
        <v>12290</v>
      </c>
      <c r="P183" s="90">
        <v>18299</v>
      </c>
      <c r="Q183" s="90">
        <v>-133</v>
      </c>
      <c r="R183" s="90">
        <v>18166</v>
      </c>
      <c r="S183" s="90">
        <v>1305</v>
      </c>
      <c r="T183" s="90">
        <v>1649</v>
      </c>
      <c r="U183" s="90">
        <v>454</v>
      </c>
      <c r="V183" s="90">
        <v>7</v>
      </c>
      <c r="W183" s="90">
        <v>14751</v>
      </c>
      <c r="X183" s="90">
        <v>10544</v>
      </c>
      <c r="Y183" s="90">
        <v>4207</v>
      </c>
      <c r="Z183" s="90">
        <v>6867</v>
      </c>
      <c r="AA183" s="90">
        <v>2</v>
      </c>
      <c r="AB183" s="90">
        <v>6865</v>
      </c>
      <c r="AC183" s="90">
        <v>21616</v>
      </c>
      <c r="AD183" s="90">
        <v>1842</v>
      </c>
      <c r="AE183" s="178"/>
      <c r="AF183" s="90">
        <v>43791</v>
      </c>
      <c r="AG183" s="90">
        <v>410</v>
      </c>
      <c r="AH183" s="90">
        <v>41929</v>
      </c>
      <c r="AI183" s="90">
        <v>42339</v>
      </c>
      <c r="AJ183" s="214">
        <v>96.68</v>
      </c>
      <c r="AK183" s="90">
        <v>-2568</v>
      </c>
      <c r="AL183" s="90">
        <v>336</v>
      </c>
      <c r="AM183" s="90">
        <v>39697</v>
      </c>
      <c r="AN183" s="90">
        <v>10094</v>
      </c>
      <c r="AO183" s="90">
        <v>11103</v>
      </c>
      <c r="AP183" s="90">
        <v>10921</v>
      </c>
      <c r="AQ183" s="90">
        <v>7579</v>
      </c>
      <c r="AR183" s="90">
        <v>5277</v>
      </c>
      <c r="AS183" s="90">
        <v>396</v>
      </c>
      <c r="AT183" s="90">
        <v>5673</v>
      </c>
      <c r="AU183" s="90">
        <v>827</v>
      </c>
      <c r="AV183" s="90">
        <v>261</v>
      </c>
      <c r="AW183" s="90">
        <v>227</v>
      </c>
      <c r="AX183" s="90">
        <v>11</v>
      </c>
      <c r="AY183" s="90">
        <v>4347</v>
      </c>
      <c r="AZ183" s="90">
        <v>3486</v>
      </c>
      <c r="BA183" s="90">
        <v>861</v>
      </c>
      <c r="BB183" s="90">
        <v>1461</v>
      </c>
      <c r="BC183" s="90">
        <v>0</v>
      </c>
      <c r="BD183" s="90">
        <v>1461</v>
      </c>
      <c r="BE183" s="90">
        <v>5808</v>
      </c>
      <c r="BF183" s="90">
        <v>70</v>
      </c>
      <c r="BG183" s="94" t="s">
        <v>314</v>
      </c>
      <c r="BH183" s="125" t="s">
        <v>334</v>
      </c>
    </row>
    <row r="184" spans="1:60" x14ac:dyDescent="0.2">
      <c r="A184" s="176">
        <v>181</v>
      </c>
      <c r="B184" s="190" t="s">
        <v>170</v>
      </c>
      <c r="C184" s="83" t="s">
        <v>517</v>
      </c>
      <c r="D184" s="90">
        <v>92412</v>
      </c>
      <c r="E184" s="90">
        <v>768</v>
      </c>
      <c r="F184" s="90">
        <v>89217</v>
      </c>
      <c r="G184" s="90">
        <v>89985</v>
      </c>
      <c r="H184" s="214">
        <v>97.37</v>
      </c>
      <c r="I184" s="90">
        <v>768</v>
      </c>
      <c r="J184" s="90">
        <v>979</v>
      </c>
      <c r="K184" s="90">
        <v>90964</v>
      </c>
      <c r="L184" s="90">
        <v>25565</v>
      </c>
      <c r="M184" s="90">
        <v>25804</v>
      </c>
      <c r="N184" s="90">
        <v>24328</v>
      </c>
      <c r="O184" s="90">
        <v>15267</v>
      </c>
      <c r="P184" s="90">
        <v>2830</v>
      </c>
      <c r="Q184" s="90">
        <v>-501</v>
      </c>
      <c r="R184" s="90">
        <v>2329</v>
      </c>
      <c r="S184" s="90">
        <v>-104</v>
      </c>
      <c r="T184" s="90">
        <v>54</v>
      </c>
      <c r="U184" s="90">
        <v>35</v>
      </c>
      <c r="V184" s="90">
        <v>11</v>
      </c>
      <c r="W184" s="90">
        <v>2333</v>
      </c>
      <c r="X184" s="90">
        <v>1207</v>
      </c>
      <c r="Y184" s="90">
        <v>1126</v>
      </c>
      <c r="Z184" s="90">
        <v>2427</v>
      </c>
      <c r="AA184" s="90">
        <v>98</v>
      </c>
      <c r="AB184" s="90">
        <v>2329</v>
      </c>
      <c r="AC184" s="90">
        <v>4662</v>
      </c>
      <c r="AD184" s="90">
        <v>38</v>
      </c>
      <c r="AE184" s="178"/>
      <c r="AF184" s="90">
        <v>20707</v>
      </c>
      <c r="AG184" s="90">
        <v>86</v>
      </c>
      <c r="AH184" s="90">
        <v>19539</v>
      </c>
      <c r="AI184" s="90">
        <v>19625</v>
      </c>
      <c r="AJ184" s="214">
        <v>94.77</v>
      </c>
      <c r="AK184" s="90">
        <v>81</v>
      </c>
      <c r="AL184" s="90">
        <v>197</v>
      </c>
      <c r="AM184" s="90">
        <v>19817</v>
      </c>
      <c r="AN184" s="90">
        <v>5908</v>
      </c>
      <c r="AO184" s="90">
        <v>4258</v>
      </c>
      <c r="AP184" s="90">
        <v>4973</v>
      </c>
      <c r="AQ184" s="90">
        <v>4678</v>
      </c>
      <c r="AR184" s="90">
        <v>1091</v>
      </c>
      <c r="AS184" s="90">
        <v>-21</v>
      </c>
      <c r="AT184" s="90">
        <v>1070</v>
      </c>
      <c r="AU184" s="90">
        <v>-199</v>
      </c>
      <c r="AV184" s="90">
        <v>538</v>
      </c>
      <c r="AW184" s="90">
        <v>-67</v>
      </c>
      <c r="AX184" s="90">
        <v>-92</v>
      </c>
      <c r="AY184" s="90">
        <v>890</v>
      </c>
      <c r="AZ184" s="90">
        <v>247</v>
      </c>
      <c r="BA184" s="90">
        <v>643</v>
      </c>
      <c r="BB184" s="90">
        <v>1087</v>
      </c>
      <c r="BC184" s="90">
        <v>17</v>
      </c>
      <c r="BD184" s="90">
        <v>1070</v>
      </c>
      <c r="BE184" s="90">
        <v>1960</v>
      </c>
      <c r="BF184" s="90">
        <v>11</v>
      </c>
      <c r="BG184" s="94" t="s">
        <v>311</v>
      </c>
      <c r="BH184" s="125" t="s">
        <v>332</v>
      </c>
    </row>
    <row r="185" spans="1:60" x14ac:dyDescent="0.2">
      <c r="A185" s="176">
        <v>182</v>
      </c>
      <c r="B185" s="190" t="s">
        <v>171</v>
      </c>
      <c r="C185" s="83" t="s">
        <v>518</v>
      </c>
      <c r="D185" s="90">
        <v>70066</v>
      </c>
      <c r="E185" s="90">
        <v>628</v>
      </c>
      <c r="F185" s="90">
        <v>68083</v>
      </c>
      <c r="G185" s="90">
        <v>68711</v>
      </c>
      <c r="H185" s="214">
        <v>98.07</v>
      </c>
      <c r="I185" s="90">
        <v>107</v>
      </c>
      <c r="J185" s="90">
        <v>709</v>
      </c>
      <c r="K185" s="90">
        <v>68899</v>
      </c>
      <c r="L185" s="90">
        <v>18867</v>
      </c>
      <c r="M185" s="90">
        <v>18941</v>
      </c>
      <c r="N185" s="90">
        <v>19370</v>
      </c>
      <c r="O185" s="90">
        <v>11721</v>
      </c>
      <c r="P185" s="90">
        <v>3069</v>
      </c>
      <c r="Q185" s="90">
        <v>-274</v>
      </c>
      <c r="R185" s="90">
        <v>2795</v>
      </c>
      <c r="S185" s="90">
        <v>55</v>
      </c>
      <c r="T185" s="90">
        <v>107</v>
      </c>
      <c r="U185" s="90">
        <v>24</v>
      </c>
      <c r="V185" s="90">
        <v>15</v>
      </c>
      <c r="W185" s="90">
        <v>2594</v>
      </c>
      <c r="X185" s="90">
        <v>1287</v>
      </c>
      <c r="Y185" s="90">
        <v>1307</v>
      </c>
      <c r="Z185" s="90">
        <v>1407</v>
      </c>
      <c r="AA185" s="90">
        <v>12</v>
      </c>
      <c r="AB185" s="90">
        <v>1395</v>
      </c>
      <c r="AC185" s="90">
        <v>3989</v>
      </c>
      <c r="AD185" s="90">
        <v>194</v>
      </c>
      <c r="AE185" s="178"/>
      <c r="AF185" s="90">
        <v>20085</v>
      </c>
      <c r="AG185" s="90">
        <v>317</v>
      </c>
      <c r="AH185" s="90">
        <v>19208</v>
      </c>
      <c r="AI185" s="90">
        <v>19525</v>
      </c>
      <c r="AJ185" s="214">
        <v>97.21</v>
      </c>
      <c r="AK185" s="90">
        <v>-1619</v>
      </c>
      <c r="AL185" s="90">
        <v>383</v>
      </c>
      <c r="AM185" s="90">
        <v>17972</v>
      </c>
      <c r="AN185" s="90">
        <v>8152</v>
      </c>
      <c r="AO185" s="90">
        <v>4268</v>
      </c>
      <c r="AP185" s="90">
        <v>4055</v>
      </c>
      <c r="AQ185" s="90">
        <v>1497</v>
      </c>
      <c r="AR185" s="90">
        <v>1161</v>
      </c>
      <c r="AS185" s="90">
        <v>-55</v>
      </c>
      <c r="AT185" s="90">
        <v>1106</v>
      </c>
      <c r="AU185" s="90">
        <v>245</v>
      </c>
      <c r="AV185" s="90">
        <v>118</v>
      </c>
      <c r="AW185" s="90">
        <v>0</v>
      </c>
      <c r="AX185" s="90">
        <v>0</v>
      </c>
      <c r="AY185" s="90">
        <v>743</v>
      </c>
      <c r="AZ185" s="90">
        <v>491</v>
      </c>
      <c r="BA185" s="90">
        <v>252</v>
      </c>
      <c r="BB185" s="90">
        <v>563</v>
      </c>
      <c r="BC185" s="90">
        <v>0</v>
      </c>
      <c r="BD185" s="90">
        <v>563</v>
      </c>
      <c r="BE185" s="90">
        <v>1306</v>
      </c>
      <c r="BF185" s="90">
        <v>2</v>
      </c>
      <c r="BG185" s="94" t="s">
        <v>311</v>
      </c>
      <c r="BH185" s="125" t="s">
        <v>331</v>
      </c>
    </row>
    <row r="186" spans="1:60" x14ac:dyDescent="0.2">
      <c r="A186" s="176">
        <v>183</v>
      </c>
      <c r="B186" s="190" t="s">
        <v>172</v>
      </c>
      <c r="C186" s="83" t="s">
        <v>519</v>
      </c>
      <c r="D186" s="90">
        <v>93927</v>
      </c>
      <c r="E186" s="90">
        <v>1386</v>
      </c>
      <c r="F186" s="90">
        <v>87492</v>
      </c>
      <c r="G186" s="90">
        <v>88878</v>
      </c>
      <c r="H186" s="214">
        <v>94.62</v>
      </c>
      <c r="I186" s="90">
        <v>2083</v>
      </c>
      <c r="J186" s="90">
        <v>1502</v>
      </c>
      <c r="K186" s="90">
        <v>91077</v>
      </c>
      <c r="L186" s="90">
        <v>27421</v>
      </c>
      <c r="M186" s="90">
        <v>26303</v>
      </c>
      <c r="N186" s="90">
        <v>25628</v>
      </c>
      <c r="O186" s="90">
        <v>11725</v>
      </c>
      <c r="P186" s="90">
        <v>12062</v>
      </c>
      <c r="Q186" s="90">
        <v>-272</v>
      </c>
      <c r="R186" s="90">
        <v>11790</v>
      </c>
      <c r="S186" s="90">
        <v>803</v>
      </c>
      <c r="T186" s="90">
        <v>1409</v>
      </c>
      <c r="U186" s="90">
        <v>362</v>
      </c>
      <c r="V186" s="90">
        <v>35</v>
      </c>
      <c r="W186" s="90">
        <v>9181</v>
      </c>
      <c r="X186" s="90">
        <v>6242</v>
      </c>
      <c r="Y186" s="90">
        <v>2939</v>
      </c>
      <c r="Z186" s="90">
        <v>5328</v>
      </c>
      <c r="AA186" s="90">
        <v>6</v>
      </c>
      <c r="AB186" s="90">
        <v>5322</v>
      </c>
      <c r="AC186" s="90">
        <v>14503</v>
      </c>
      <c r="AD186" s="90">
        <v>1050</v>
      </c>
      <c r="AE186" s="178"/>
      <c r="AF186" s="90">
        <v>71955</v>
      </c>
      <c r="AG186" s="90">
        <v>112</v>
      </c>
      <c r="AH186" s="90">
        <v>69300</v>
      </c>
      <c r="AI186" s="90">
        <v>69412</v>
      </c>
      <c r="AJ186" s="214">
        <v>96.47</v>
      </c>
      <c r="AK186" s="90">
        <v>-947</v>
      </c>
      <c r="AL186" s="90">
        <v>69</v>
      </c>
      <c r="AM186" s="90">
        <v>68422</v>
      </c>
      <c r="AN186" s="90">
        <v>19445</v>
      </c>
      <c r="AO186" s="90">
        <v>18663</v>
      </c>
      <c r="AP186" s="90">
        <v>16874</v>
      </c>
      <c r="AQ186" s="90">
        <v>13440</v>
      </c>
      <c r="AR186" s="90">
        <v>6592</v>
      </c>
      <c r="AS186" s="90">
        <v>15079</v>
      </c>
      <c r="AT186" s="90">
        <v>21671</v>
      </c>
      <c r="AU186" s="90">
        <v>17987</v>
      </c>
      <c r="AV186" s="90">
        <v>394</v>
      </c>
      <c r="AW186" s="90">
        <v>259</v>
      </c>
      <c r="AX186" s="90">
        <v>154</v>
      </c>
      <c r="AY186" s="90">
        <v>2877</v>
      </c>
      <c r="AZ186" s="90">
        <v>2071</v>
      </c>
      <c r="BA186" s="90">
        <v>806</v>
      </c>
      <c r="BB186" s="90">
        <v>2551</v>
      </c>
      <c r="BC186" s="90">
        <v>-6</v>
      </c>
      <c r="BD186" s="90">
        <v>2557</v>
      </c>
      <c r="BE186" s="90">
        <v>5434</v>
      </c>
      <c r="BF186" s="90">
        <v>29</v>
      </c>
      <c r="BG186" s="94" t="s">
        <v>314</v>
      </c>
      <c r="BH186" s="125" t="s">
        <v>334</v>
      </c>
    </row>
    <row r="187" spans="1:60" x14ac:dyDescent="0.2">
      <c r="A187" s="176">
        <v>184</v>
      </c>
      <c r="B187" s="190" t="s">
        <v>173</v>
      </c>
      <c r="C187" s="83" t="s">
        <v>520</v>
      </c>
      <c r="D187" s="90">
        <v>77134</v>
      </c>
      <c r="E187" s="90">
        <v>1260</v>
      </c>
      <c r="F187" s="90">
        <v>74342</v>
      </c>
      <c r="G187" s="90">
        <v>75602</v>
      </c>
      <c r="H187" s="214">
        <v>98.01</v>
      </c>
      <c r="I187" s="90">
        <v>316</v>
      </c>
      <c r="J187" s="90">
        <v>1399</v>
      </c>
      <c r="K187" s="90">
        <v>76057</v>
      </c>
      <c r="L187" s="90">
        <v>20874</v>
      </c>
      <c r="M187" s="90">
        <v>20285</v>
      </c>
      <c r="N187" s="90">
        <v>20969</v>
      </c>
      <c r="O187" s="90">
        <v>13929</v>
      </c>
      <c r="P187" s="90">
        <v>2516</v>
      </c>
      <c r="Q187" s="90">
        <v>30</v>
      </c>
      <c r="R187" s="90">
        <v>2546</v>
      </c>
      <c r="S187" s="90">
        <v>177</v>
      </c>
      <c r="T187" s="90">
        <v>504</v>
      </c>
      <c r="U187" s="90">
        <v>34</v>
      </c>
      <c r="V187" s="90">
        <v>9</v>
      </c>
      <c r="W187" s="90">
        <v>1822</v>
      </c>
      <c r="X187" s="90">
        <v>1166</v>
      </c>
      <c r="Y187" s="90">
        <v>656</v>
      </c>
      <c r="Z187" s="90">
        <v>1564</v>
      </c>
      <c r="AA187" s="90">
        <v>13</v>
      </c>
      <c r="AB187" s="90">
        <v>1551</v>
      </c>
      <c r="AC187" s="90">
        <v>3373</v>
      </c>
      <c r="AD187" s="90">
        <v>310</v>
      </c>
      <c r="AE187" s="178"/>
      <c r="AF187" s="90">
        <v>12809</v>
      </c>
      <c r="AG187" s="90">
        <v>258</v>
      </c>
      <c r="AH187" s="90">
        <v>12347</v>
      </c>
      <c r="AI187" s="90">
        <v>12605</v>
      </c>
      <c r="AJ187" s="214">
        <v>98.41</v>
      </c>
      <c r="AK187" s="90">
        <v>178</v>
      </c>
      <c r="AL187" s="90">
        <v>146</v>
      </c>
      <c r="AM187" s="90">
        <v>12671</v>
      </c>
      <c r="AN187" s="90">
        <v>5195</v>
      </c>
      <c r="AO187" s="90">
        <v>2674</v>
      </c>
      <c r="AP187" s="90">
        <v>3042</v>
      </c>
      <c r="AQ187" s="90">
        <v>1760</v>
      </c>
      <c r="AR187" s="90">
        <v>1564</v>
      </c>
      <c r="AS187" s="90">
        <v>153</v>
      </c>
      <c r="AT187" s="90">
        <v>1717</v>
      </c>
      <c r="AU187" s="90">
        <v>701</v>
      </c>
      <c r="AV187" s="90">
        <v>719</v>
      </c>
      <c r="AW187" s="90">
        <v>10</v>
      </c>
      <c r="AX187" s="90">
        <v>70</v>
      </c>
      <c r="AY187" s="90">
        <v>217</v>
      </c>
      <c r="AZ187" s="90">
        <v>155</v>
      </c>
      <c r="BA187" s="90">
        <v>62</v>
      </c>
      <c r="BB187" s="90">
        <v>204</v>
      </c>
      <c r="BC187" s="90">
        <v>15</v>
      </c>
      <c r="BD187" s="90">
        <v>189</v>
      </c>
      <c r="BE187" s="90">
        <v>406</v>
      </c>
      <c r="BF187" s="90">
        <v>5</v>
      </c>
      <c r="BG187" s="94" t="s">
        <v>311</v>
      </c>
      <c r="BH187" s="125" t="s">
        <v>332</v>
      </c>
    </row>
    <row r="188" spans="1:60" x14ac:dyDescent="0.2">
      <c r="A188" s="176">
        <v>185</v>
      </c>
      <c r="B188" s="190" t="s">
        <v>174</v>
      </c>
      <c r="C188" s="83" t="s">
        <v>521</v>
      </c>
      <c r="D188" s="90">
        <v>142095</v>
      </c>
      <c r="E188" s="90">
        <v>2377</v>
      </c>
      <c r="F188" s="90">
        <v>136329</v>
      </c>
      <c r="G188" s="90">
        <v>138706</v>
      </c>
      <c r="H188" s="214">
        <v>97.61</v>
      </c>
      <c r="I188" s="90">
        <v>890</v>
      </c>
      <c r="J188" s="90">
        <v>2735</v>
      </c>
      <c r="K188" s="90">
        <v>139954</v>
      </c>
      <c r="L188" s="90">
        <v>38812</v>
      </c>
      <c r="M188" s="90">
        <v>41027</v>
      </c>
      <c r="N188" s="90">
        <v>40407</v>
      </c>
      <c r="O188" s="90">
        <v>19708</v>
      </c>
      <c r="P188" s="90">
        <v>12875</v>
      </c>
      <c r="Q188" s="90">
        <v>-266</v>
      </c>
      <c r="R188" s="90">
        <v>12609</v>
      </c>
      <c r="S188" s="90">
        <v>988</v>
      </c>
      <c r="T188" s="90">
        <v>665</v>
      </c>
      <c r="U188" s="90">
        <v>1487</v>
      </c>
      <c r="V188" s="90">
        <v>239</v>
      </c>
      <c r="W188" s="90">
        <v>9230</v>
      </c>
      <c r="X188" s="90">
        <v>7242</v>
      </c>
      <c r="Y188" s="90">
        <v>1988</v>
      </c>
      <c r="Z188" s="90">
        <v>4785</v>
      </c>
      <c r="AA188" s="90">
        <v>0</v>
      </c>
      <c r="AB188" s="90">
        <v>4785</v>
      </c>
      <c r="AC188" s="90">
        <v>14015</v>
      </c>
      <c r="AD188" s="90">
        <v>1251</v>
      </c>
      <c r="AE188" s="178"/>
      <c r="AF188" s="90">
        <v>37220</v>
      </c>
      <c r="AG188" s="90">
        <v>1065</v>
      </c>
      <c r="AH188" s="90">
        <v>32364</v>
      </c>
      <c r="AI188" s="90">
        <v>33429</v>
      </c>
      <c r="AJ188" s="214">
        <v>89.81</v>
      </c>
      <c r="AK188" s="90">
        <v>-2538</v>
      </c>
      <c r="AL188" s="90">
        <v>757</v>
      </c>
      <c r="AM188" s="90">
        <v>30583</v>
      </c>
      <c r="AN188" s="90">
        <v>6575</v>
      </c>
      <c r="AO188" s="90">
        <v>7460</v>
      </c>
      <c r="AP188" s="90">
        <v>8486</v>
      </c>
      <c r="AQ188" s="90">
        <v>8062</v>
      </c>
      <c r="AR188" s="90">
        <v>3895</v>
      </c>
      <c r="AS188" s="90">
        <v>-2795</v>
      </c>
      <c r="AT188" s="90">
        <v>1100</v>
      </c>
      <c r="AU188" s="90">
        <v>-1573</v>
      </c>
      <c r="AV188" s="90">
        <v>-646</v>
      </c>
      <c r="AW188" s="90">
        <v>510</v>
      </c>
      <c r="AX188" s="90">
        <v>96</v>
      </c>
      <c r="AY188" s="90">
        <v>2713</v>
      </c>
      <c r="AZ188" s="90">
        <v>2113</v>
      </c>
      <c r="BA188" s="90">
        <v>600</v>
      </c>
      <c r="BB188" s="90">
        <v>4801</v>
      </c>
      <c r="BC188" s="90">
        <v>0</v>
      </c>
      <c r="BD188" s="90">
        <v>4801</v>
      </c>
      <c r="BE188" s="90">
        <v>7514</v>
      </c>
      <c r="BF188" s="90">
        <v>55</v>
      </c>
      <c r="BG188" s="94" t="s">
        <v>314</v>
      </c>
      <c r="BH188" s="125" t="s">
        <v>335</v>
      </c>
    </row>
    <row r="189" spans="1:60" x14ac:dyDescent="0.2">
      <c r="A189" s="176">
        <v>186</v>
      </c>
      <c r="B189" s="190" t="s">
        <v>175</v>
      </c>
      <c r="C189" s="83" t="s">
        <v>522</v>
      </c>
      <c r="D189" s="90">
        <v>113689</v>
      </c>
      <c r="E189" s="90">
        <v>990</v>
      </c>
      <c r="F189" s="90">
        <v>106831</v>
      </c>
      <c r="G189" s="90">
        <v>107821</v>
      </c>
      <c r="H189" s="214">
        <v>94.84</v>
      </c>
      <c r="I189" s="90">
        <v>2715</v>
      </c>
      <c r="J189" s="90">
        <v>1000</v>
      </c>
      <c r="K189" s="90">
        <v>110546</v>
      </c>
      <c r="L189" s="90">
        <v>29656</v>
      </c>
      <c r="M189" s="90">
        <v>30368</v>
      </c>
      <c r="N189" s="90">
        <v>30036</v>
      </c>
      <c r="O189" s="90">
        <v>20486</v>
      </c>
      <c r="P189" s="90">
        <v>22016</v>
      </c>
      <c r="Q189" s="90">
        <v>-470</v>
      </c>
      <c r="R189" s="90">
        <v>21546</v>
      </c>
      <c r="S189" s="90">
        <v>844</v>
      </c>
      <c r="T189" s="90">
        <v>719</v>
      </c>
      <c r="U189" s="90">
        <v>275</v>
      </c>
      <c r="V189" s="90">
        <v>24</v>
      </c>
      <c r="W189" s="90">
        <v>19684</v>
      </c>
      <c r="X189" s="90">
        <v>14622</v>
      </c>
      <c r="Y189" s="90">
        <v>5062</v>
      </c>
      <c r="Z189" s="90">
        <v>5891</v>
      </c>
      <c r="AA189" s="90">
        <v>24</v>
      </c>
      <c r="AB189" s="90">
        <v>5867</v>
      </c>
      <c r="AC189" s="90">
        <v>25551</v>
      </c>
      <c r="AD189" s="90">
        <v>2730</v>
      </c>
      <c r="AE189" s="178"/>
      <c r="AF189" s="90">
        <v>33520</v>
      </c>
      <c r="AG189" s="90">
        <v>327</v>
      </c>
      <c r="AH189" s="90">
        <v>30577</v>
      </c>
      <c r="AI189" s="90">
        <v>30904</v>
      </c>
      <c r="AJ189" s="214">
        <v>92.2</v>
      </c>
      <c r="AK189" s="90">
        <v>-1469</v>
      </c>
      <c r="AL189" s="90">
        <v>329</v>
      </c>
      <c r="AM189" s="90">
        <v>29437</v>
      </c>
      <c r="AN189" s="90">
        <v>6801</v>
      </c>
      <c r="AO189" s="90">
        <v>8203</v>
      </c>
      <c r="AP189" s="90">
        <v>7772</v>
      </c>
      <c r="AQ189" s="90">
        <v>6661</v>
      </c>
      <c r="AR189" s="90">
        <v>5166</v>
      </c>
      <c r="AS189" s="90">
        <v>1516</v>
      </c>
      <c r="AT189" s="90">
        <v>6682</v>
      </c>
      <c r="AU189" s="90">
        <v>560</v>
      </c>
      <c r="AV189" s="90">
        <v>478</v>
      </c>
      <c r="AW189" s="90">
        <v>9</v>
      </c>
      <c r="AX189" s="90">
        <v>1</v>
      </c>
      <c r="AY189" s="90">
        <v>5634</v>
      </c>
      <c r="AZ189" s="90">
        <v>4166</v>
      </c>
      <c r="BA189" s="90">
        <v>1468</v>
      </c>
      <c r="BB189" s="90">
        <v>2616</v>
      </c>
      <c r="BC189" s="90">
        <v>10</v>
      </c>
      <c r="BD189" s="90">
        <v>2606</v>
      </c>
      <c r="BE189" s="90">
        <v>8240</v>
      </c>
      <c r="BF189" s="90">
        <v>174</v>
      </c>
      <c r="BG189" s="94" t="s">
        <v>313</v>
      </c>
      <c r="BH189" s="125" t="s">
        <v>337</v>
      </c>
    </row>
    <row r="190" spans="1:60" x14ac:dyDescent="0.2">
      <c r="A190" s="176">
        <v>187</v>
      </c>
      <c r="B190" s="190" t="s">
        <v>176</v>
      </c>
      <c r="C190" s="83" t="s">
        <v>523</v>
      </c>
      <c r="D190" s="90">
        <v>41703</v>
      </c>
      <c r="E190" s="90">
        <v>507</v>
      </c>
      <c r="F190" s="90">
        <v>39311</v>
      </c>
      <c r="G190" s="90">
        <v>39818</v>
      </c>
      <c r="H190" s="214">
        <v>95.48</v>
      </c>
      <c r="I190" s="90">
        <v>455</v>
      </c>
      <c r="J190" s="90">
        <v>636</v>
      </c>
      <c r="K190" s="90">
        <v>40402</v>
      </c>
      <c r="L190" s="90">
        <v>11561</v>
      </c>
      <c r="M190" s="90">
        <v>11605</v>
      </c>
      <c r="N190" s="90">
        <v>11674</v>
      </c>
      <c r="O190" s="90">
        <v>5562</v>
      </c>
      <c r="P190" s="90">
        <v>2288</v>
      </c>
      <c r="Q190" s="90">
        <v>51</v>
      </c>
      <c r="R190" s="90">
        <v>2339</v>
      </c>
      <c r="S190" s="90">
        <v>100</v>
      </c>
      <c r="T190" s="90">
        <v>355</v>
      </c>
      <c r="U190" s="90">
        <v>0</v>
      </c>
      <c r="V190" s="90">
        <v>4</v>
      </c>
      <c r="W190" s="90">
        <v>1880</v>
      </c>
      <c r="X190" s="90">
        <v>993</v>
      </c>
      <c r="Y190" s="90">
        <v>887</v>
      </c>
      <c r="Z190" s="90">
        <v>1885</v>
      </c>
      <c r="AA190" s="90">
        <v>1</v>
      </c>
      <c r="AB190" s="90">
        <v>1884</v>
      </c>
      <c r="AC190" s="90">
        <v>3764</v>
      </c>
      <c r="AD190" s="90">
        <v>126</v>
      </c>
      <c r="AE190" s="178"/>
      <c r="AF190" s="90">
        <v>47043</v>
      </c>
      <c r="AG190" s="90">
        <v>177</v>
      </c>
      <c r="AH190" s="90">
        <v>43904</v>
      </c>
      <c r="AI190" s="90">
        <v>44081</v>
      </c>
      <c r="AJ190" s="214">
        <v>93.7</v>
      </c>
      <c r="AK190" s="90">
        <v>321</v>
      </c>
      <c r="AL190" s="90">
        <v>511</v>
      </c>
      <c r="AM190" s="90">
        <v>44736</v>
      </c>
      <c r="AN190" s="90">
        <v>10583</v>
      </c>
      <c r="AO190" s="90">
        <v>12299</v>
      </c>
      <c r="AP190" s="90">
        <v>13003</v>
      </c>
      <c r="AQ190" s="90">
        <v>8851</v>
      </c>
      <c r="AR190" s="90">
        <v>702</v>
      </c>
      <c r="AS190" s="90">
        <v>403</v>
      </c>
      <c r="AT190" s="90">
        <v>1105</v>
      </c>
      <c r="AU190" s="90">
        <v>142</v>
      </c>
      <c r="AV190" s="90">
        <v>180</v>
      </c>
      <c r="AW190" s="90">
        <v>-14</v>
      </c>
      <c r="AX190" s="90">
        <v>13</v>
      </c>
      <c r="AY190" s="90">
        <v>784</v>
      </c>
      <c r="AZ190" s="90">
        <v>334</v>
      </c>
      <c r="BA190" s="90">
        <v>450</v>
      </c>
      <c r="BB190" s="90">
        <v>2962</v>
      </c>
      <c r="BC190" s="90">
        <v>0</v>
      </c>
      <c r="BD190" s="90">
        <v>2962</v>
      </c>
      <c r="BE190" s="90">
        <v>3746</v>
      </c>
      <c r="BF190" s="90">
        <v>21</v>
      </c>
      <c r="BG190" s="94" t="s">
        <v>311</v>
      </c>
      <c r="BH190" s="125" t="s">
        <v>336</v>
      </c>
    </row>
    <row r="191" spans="1:60" x14ac:dyDescent="0.2">
      <c r="A191" s="176">
        <v>188</v>
      </c>
      <c r="B191" s="190" t="s">
        <v>177</v>
      </c>
      <c r="C191" s="83" t="s">
        <v>524</v>
      </c>
      <c r="D191" s="90">
        <v>65181</v>
      </c>
      <c r="E191" s="90">
        <v>704</v>
      </c>
      <c r="F191" s="90">
        <v>62292</v>
      </c>
      <c r="G191" s="90">
        <v>62996</v>
      </c>
      <c r="H191" s="214">
        <v>96.65</v>
      </c>
      <c r="I191" s="90">
        <v>609</v>
      </c>
      <c r="J191" s="90">
        <v>913</v>
      </c>
      <c r="K191" s="90">
        <v>63814</v>
      </c>
      <c r="L191" s="90">
        <v>17512</v>
      </c>
      <c r="M191" s="90">
        <v>18026</v>
      </c>
      <c r="N191" s="90">
        <v>18016</v>
      </c>
      <c r="O191" s="90">
        <v>10260</v>
      </c>
      <c r="P191" s="90">
        <v>4259</v>
      </c>
      <c r="Q191" s="90">
        <v>275</v>
      </c>
      <c r="R191" s="90">
        <v>4534</v>
      </c>
      <c r="S191" s="90">
        <v>270</v>
      </c>
      <c r="T191" s="90">
        <v>661</v>
      </c>
      <c r="U191" s="90">
        <v>121</v>
      </c>
      <c r="V191" s="90">
        <v>30</v>
      </c>
      <c r="W191" s="90">
        <v>3452</v>
      </c>
      <c r="X191" s="90">
        <v>2404</v>
      </c>
      <c r="Y191" s="90">
        <v>1048</v>
      </c>
      <c r="Z191" s="90">
        <v>2186</v>
      </c>
      <c r="AA191" s="90">
        <v>5</v>
      </c>
      <c r="AB191" s="90">
        <v>2181</v>
      </c>
      <c r="AC191" s="90">
        <v>5633</v>
      </c>
      <c r="AD191" s="90">
        <v>252</v>
      </c>
      <c r="AE191" s="178"/>
      <c r="AF191" s="90">
        <v>56904</v>
      </c>
      <c r="AG191" s="90">
        <v>98</v>
      </c>
      <c r="AH191" s="90">
        <v>55011</v>
      </c>
      <c r="AI191" s="90">
        <v>55109</v>
      </c>
      <c r="AJ191" s="214">
        <v>96.85</v>
      </c>
      <c r="AK191" s="90">
        <v>1243</v>
      </c>
      <c r="AL191" s="90">
        <v>138</v>
      </c>
      <c r="AM191" s="90">
        <v>56392</v>
      </c>
      <c r="AN191" s="90">
        <v>14099</v>
      </c>
      <c r="AO191" s="90">
        <v>16032</v>
      </c>
      <c r="AP191" s="90">
        <v>17617</v>
      </c>
      <c r="AQ191" s="90">
        <v>8644</v>
      </c>
      <c r="AR191" s="90">
        <v>731</v>
      </c>
      <c r="AS191" s="90">
        <v>2958</v>
      </c>
      <c r="AT191" s="90">
        <v>3689</v>
      </c>
      <c r="AU191" s="90">
        <v>153</v>
      </c>
      <c r="AV191" s="90">
        <v>2895</v>
      </c>
      <c r="AW191" s="90">
        <v>0</v>
      </c>
      <c r="AX191" s="90">
        <v>0</v>
      </c>
      <c r="AY191" s="90">
        <v>641</v>
      </c>
      <c r="AZ191" s="90">
        <v>264</v>
      </c>
      <c r="BA191" s="90">
        <v>377</v>
      </c>
      <c r="BB191" s="90">
        <v>1968</v>
      </c>
      <c r="BC191" s="90">
        <v>0</v>
      </c>
      <c r="BD191" s="90">
        <v>1968</v>
      </c>
      <c r="BE191" s="90">
        <v>2609</v>
      </c>
      <c r="BF191" s="90">
        <v>4</v>
      </c>
      <c r="BG191" s="94" t="s">
        <v>311</v>
      </c>
      <c r="BH191" s="125" t="s">
        <v>331</v>
      </c>
    </row>
    <row r="192" spans="1:60" x14ac:dyDescent="0.2">
      <c r="A192" s="176">
        <v>189</v>
      </c>
      <c r="B192" s="190" t="s">
        <v>178</v>
      </c>
      <c r="C192" s="83" t="s">
        <v>525</v>
      </c>
      <c r="D192" s="90">
        <v>126733</v>
      </c>
      <c r="E192" s="90">
        <v>2024</v>
      </c>
      <c r="F192" s="90">
        <v>119140</v>
      </c>
      <c r="G192" s="90">
        <v>121164</v>
      </c>
      <c r="H192" s="214">
        <v>95.61</v>
      </c>
      <c r="I192" s="90">
        <v>2278</v>
      </c>
      <c r="J192" s="90">
        <v>2387</v>
      </c>
      <c r="K192" s="90">
        <v>123805</v>
      </c>
      <c r="L192" s="90">
        <v>34517</v>
      </c>
      <c r="M192" s="90">
        <v>34585</v>
      </c>
      <c r="N192" s="90">
        <v>35801</v>
      </c>
      <c r="O192" s="90">
        <v>18902</v>
      </c>
      <c r="P192" s="90">
        <v>11690</v>
      </c>
      <c r="Q192" s="90">
        <v>-1719</v>
      </c>
      <c r="R192" s="90">
        <v>9971</v>
      </c>
      <c r="S192" s="90">
        <v>917</v>
      </c>
      <c r="T192" s="90">
        <v>1546</v>
      </c>
      <c r="U192" s="90">
        <v>-124</v>
      </c>
      <c r="V192" s="90">
        <v>184</v>
      </c>
      <c r="W192" s="90">
        <v>7448</v>
      </c>
      <c r="X192" s="90">
        <v>3939</v>
      </c>
      <c r="Y192" s="90">
        <v>3509</v>
      </c>
      <c r="Z192" s="90">
        <v>6167</v>
      </c>
      <c r="AA192" s="90">
        <v>52</v>
      </c>
      <c r="AB192" s="90">
        <v>6115</v>
      </c>
      <c r="AC192" s="90">
        <v>13563</v>
      </c>
      <c r="AD192" s="90">
        <v>784</v>
      </c>
      <c r="AE192" s="178"/>
      <c r="AF192" s="90">
        <v>67436</v>
      </c>
      <c r="AG192" s="90">
        <v>1555</v>
      </c>
      <c r="AH192" s="90">
        <v>61598</v>
      </c>
      <c r="AI192" s="90">
        <v>63153</v>
      </c>
      <c r="AJ192" s="214">
        <v>93.65</v>
      </c>
      <c r="AK192" s="90">
        <v>-2144</v>
      </c>
      <c r="AL192" s="90">
        <v>1911</v>
      </c>
      <c r="AM192" s="90">
        <v>61365</v>
      </c>
      <c r="AN192" s="90">
        <v>17586</v>
      </c>
      <c r="AO192" s="90">
        <v>14648</v>
      </c>
      <c r="AP192" s="90">
        <v>19174</v>
      </c>
      <c r="AQ192" s="90">
        <v>9957</v>
      </c>
      <c r="AR192" s="90">
        <v>2690</v>
      </c>
      <c r="AS192" s="90">
        <v>828</v>
      </c>
      <c r="AT192" s="90">
        <v>3518</v>
      </c>
      <c r="AU192" s="90">
        <v>808</v>
      </c>
      <c r="AV192" s="90">
        <v>658</v>
      </c>
      <c r="AW192" s="90">
        <v>29</v>
      </c>
      <c r="AX192" s="90">
        <v>340</v>
      </c>
      <c r="AY192" s="90">
        <v>1683</v>
      </c>
      <c r="AZ192" s="90">
        <v>683</v>
      </c>
      <c r="BA192" s="90">
        <v>1000</v>
      </c>
      <c r="BB192" s="90">
        <v>4288</v>
      </c>
      <c r="BC192" s="90">
        <v>27</v>
      </c>
      <c r="BD192" s="90">
        <v>4261</v>
      </c>
      <c r="BE192" s="90">
        <v>5944</v>
      </c>
      <c r="BF192" s="90">
        <v>24</v>
      </c>
      <c r="BG192" s="94" t="s">
        <v>311</v>
      </c>
      <c r="BH192" s="125" t="s">
        <v>331</v>
      </c>
    </row>
    <row r="193" spans="1:60" x14ac:dyDescent="0.2">
      <c r="A193" s="176">
        <v>190</v>
      </c>
      <c r="B193" s="190" t="s">
        <v>308</v>
      </c>
      <c r="C193" s="83" t="s">
        <v>526</v>
      </c>
      <c r="D193" s="90">
        <v>211214</v>
      </c>
      <c r="E193" s="90">
        <v>2013</v>
      </c>
      <c r="F193" s="90">
        <v>202905</v>
      </c>
      <c r="G193" s="90">
        <v>204918</v>
      </c>
      <c r="H193" s="214">
        <v>97.02</v>
      </c>
      <c r="I193" s="90">
        <v>1671</v>
      </c>
      <c r="J193" s="90">
        <v>2118</v>
      </c>
      <c r="K193" s="90">
        <v>206694</v>
      </c>
      <c r="L193" s="90">
        <v>57566</v>
      </c>
      <c r="M193" s="90">
        <v>58193</v>
      </c>
      <c r="N193" s="90">
        <v>58559</v>
      </c>
      <c r="O193" s="90">
        <v>32376</v>
      </c>
      <c r="P193" s="90">
        <v>11632</v>
      </c>
      <c r="Q193" s="90">
        <v>-1094</v>
      </c>
      <c r="R193" s="90">
        <v>10538</v>
      </c>
      <c r="S193" s="90">
        <v>471</v>
      </c>
      <c r="T193" s="90">
        <v>1573</v>
      </c>
      <c r="U193" s="90">
        <v>116</v>
      </c>
      <c r="V193" s="90">
        <v>44</v>
      </c>
      <c r="W193" s="90">
        <v>8334</v>
      </c>
      <c r="X193" s="90">
        <v>5114</v>
      </c>
      <c r="Y193" s="90">
        <v>3220</v>
      </c>
      <c r="Z193" s="90">
        <v>6491</v>
      </c>
      <c r="AA193" s="90">
        <v>1</v>
      </c>
      <c r="AB193" s="90">
        <v>6490</v>
      </c>
      <c r="AC193" s="90">
        <v>14824</v>
      </c>
      <c r="AD193" s="90">
        <v>1214</v>
      </c>
      <c r="AE193" s="178"/>
      <c r="AF193" s="90">
        <v>48845</v>
      </c>
      <c r="AG193" s="90">
        <v>313</v>
      </c>
      <c r="AH193" s="90">
        <v>45282</v>
      </c>
      <c r="AI193" s="90">
        <v>45595</v>
      </c>
      <c r="AJ193" s="214">
        <v>93.35</v>
      </c>
      <c r="AK193" s="90">
        <v>-3497</v>
      </c>
      <c r="AL193" s="90">
        <v>697</v>
      </c>
      <c r="AM193" s="90">
        <v>42482</v>
      </c>
      <c r="AN193" s="90">
        <v>12065</v>
      </c>
      <c r="AO193" s="90">
        <v>14991</v>
      </c>
      <c r="AP193" s="90">
        <v>10875</v>
      </c>
      <c r="AQ193" s="90">
        <v>4551</v>
      </c>
      <c r="AR193" s="90">
        <v>3648</v>
      </c>
      <c r="AS193" s="90">
        <v>-3721</v>
      </c>
      <c r="AT193" s="90">
        <v>-73</v>
      </c>
      <c r="AU193" s="90">
        <v>-2345</v>
      </c>
      <c r="AV193" s="90">
        <v>-1149</v>
      </c>
      <c r="AW193" s="90">
        <v>64</v>
      </c>
      <c r="AX193" s="90">
        <v>30</v>
      </c>
      <c r="AY193" s="90">
        <v>3327</v>
      </c>
      <c r="AZ193" s="90">
        <v>1700</v>
      </c>
      <c r="BA193" s="90">
        <v>1627</v>
      </c>
      <c r="BB193" s="90">
        <v>3250</v>
      </c>
      <c r="BC193" s="90">
        <v>0</v>
      </c>
      <c r="BD193" s="90">
        <v>3250</v>
      </c>
      <c r="BE193" s="90">
        <v>6577</v>
      </c>
      <c r="BF193" s="90">
        <v>13</v>
      </c>
      <c r="BG193" s="94" t="s">
        <v>314</v>
      </c>
      <c r="BH193" s="125" t="s">
        <v>337</v>
      </c>
    </row>
    <row r="194" spans="1:60" x14ac:dyDescent="0.2">
      <c r="A194" s="176">
        <v>191</v>
      </c>
      <c r="B194" s="190" t="s">
        <v>179</v>
      </c>
      <c r="C194" s="83" t="s">
        <v>527</v>
      </c>
      <c r="D194" s="90">
        <v>71828</v>
      </c>
      <c r="E194" s="90">
        <v>1204</v>
      </c>
      <c r="F194" s="90">
        <v>66035</v>
      </c>
      <c r="G194" s="90">
        <v>67239</v>
      </c>
      <c r="H194" s="214">
        <v>93.61</v>
      </c>
      <c r="I194" s="90">
        <v>1532</v>
      </c>
      <c r="J194" s="90">
        <v>1771</v>
      </c>
      <c r="K194" s="90">
        <v>69338</v>
      </c>
      <c r="L194" s="90">
        <v>18814</v>
      </c>
      <c r="M194" s="90">
        <v>18443</v>
      </c>
      <c r="N194" s="90">
        <v>19145</v>
      </c>
      <c r="O194" s="90">
        <v>12936</v>
      </c>
      <c r="P194" s="90">
        <v>8461</v>
      </c>
      <c r="Q194" s="90">
        <v>-246</v>
      </c>
      <c r="R194" s="90">
        <v>8215</v>
      </c>
      <c r="S194" s="90">
        <v>581</v>
      </c>
      <c r="T194" s="90">
        <v>1017</v>
      </c>
      <c r="U194" s="90">
        <v>610</v>
      </c>
      <c r="V194" s="90">
        <v>88</v>
      </c>
      <c r="W194" s="90">
        <v>5919</v>
      </c>
      <c r="X194" s="90">
        <v>3594</v>
      </c>
      <c r="Y194" s="90">
        <v>2325</v>
      </c>
      <c r="Z194" s="90">
        <v>4751</v>
      </c>
      <c r="AA194" s="90">
        <v>19</v>
      </c>
      <c r="AB194" s="90">
        <v>4732</v>
      </c>
      <c r="AC194" s="90">
        <v>10651</v>
      </c>
      <c r="AD194" s="90">
        <v>466</v>
      </c>
      <c r="AE194" s="178"/>
      <c r="AF194" s="90">
        <v>36610</v>
      </c>
      <c r="AG194" s="90">
        <v>689</v>
      </c>
      <c r="AH194" s="90">
        <v>33245</v>
      </c>
      <c r="AI194" s="90">
        <v>33934</v>
      </c>
      <c r="AJ194" s="214">
        <v>92.69</v>
      </c>
      <c r="AK194" s="90">
        <v>-2578</v>
      </c>
      <c r="AL194" s="90">
        <v>586</v>
      </c>
      <c r="AM194" s="90">
        <v>31253</v>
      </c>
      <c r="AN194" s="90">
        <v>8383</v>
      </c>
      <c r="AO194" s="90">
        <v>8966</v>
      </c>
      <c r="AP194" s="90">
        <v>8293</v>
      </c>
      <c r="AQ194" s="90">
        <v>5611</v>
      </c>
      <c r="AR194" s="90">
        <v>3284</v>
      </c>
      <c r="AS194" s="90">
        <v>-3270</v>
      </c>
      <c r="AT194" s="90">
        <v>14</v>
      </c>
      <c r="AU194" s="90">
        <v>-2108</v>
      </c>
      <c r="AV194" s="90">
        <v>-469</v>
      </c>
      <c r="AW194" s="90">
        <v>198</v>
      </c>
      <c r="AX194" s="90">
        <v>515</v>
      </c>
      <c r="AY194" s="90">
        <v>1878</v>
      </c>
      <c r="AZ194" s="90">
        <v>791</v>
      </c>
      <c r="BA194" s="90">
        <v>1087</v>
      </c>
      <c r="BB194" s="90">
        <v>2682</v>
      </c>
      <c r="BC194" s="90">
        <v>32</v>
      </c>
      <c r="BD194" s="90">
        <v>2650</v>
      </c>
      <c r="BE194" s="90">
        <v>4528</v>
      </c>
      <c r="BF194" s="90">
        <v>17</v>
      </c>
      <c r="BG194" s="94" t="s">
        <v>311</v>
      </c>
      <c r="BH194" s="125" t="s">
        <v>332</v>
      </c>
    </row>
    <row r="195" spans="1:60" x14ac:dyDescent="0.2">
      <c r="A195" s="176">
        <v>192</v>
      </c>
      <c r="B195" s="190" t="s">
        <v>180</v>
      </c>
      <c r="C195" s="83" t="s">
        <v>528</v>
      </c>
      <c r="D195" s="90">
        <v>142580</v>
      </c>
      <c r="E195" s="90">
        <v>1754</v>
      </c>
      <c r="F195" s="90">
        <v>131893</v>
      </c>
      <c r="G195" s="90">
        <v>133647</v>
      </c>
      <c r="H195" s="214">
        <v>93.73</v>
      </c>
      <c r="I195" s="90">
        <v>5889</v>
      </c>
      <c r="J195" s="90">
        <v>2446</v>
      </c>
      <c r="K195" s="90">
        <v>140228</v>
      </c>
      <c r="L195" s="90">
        <v>36426</v>
      </c>
      <c r="M195" s="90">
        <v>37648</v>
      </c>
      <c r="N195" s="90">
        <v>37959</v>
      </c>
      <c r="O195" s="90">
        <v>28195</v>
      </c>
      <c r="P195" s="90">
        <v>31278</v>
      </c>
      <c r="Q195" s="90">
        <v>-30</v>
      </c>
      <c r="R195" s="90">
        <v>31248</v>
      </c>
      <c r="S195" s="90">
        <v>2456</v>
      </c>
      <c r="T195" s="90">
        <v>3432</v>
      </c>
      <c r="U195" s="90">
        <v>929</v>
      </c>
      <c r="V195" s="90">
        <v>265</v>
      </c>
      <c r="W195" s="90">
        <v>24166</v>
      </c>
      <c r="X195" s="90">
        <v>16874</v>
      </c>
      <c r="Y195" s="90">
        <v>7292</v>
      </c>
      <c r="Z195" s="90">
        <v>9798</v>
      </c>
      <c r="AA195" s="90">
        <v>101</v>
      </c>
      <c r="AB195" s="90">
        <v>9697</v>
      </c>
      <c r="AC195" s="90">
        <v>33863</v>
      </c>
      <c r="AD195" s="90">
        <v>1522</v>
      </c>
      <c r="AE195" s="178"/>
      <c r="AF195" s="90">
        <v>79437</v>
      </c>
      <c r="AG195" s="90">
        <v>1316</v>
      </c>
      <c r="AH195" s="90">
        <v>66076</v>
      </c>
      <c r="AI195" s="90">
        <v>67392</v>
      </c>
      <c r="AJ195" s="214">
        <v>84.84</v>
      </c>
      <c r="AK195" s="90">
        <v>-5645</v>
      </c>
      <c r="AL195" s="90">
        <v>1353</v>
      </c>
      <c r="AM195" s="90">
        <v>61784</v>
      </c>
      <c r="AN195" s="90">
        <v>15470</v>
      </c>
      <c r="AO195" s="90">
        <v>14921</v>
      </c>
      <c r="AP195" s="90">
        <v>15705</v>
      </c>
      <c r="AQ195" s="90">
        <v>15688</v>
      </c>
      <c r="AR195" s="90">
        <v>16339</v>
      </c>
      <c r="AS195" s="90">
        <v>2626</v>
      </c>
      <c r="AT195" s="90">
        <v>18965</v>
      </c>
      <c r="AU195" s="90">
        <v>454</v>
      </c>
      <c r="AV195" s="90">
        <v>-511</v>
      </c>
      <c r="AW195" s="90">
        <v>173</v>
      </c>
      <c r="AX195" s="90">
        <v>45</v>
      </c>
      <c r="AY195" s="90">
        <v>18804</v>
      </c>
      <c r="AZ195" s="90">
        <v>13758</v>
      </c>
      <c r="BA195" s="90">
        <v>5046</v>
      </c>
      <c r="BB195" s="90">
        <v>12045</v>
      </c>
      <c r="BC195" s="90">
        <v>-52</v>
      </c>
      <c r="BD195" s="90">
        <v>12097</v>
      </c>
      <c r="BE195" s="90">
        <v>30901</v>
      </c>
      <c r="BF195" s="90">
        <v>61</v>
      </c>
      <c r="BG195" s="94" t="s">
        <v>314</v>
      </c>
      <c r="BH195" s="125" t="s">
        <v>331</v>
      </c>
    </row>
    <row r="196" spans="1:60" x14ac:dyDescent="0.2">
      <c r="A196" s="176">
        <v>193</v>
      </c>
      <c r="B196" s="190" t="s">
        <v>181</v>
      </c>
      <c r="C196" s="83" t="s">
        <v>529</v>
      </c>
      <c r="D196" s="90">
        <v>74239</v>
      </c>
      <c r="E196" s="90">
        <v>940</v>
      </c>
      <c r="F196" s="90">
        <v>71242</v>
      </c>
      <c r="G196" s="90">
        <v>72182</v>
      </c>
      <c r="H196" s="214">
        <v>97.23</v>
      </c>
      <c r="I196" s="90">
        <v>1503</v>
      </c>
      <c r="J196" s="90">
        <v>1055</v>
      </c>
      <c r="K196" s="90">
        <v>73800</v>
      </c>
      <c r="L196" s="90">
        <v>21382</v>
      </c>
      <c r="M196" s="90">
        <v>20412</v>
      </c>
      <c r="N196" s="90">
        <v>20249</v>
      </c>
      <c r="O196" s="90">
        <v>11757</v>
      </c>
      <c r="P196" s="90">
        <v>6319</v>
      </c>
      <c r="Q196" s="90">
        <v>42</v>
      </c>
      <c r="R196" s="90">
        <v>6361</v>
      </c>
      <c r="S196" s="90">
        <v>554</v>
      </c>
      <c r="T196" s="90">
        <v>949</v>
      </c>
      <c r="U196" s="90">
        <v>97</v>
      </c>
      <c r="V196" s="90">
        <v>40</v>
      </c>
      <c r="W196" s="90">
        <v>4721</v>
      </c>
      <c r="X196" s="90">
        <v>3193</v>
      </c>
      <c r="Y196" s="90">
        <v>1528</v>
      </c>
      <c r="Z196" s="90">
        <v>2069</v>
      </c>
      <c r="AA196" s="90">
        <v>9</v>
      </c>
      <c r="AB196" s="90">
        <v>2060</v>
      </c>
      <c r="AC196" s="90">
        <v>6781</v>
      </c>
      <c r="AD196" s="90">
        <v>13</v>
      </c>
      <c r="AE196" s="178"/>
      <c r="AF196" s="90">
        <v>24289</v>
      </c>
      <c r="AG196" s="90">
        <v>288</v>
      </c>
      <c r="AH196" s="90">
        <v>23219</v>
      </c>
      <c r="AI196" s="90">
        <v>23507</v>
      </c>
      <c r="AJ196" s="214">
        <v>96.78</v>
      </c>
      <c r="AK196" s="90">
        <v>337</v>
      </c>
      <c r="AL196" s="90">
        <v>266</v>
      </c>
      <c r="AM196" s="90">
        <v>23822</v>
      </c>
      <c r="AN196" s="90">
        <v>6614</v>
      </c>
      <c r="AO196" s="90">
        <v>6146</v>
      </c>
      <c r="AP196" s="90">
        <v>6795</v>
      </c>
      <c r="AQ196" s="90">
        <v>4267</v>
      </c>
      <c r="AR196" s="90">
        <v>1568</v>
      </c>
      <c r="AS196" s="90">
        <v>78</v>
      </c>
      <c r="AT196" s="90">
        <v>1646</v>
      </c>
      <c r="AU196" s="90">
        <v>5</v>
      </c>
      <c r="AV196" s="90">
        <v>332</v>
      </c>
      <c r="AW196" s="90">
        <v>80</v>
      </c>
      <c r="AX196" s="90">
        <v>251</v>
      </c>
      <c r="AY196" s="90">
        <v>978</v>
      </c>
      <c r="AZ196" s="90">
        <v>709</v>
      </c>
      <c r="BA196" s="90">
        <v>269</v>
      </c>
      <c r="BB196" s="90">
        <v>785</v>
      </c>
      <c r="BC196" s="90">
        <v>149</v>
      </c>
      <c r="BD196" s="90">
        <v>636</v>
      </c>
      <c r="BE196" s="90">
        <v>1614</v>
      </c>
      <c r="BF196" s="90">
        <v>3</v>
      </c>
      <c r="BG196" s="94" t="s">
        <v>311</v>
      </c>
      <c r="BH196" s="125" t="s">
        <v>336</v>
      </c>
    </row>
    <row r="197" spans="1:60" x14ac:dyDescent="0.2">
      <c r="A197" s="176">
        <v>194</v>
      </c>
      <c r="B197" s="190" t="s">
        <v>182</v>
      </c>
      <c r="C197" s="83" t="s">
        <v>530</v>
      </c>
      <c r="D197" s="90">
        <v>32814</v>
      </c>
      <c r="E197" s="90">
        <v>412</v>
      </c>
      <c r="F197" s="90">
        <v>31227</v>
      </c>
      <c r="G197" s="90">
        <v>31639</v>
      </c>
      <c r="H197" s="214">
        <v>96.42</v>
      </c>
      <c r="I197" s="90">
        <v>258</v>
      </c>
      <c r="J197" s="90">
        <v>485</v>
      </c>
      <c r="K197" s="90">
        <v>31970</v>
      </c>
      <c r="L197" s="90">
        <v>8799</v>
      </c>
      <c r="M197" s="90">
        <v>9096</v>
      </c>
      <c r="N197" s="90">
        <v>9217</v>
      </c>
      <c r="O197" s="90">
        <v>4858</v>
      </c>
      <c r="P197" s="90">
        <v>2142</v>
      </c>
      <c r="Q197" s="90">
        <v>79</v>
      </c>
      <c r="R197" s="90">
        <v>2221</v>
      </c>
      <c r="S197" s="90">
        <v>167</v>
      </c>
      <c r="T197" s="90">
        <v>301</v>
      </c>
      <c r="U197" s="90">
        <v>70</v>
      </c>
      <c r="V197" s="90">
        <v>5</v>
      </c>
      <c r="W197" s="90">
        <v>1678</v>
      </c>
      <c r="X197" s="90">
        <v>1150</v>
      </c>
      <c r="Y197" s="90">
        <v>528</v>
      </c>
      <c r="Z197" s="90">
        <v>1175</v>
      </c>
      <c r="AA197" s="90">
        <v>0</v>
      </c>
      <c r="AB197" s="90">
        <v>1175</v>
      </c>
      <c r="AC197" s="90">
        <v>2853</v>
      </c>
      <c r="AD197" s="90">
        <v>133</v>
      </c>
      <c r="AE197" s="178"/>
      <c r="AF197" s="90">
        <v>7286</v>
      </c>
      <c r="AG197" s="90">
        <v>65</v>
      </c>
      <c r="AH197" s="90">
        <v>6278</v>
      </c>
      <c r="AI197" s="90">
        <v>6343</v>
      </c>
      <c r="AJ197" s="214">
        <v>87.06</v>
      </c>
      <c r="AK197" s="90">
        <v>-499</v>
      </c>
      <c r="AL197" s="90">
        <v>138</v>
      </c>
      <c r="AM197" s="90">
        <v>5917</v>
      </c>
      <c r="AN197" s="90">
        <v>1733</v>
      </c>
      <c r="AO197" s="90">
        <v>1657</v>
      </c>
      <c r="AP197" s="90">
        <v>1521</v>
      </c>
      <c r="AQ197" s="90">
        <v>1006</v>
      </c>
      <c r="AR197" s="90">
        <v>967</v>
      </c>
      <c r="AS197" s="90">
        <v>266</v>
      </c>
      <c r="AT197" s="90">
        <v>1233</v>
      </c>
      <c r="AU197" s="90">
        <v>187</v>
      </c>
      <c r="AV197" s="90">
        <v>137</v>
      </c>
      <c r="AW197" s="90">
        <v>178</v>
      </c>
      <c r="AX197" s="90">
        <v>14</v>
      </c>
      <c r="AY197" s="90">
        <v>717</v>
      </c>
      <c r="AZ197" s="90">
        <v>494</v>
      </c>
      <c r="BA197" s="90">
        <v>223</v>
      </c>
      <c r="BB197" s="90">
        <v>943</v>
      </c>
      <c r="BC197" s="90">
        <v>1</v>
      </c>
      <c r="BD197" s="90">
        <v>942</v>
      </c>
      <c r="BE197" s="90">
        <v>1659</v>
      </c>
      <c r="BF197" s="90">
        <v>4</v>
      </c>
      <c r="BG197" s="94" t="s">
        <v>311</v>
      </c>
      <c r="BH197" s="125" t="s">
        <v>331</v>
      </c>
    </row>
    <row r="198" spans="1:60" x14ac:dyDescent="0.2">
      <c r="A198" s="176">
        <v>195</v>
      </c>
      <c r="B198" s="190" t="s">
        <v>183</v>
      </c>
      <c r="C198" s="83" t="s">
        <v>531</v>
      </c>
      <c r="D198" s="90">
        <v>111992</v>
      </c>
      <c r="E198" s="90">
        <v>1527</v>
      </c>
      <c r="F198" s="90">
        <v>102954</v>
      </c>
      <c r="G198" s="90">
        <v>104481</v>
      </c>
      <c r="H198" s="214">
        <v>93.29</v>
      </c>
      <c r="I198" s="90">
        <v>2180</v>
      </c>
      <c r="J198" s="90">
        <v>2009</v>
      </c>
      <c r="K198" s="90">
        <v>107143</v>
      </c>
      <c r="L198" s="90">
        <v>26880</v>
      </c>
      <c r="M198" s="90">
        <v>30515</v>
      </c>
      <c r="N198" s="90">
        <v>30543</v>
      </c>
      <c r="O198" s="90">
        <v>19205</v>
      </c>
      <c r="P198" s="90">
        <v>36987</v>
      </c>
      <c r="Q198" s="90">
        <v>347</v>
      </c>
      <c r="R198" s="90">
        <v>37334</v>
      </c>
      <c r="S198" s="90">
        <v>1946</v>
      </c>
      <c r="T198" s="90">
        <v>1640</v>
      </c>
      <c r="U198" s="90">
        <v>203</v>
      </c>
      <c r="V198" s="90">
        <v>9</v>
      </c>
      <c r="W198" s="90">
        <v>33536</v>
      </c>
      <c r="X198" s="90">
        <v>27050</v>
      </c>
      <c r="Y198" s="90">
        <v>6486</v>
      </c>
      <c r="Z198" s="90">
        <v>8084</v>
      </c>
      <c r="AA198" s="90">
        <v>75</v>
      </c>
      <c r="AB198" s="90">
        <v>8009</v>
      </c>
      <c r="AC198" s="90">
        <v>41545</v>
      </c>
      <c r="AD198" s="90">
        <v>8657</v>
      </c>
      <c r="AE198" s="178"/>
      <c r="AF198" s="90">
        <v>34332</v>
      </c>
      <c r="AG198" s="90">
        <v>800</v>
      </c>
      <c r="AH198" s="90">
        <v>30266</v>
      </c>
      <c r="AI198" s="90">
        <v>31066</v>
      </c>
      <c r="AJ198" s="214">
        <v>90.49</v>
      </c>
      <c r="AK198" s="90">
        <v>-1749</v>
      </c>
      <c r="AL198" s="90">
        <v>189</v>
      </c>
      <c r="AM198" s="90">
        <v>28706</v>
      </c>
      <c r="AN198" s="90">
        <v>6149</v>
      </c>
      <c r="AO198" s="90">
        <v>9338</v>
      </c>
      <c r="AP198" s="90">
        <v>8746</v>
      </c>
      <c r="AQ198" s="90">
        <v>4473</v>
      </c>
      <c r="AR198" s="90">
        <v>7737</v>
      </c>
      <c r="AS198" s="90">
        <v>1379</v>
      </c>
      <c r="AT198" s="90">
        <v>9116</v>
      </c>
      <c r="AU198" s="90">
        <v>739</v>
      </c>
      <c r="AV198" s="90">
        <v>1130</v>
      </c>
      <c r="AW198" s="90">
        <v>1074</v>
      </c>
      <c r="AX198" s="90">
        <v>88</v>
      </c>
      <c r="AY198" s="90">
        <v>6085</v>
      </c>
      <c r="AZ198" s="90">
        <v>4401</v>
      </c>
      <c r="BA198" s="90">
        <v>1684</v>
      </c>
      <c r="BB198" s="90">
        <v>3284</v>
      </c>
      <c r="BC198" s="90">
        <v>0</v>
      </c>
      <c r="BD198" s="90">
        <v>3284</v>
      </c>
      <c r="BE198" s="90">
        <v>9369</v>
      </c>
      <c r="BF198" s="90">
        <v>133</v>
      </c>
      <c r="BG198" s="94" t="s">
        <v>313</v>
      </c>
      <c r="BH198" s="125" t="s">
        <v>330</v>
      </c>
    </row>
    <row r="199" spans="1:60" x14ac:dyDescent="0.2">
      <c r="A199" s="176">
        <v>196</v>
      </c>
      <c r="B199" s="190" t="s">
        <v>184</v>
      </c>
      <c r="C199" s="83" t="s">
        <v>532</v>
      </c>
      <c r="D199" s="90">
        <v>93167</v>
      </c>
      <c r="E199" s="90">
        <v>2376</v>
      </c>
      <c r="F199" s="90">
        <v>88498</v>
      </c>
      <c r="G199" s="90">
        <v>90874</v>
      </c>
      <c r="H199" s="214">
        <v>97.54</v>
      </c>
      <c r="I199" s="90">
        <v>335</v>
      </c>
      <c r="J199" s="90">
        <v>3141</v>
      </c>
      <c r="K199" s="90">
        <v>91974</v>
      </c>
      <c r="L199" s="90">
        <v>26118</v>
      </c>
      <c r="M199" s="90">
        <v>26007</v>
      </c>
      <c r="N199" s="90">
        <v>25959</v>
      </c>
      <c r="O199" s="90">
        <v>13890</v>
      </c>
      <c r="P199" s="90">
        <v>5141</v>
      </c>
      <c r="Q199" s="90">
        <v>-160</v>
      </c>
      <c r="R199" s="90">
        <v>4981</v>
      </c>
      <c r="S199" s="90">
        <v>311</v>
      </c>
      <c r="T199" s="90">
        <v>602</v>
      </c>
      <c r="U199" s="90">
        <v>178</v>
      </c>
      <c r="V199" s="90">
        <v>43</v>
      </c>
      <c r="W199" s="90">
        <v>3847</v>
      </c>
      <c r="X199" s="90">
        <v>2745</v>
      </c>
      <c r="Y199" s="90">
        <v>1102</v>
      </c>
      <c r="Z199" s="90">
        <v>2429</v>
      </c>
      <c r="AA199" s="90">
        <v>16</v>
      </c>
      <c r="AB199" s="90">
        <v>2413</v>
      </c>
      <c r="AC199" s="90">
        <v>6260</v>
      </c>
      <c r="AD199" s="90">
        <v>449</v>
      </c>
      <c r="AE199" s="178"/>
      <c r="AF199" s="90">
        <v>51838</v>
      </c>
      <c r="AG199" s="90">
        <v>856</v>
      </c>
      <c r="AH199" s="90">
        <v>48785</v>
      </c>
      <c r="AI199" s="90">
        <v>49641</v>
      </c>
      <c r="AJ199" s="214">
        <v>95.76</v>
      </c>
      <c r="AK199" s="90">
        <v>-2730</v>
      </c>
      <c r="AL199" s="90">
        <v>2164</v>
      </c>
      <c r="AM199" s="90">
        <v>48219</v>
      </c>
      <c r="AN199" s="90">
        <v>13671</v>
      </c>
      <c r="AO199" s="90">
        <v>13443</v>
      </c>
      <c r="AP199" s="90">
        <v>14489</v>
      </c>
      <c r="AQ199" s="90">
        <v>6616</v>
      </c>
      <c r="AR199" s="90">
        <v>4036</v>
      </c>
      <c r="AS199" s="90">
        <v>1505</v>
      </c>
      <c r="AT199" s="90">
        <v>5541</v>
      </c>
      <c r="AU199" s="90">
        <v>524</v>
      </c>
      <c r="AV199" s="90">
        <v>1469</v>
      </c>
      <c r="AW199" s="90">
        <v>13</v>
      </c>
      <c r="AX199" s="90">
        <v>267</v>
      </c>
      <c r="AY199" s="90">
        <v>3268</v>
      </c>
      <c r="AZ199" s="90">
        <v>1470</v>
      </c>
      <c r="BA199" s="90">
        <v>1798</v>
      </c>
      <c r="BB199" s="90">
        <v>2203</v>
      </c>
      <c r="BC199" s="90">
        <v>126</v>
      </c>
      <c r="BD199" s="90">
        <v>2077</v>
      </c>
      <c r="BE199" s="90">
        <v>5345</v>
      </c>
      <c r="BF199" s="90">
        <v>26</v>
      </c>
      <c r="BG199" s="94" t="s">
        <v>311</v>
      </c>
      <c r="BH199" s="125" t="s">
        <v>329</v>
      </c>
    </row>
    <row r="200" spans="1:60" x14ac:dyDescent="0.2">
      <c r="A200" s="176">
        <v>197</v>
      </c>
      <c r="B200" s="190" t="s">
        <v>185</v>
      </c>
      <c r="C200" s="83" t="s">
        <v>533</v>
      </c>
      <c r="D200" s="90">
        <v>50966</v>
      </c>
      <c r="E200" s="90">
        <v>613</v>
      </c>
      <c r="F200" s="90">
        <v>47408</v>
      </c>
      <c r="G200" s="90">
        <v>48021</v>
      </c>
      <c r="H200" s="214">
        <v>94.22</v>
      </c>
      <c r="I200" s="90">
        <v>412</v>
      </c>
      <c r="J200" s="90">
        <v>733</v>
      </c>
      <c r="K200" s="90">
        <v>48553</v>
      </c>
      <c r="L200" s="90">
        <v>13312</v>
      </c>
      <c r="M200" s="90">
        <v>13742</v>
      </c>
      <c r="N200" s="90">
        <v>13250</v>
      </c>
      <c r="O200" s="90">
        <v>8249</v>
      </c>
      <c r="P200" s="90">
        <v>7139</v>
      </c>
      <c r="Q200" s="90">
        <v>-14</v>
      </c>
      <c r="R200" s="90">
        <v>7125</v>
      </c>
      <c r="S200" s="90">
        <v>410</v>
      </c>
      <c r="T200" s="90">
        <v>388</v>
      </c>
      <c r="U200" s="90">
        <v>350</v>
      </c>
      <c r="V200" s="90">
        <v>23</v>
      </c>
      <c r="W200" s="90">
        <v>5954</v>
      </c>
      <c r="X200" s="90">
        <v>4483</v>
      </c>
      <c r="Y200" s="90">
        <v>1471</v>
      </c>
      <c r="Z200" s="90">
        <v>2964</v>
      </c>
      <c r="AA200" s="90">
        <v>0</v>
      </c>
      <c r="AB200" s="90">
        <v>2964</v>
      </c>
      <c r="AC200" s="90">
        <v>8918</v>
      </c>
      <c r="AD200" s="90">
        <v>879</v>
      </c>
      <c r="AE200" s="178"/>
      <c r="AF200" s="90">
        <v>10882</v>
      </c>
      <c r="AG200" s="90">
        <v>85</v>
      </c>
      <c r="AH200" s="90">
        <v>10410</v>
      </c>
      <c r="AI200" s="90">
        <v>10495</v>
      </c>
      <c r="AJ200" s="214">
        <v>96.44</v>
      </c>
      <c r="AK200" s="90">
        <v>-159</v>
      </c>
      <c r="AL200" s="90">
        <v>93</v>
      </c>
      <c r="AM200" s="90">
        <v>10344</v>
      </c>
      <c r="AN200" s="90">
        <v>2509</v>
      </c>
      <c r="AO200" s="90">
        <v>2736</v>
      </c>
      <c r="AP200" s="90">
        <v>1873</v>
      </c>
      <c r="AQ200" s="90">
        <v>3226</v>
      </c>
      <c r="AR200" s="90">
        <v>891</v>
      </c>
      <c r="AS200" s="90">
        <v>288</v>
      </c>
      <c r="AT200" s="90">
        <v>1179</v>
      </c>
      <c r="AU200" s="90">
        <v>-126</v>
      </c>
      <c r="AV200" s="90">
        <v>350</v>
      </c>
      <c r="AW200" s="90">
        <v>30</v>
      </c>
      <c r="AX200" s="90">
        <v>8</v>
      </c>
      <c r="AY200" s="90">
        <v>917</v>
      </c>
      <c r="AZ200" s="90">
        <v>692</v>
      </c>
      <c r="BA200" s="90">
        <v>225</v>
      </c>
      <c r="BB200" s="90">
        <v>387</v>
      </c>
      <c r="BC200" s="90">
        <v>0</v>
      </c>
      <c r="BD200" s="90">
        <v>387</v>
      </c>
      <c r="BE200" s="90">
        <v>1304</v>
      </c>
      <c r="BF200" s="90">
        <v>44</v>
      </c>
      <c r="BG200" s="94" t="s">
        <v>311</v>
      </c>
      <c r="BH200" s="125" t="s">
        <v>330</v>
      </c>
    </row>
    <row r="201" spans="1:60" x14ac:dyDescent="0.2">
      <c r="A201" s="176">
        <v>198</v>
      </c>
      <c r="B201" s="190" t="s">
        <v>186</v>
      </c>
      <c r="C201" s="83" t="s">
        <v>534</v>
      </c>
      <c r="D201" s="90">
        <v>100606</v>
      </c>
      <c r="E201" s="90">
        <v>798</v>
      </c>
      <c r="F201" s="90">
        <v>94936</v>
      </c>
      <c r="G201" s="90">
        <v>95734</v>
      </c>
      <c r="H201" s="214">
        <v>95.16</v>
      </c>
      <c r="I201" s="90">
        <v>914</v>
      </c>
      <c r="J201" s="90">
        <v>1710</v>
      </c>
      <c r="K201" s="90">
        <v>97560</v>
      </c>
      <c r="L201" s="90">
        <v>27723</v>
      </c>
      <c r="M201" s="90">
        <v>27833</v>
      </c>
      <c r="N201" s="90">
        <v>28427</v>
      </c>
      <c r="O201" s="90">
        <v>13577</v>
      </c>
      <c r="P201" s="90">
        <v>18602</v>
      </c>
      <c r="Q201" s="90">
        <v>213</v>
      </c>
      <c r="R201" s="90">
        <v>18815</v>
      </c>
      <c r="S201" s="90">
        <v>1049</v>
      </c>
      <c r="T201" s="90">
        <v>1188</v>
      </c>
      <c r="U201" s="90">
        <v>93</v>
      </c>
      <c r="V201" s="90">
        <v>-6</v>
      </c>
      <c r="W201" s="90">
        <v>16491</v>
      </c>
      <c r="X201" s="90">
        <v>13262</v>
      </c>
      <c r="Y201" s="90">
        <v>3229</v>
      </c>
      <c r="Z201" s="90">
        <v>5158</v>
      </c>
      <c r="AA201" s="90">
        <v>1</v>
      </c>
      <c r="AB201" s="90">
        <v>5157</v>
      </c>
      <c r="AC201" s="90">
        <v>21648</v>
      </c>
      <c r="AD201" s="90">
        <v>1900</v>
      </c>
      <c r="AE201" s="178"/>
      <c r="AF201" s="90">
        <v>62978</v>
      </c>
      <c r="AG201" s="90">
        <v>1782</v>
      </c>
      <c r="AH201" s="90">
        <v>51454</v>
      </c>
      <c r="AI201" s="90">
        <v>53236</v>
      </c>
      <c r="AJ201" s="214">
        <v>84.53</v>
      </c>
      <c r="AK201" s="90">
        <v>-3009</v>
      </c>
      <c r="AL201" s="90">
        <v>1878</v>
      </c>
      <c r="AM201" s="90">
        <v>50323</v>
      </c>
      <c r="AN201" s="90">
        <v>14804</v>
      </c>
      <c r="AO201" s="90">
        <v>11370</v>
      </c>
      <c r="AP201" s="90">
        <v>13947</v>
      </c>
      <c r="AQ201" s="90">
        <v>10202</v>
      </c>
      <c r="AR201" s="90">
        <v>7772</v>
      </c>
      <c r="AS201" s="90">
        <v>983</v>
      </c>
      <c r="AT201" s="90">
        <v>8755</v>
      </c>
      <c r="AU201" s="90">
        <v>417</v>
      </c>
      <c r="AV201" s="90">
        <v>620</v>
      </c>
      <c r="AW201" s="90">
        <v>0</v>
      </c>
      <c r="AX201" s="90">
        <v>0</v>
      </c>
      <c r="AY201" s="90">
        <v>7718</v>
      </c>
      <c r="AZ201" s="90">
        <v>5334</v>
      </c>
      <c r="BA201" s="90">
        <v>2384</v>
      </c>
      <c r="BB201" s="90">
        <v>11455</v>
      </c>
      <c r="BC201" s="90">
        <v>0</v>
      </c>
      <c r="BD201" s="90">
        <v>11455</v>
      </c>
      <c r="BE201" s="90">
        <v>19173</v>
      </c>
      <c r="BF201" s="90">
        <v>96</v>
      </c>
      <c r="BG201" s="94" t="s">
        <v>314</v>
      </c>
      <c r="BH201" s="125" t="s">
        <v>332</v>
      </c>
    </row>
    <row r="202" spans="1:60" x14ac:dyDescent="0.2">
      <c r="A202" s="176">
        <v>199</v>
      </c>
      <c r="B202" s="190" t="s">
        <v>187</v>
      </c>
      <c r="C202" s="83" t="s">
        <v>535</v>
      </c>
      <c r="D202" s="90">
        <v>134488</v>
      </c>
      <c r="E202" s="90">
        <v>1624</v>
      </c>
      <c r="F202" s="90">
        <v>130501</v>
      </c>
      <c r="G202" s="90">
        <v>132125</v>
      </c>
      <c r="H202" s="214">
        <v>98.24</v>
      </c>
      <c r="I202" s="90">
        <v>1308</v>
      </c>
      <c r="J202" s="90">
        <v>2574</v>
      </c>
      <c r="K202" s="90">
        <v>134383</v>
      </c>
      <c r="L202" s="90">
        <v>36630</v>
      </c>
      <c r="M202" s="90">
        <v>37749</v>
      </c>
      <c r="N202" s="90">
        <v>37706</v>
      </c>
      <c r="O202" s="90">
        <v>22298</v>
      </c>
      <c r="P202" s="90">
        <v>12088</v>
      </c>
      <c r="Q202" s="90">
        <v>-50</v>
      </c>
      <c r="R202" s="90">
        <v>12038</v>
      </c>
      <c r="S202" s="90">
        <v>489</v>
      </c>
      <c r="T202" s="90">
        <v>1580</v>
      </c>
      <c r="U202" s="90">
        <v>1599</v>
      </c>
      <c r="V202" s="90">
        <v>206</v>
      </c>
      <c r="W202" s="90">
        <v>8164</v>
      </c>
      <c r="X202" s="90">
        <v>5340</v>
      </c>
      <c r="Y202" s="90">
        <v>2824</v>
      </c>
      <c r="Z202" s="90">
        <v>5080</v>
      </c>
      <c r="AA202" s="90">
        <v>97</v>
      </c>
      <c r="AB202" s="90">
        <v>4983</v>
      </c>
      <c r="AC202" s="90">
        <v>13147</v>
      </c>
      <c r="AD202" s="90">
        <v>1287</v>
      </c>
      <c r="AE202" s="178"/>
      <c r="AF202" s="90">
        <v>45584</v>
      </c>
      <c r="AG202" s="90">
        <v>684</v>
      </c>
      <c r="AH202" s="90">
        <v>44228</v>
      </c>
      <c r="AI202" s="90">
        <v>44912</v>
      </c>
      <c r="AJ202" s="214">
        <v>98.53</v>
      </c>
      <c r="AK202" s="90">
        <v>-3718</v>
      </c>
      <c r="AL202" s="90">
        <v>843</v>
      </c>
      <c r="AM202" s="90">
        <v>41353</v>
      </c>
      <c r="AN202" s="90">
        <v>13856</v>
      </c>
      <c r="AO202" s="90">
        <v>9781</v>
      </c>
      <c r="AP202" s="90">
        <v>9483</v>
      </c>
      <c r="AQ202" s="90">
        <v>8233</v>
      </c>
      <c r="AR202" s="90">
        <v>1714</v>
      </c>
      <c r="AS202" s="90">
        <v>-86</v>
      </c>
      <c r="AT202" s="90">
        <v>1628</v>
      </c>
      <c r="AU202" s="90">
        <v>-206</v>
      </c>
      <c r="AV202" s="90">
        <v>781</v>
      </c>
      <c r="AW202" s="90">
        <v>64</v>
      </c>
      <c r="AX202" s="90">
        <v>160</v>
      </c>
      <c r="AY202" s="90">
        <v>829</v>
      </c>
      <c r="AZ202" s="90">
        <v>396</v>
      </c>
      <c r="BA202" s="90">
        <v>433</v>
      </c>
      <c r="BB202" s="90">
        <v>995</v>
      </c>
      <c r="BC202" s="90">
        <v>32</v>
      </c>
      <c r="BD202" s="90">
        <v>963</v>
      </c>
      <c r="BE202" s="90">
        <v>1792</v>
      </c>
      <c r="BF202" s="90">
        <v>45</v>
      </c>
      <c r="BG202" s="94" t="s">
        <v>314</v>
      </c>
      <c r="BH202" s="125" t="s">
        <v>335</v>
      </c>
    </row>
    <row r="203" spans="1:60" x14ac:dyDescent="0.2">
      <c r="A203" s="176">
        <v>200</v>
      </c>
      <c r="B203" s="190" t="s">
        <v>188</v>
      </c>
      <c r="C203" s="83" t="s">
        <v>536</v>
      </c>
      <c r="D203" s="90">
        <v>101193</v>
      </c>
      <c r="E203" s="90">
        <v>410</v>
      </c>
      <c r="F203" s="90">
        <v>91654</v>
      </c>
      <c r="G203" s="90">
        <v>92064</v>
      </c>
      <c r="H203" s="214">
        <v>90.98</v>
      </c>
      <c r="I203" s="90">
        <v>2189</v>
      </c>
      <c r="J203" s="90">
        <v>1018</v>
      </c>
      <c r="K203" s="90">
        <v>94861</v>
      </c>
      <c r="L203" s="90">
        <v>25768</v>
      </c>
      <c r="M203" s="90">
        <v>25908</v>
      </c>
      <c r="N203" s="90">
        <v>26722</v>
      </c>
      <c r="O203" s="90">
        <v>16463</v>
      </c>
      <c r="P203" s="90">
        <v>18241</v>
      </c>
      <c r="Q203" s="90">
        <v>-887</v>
      </c>
      <c r="R203" s="90">
        <v>17354</v>
      </c>
      <c r="S203" s="90">
        <v>1008</v>
      </c>
      <c r="T203" s="90">
        <v>1322</v>
      </c>
      <c r="U203" s="90">
        <v>766</v>
      </c>
      <c r="V203" s="90">
        <v>130</v>
      </c>
      <c r="W203" s="90">
        <v>14128</v>
      </c>
      <c r="X203" s="90">
        <v>9095</v>
      </c>
      <c r="Y203" s="90">
        <v>5033</v>
      </c>
      <c r="Z203" s="90">
        <v>9764</v>
      </c>
      <c r="AA203" s="90">
        <v>22</v>
      </c>
      <c r="AB203" s="90">
        <v>9742</v>
      </c>
      <c r="AC203" s="90">
        <v>23870</v>
      </c>
      <c r="AD203" s="90">
        <v>1102</v>
      </c>
      <c r="AE203" s="178"/>
      <c r="AF203" s="90">
        <v>46795</v>
      </c>
      <c r="AG203" s="90">
        <v>767</v>
      </c>
      <c r="AH203" s="90">
        <v>43001</v>
      </c>
      <c r="AI203" s="90">
        <v>43768</v>
      </c>
      <c r="AJ203" s="214">
        <v>93.53</v>
      </c>
      <c r="AK203" s="90">
        <v>-4820</v>
      </c>
      <c r="AL203" s="90">
        <v>229</v>
      </c>
      <c r="AM203" s="90">
        <v>38410</v>
      </c>
      <c r="AN203" s="90">
        <v>7437</v>
      </c>
      <c r="AO203" s="90">
        <v>12262</v>
      </c>
      <c r="AP203" s="90">
        <v>12927</v>
      </c>
      <c r="AQ203" s="90">
        <v>5784</v>
      </c>
      <c r="AR203" s="90">
        <v>5381</v>
      </c>
      <c r="AS203" s="90">
        <v>-5356</v>
      </c>
      <c r="AT203" s="90">
        <v>25</v>
      </c>
      <c r="AU203" s="90">
        <v>-3358</v>
      </c>
      <c r="AV203" s="90">
        <v>-1288</v>
      </c>
      <c r="AW203" s="90">
        <v>526</v>
      </c>
      <c r="AX203" s="90">
        <v>119</v>
      </c>
      <c r="AY203" s="90">
        <v>4026</v>
      </c>
      <c r="AZ203" s="90">
        <v>2375</v>
      </c>
      <c r="BA203" s="90">
        <v>1651</v>
      </c>
      <c r="BB203" s="90">
        <v>4940</v>
      </c>
      <c r="BC203" s="90">
        <v>23</v>
      </c>
      <c r="BD203" s="90">
        <v>4917</v>
      </c>
      <c r="BE203" s="90">
        <v>8943</v>
      </c>
      <c r="BF203" s="90">
        <v>6</v>
      </c>
      <c r="BG203" s="94" t="s">
        <v>314</v>
      </c>
      <c r="BH203" s="125" t="s">
        <v>329</v>
      </c>
    </row>
    <row r="204" spans="1:60" x14ac:dyDescent="0.2">
      <c r="A204" s="176">
        <v>201</v>
      </c>
      <c r="B204" s="190" t="s">
        <v>189</v>
      </c>
      <c r="C204" s="83" t="s">
        <v>537</v>
      </c>
      <c r="D204" s="90">
        <v>79611</v>
      </c>
      <c r="E204" s="90">
        <v>1079</v>
      </c>
      <c r="F204" s="90">
        <v>70709</v>
      </c>
      <c r="G204" s="90">
        <v>71788</v>
      </c>
      <c r="H204" s="214">
        <v>90.17</v>
      </c>
      <c r="I204" s="90">
        <v>1447</v>
      </c>
      <c r="J204" s="90">
        <v>1498</v>
      </c>
      <c r="K204" s="90">
        <v>73654</v>
      </c>
      <c r="L204" s="90">
        <v>20686</v>
      </c>
      <c r="M204" s="90">
        <v>20207</v>
      </c>
      <c r="N204" s="90">
        <v>20658</v>
      </c>
      <c r="O204" s="90">
        <v>12103</v>
      </c>
      <c r="P204" s="90">
        <v>18909</v>
      </c>
      <c r="Q204" s="90">
        <v>386</v>
      </c>
      <c r="R204" s="90">
        <v>19295</v>
      </c>
      <c r="S204" s="90">
        <v>781</v>
      </c>
      <c r="T204" s="90">
        <v>1288</v>
      </c>
      <c r="U204" s="90">
        <v>168</v>
      </c>
      <c r="V204" s="90">
        <v>58</v>
      </c>
      <c r="W204" s="90">
        <v>17000</v>
      </c>
      <c r="X204" s="90">
        <v>12332</v>
      </c>
      <c r="Y204" s="90">
        <v>4668</v>
      </c>
      <c r="Z204" s="90">
        <v>7823</v>
      </c>
      <c r="AA204" s="90">
        <v>32</v>
      </c>
      <c r="AB204" s="90">
        <v>7791</v>
      </c>
      <c r="AC204" s="90">
        <v>24791</v>
      </c>
      <c r="AD204" s="90">
        <v>1697</v>
      </c>
      <c r="AE204" s="178"/>
      <c r="AF204" s="90">
        <v>31107</v>
      </c>
      <c r="AG204" s="90">
        <v>262</v>
      </c>
      <c r="AH204" s="90">
        <v>27875</v>
      </c>
      <c r="AI204" s="90">
        <v>28137</v>
      </c>
      <c r="AJ204" s="214">
        <v>90.45</v>
      </c>
      <c r="AK204" s="90">
        <v>-1906</v>
      </c>
      <c r="AL204" s="90">
        <v>837</v>
      </c>
      <c r="AM204" s="90">
        <v>26806</v>
      </c>
      <c r="AN204" s="90">
        <v>7485</v>
      </c>
      <c r="AO204" s="90">
        <v>7838</v>
      </c>
      <c r="AP204" s="90">
        <v>7701</v>
      </c>
      <c r="AQ204" s="90">
        <v>3782</v>
      </c>
      <c r="AR204" s="90">
        <v>9087</v>
      </c>
      <c r="AS204" s="90">
        <v>2021</v>
      </c>
      <c r="AT204" s="90">
        <v>11108</v>
      </c>
      <c r="AU204" s="90">
        <v>1598</v>
      </c>
      <c r="AV204" s="90">
        <v>1380</v>
      </c>
      <c r="AW204" s="90">
        <v>1</v>
      </c>
      <c r="AX204" s="90">
        <v>0</v>
      </c>
      <c r="AY204" s="90">
        <v>8129</v>
      </c>
      <c r="AZ204" s="90">
        <v>5282</v>
      </c>
      <c r="BA204" s="90">
        <v>2847</v>
      </c>
      <c r="BB204" s="90">
        <v>3364</v>
      </c>
      <c r="BC204" s="90">
        <v>0</v>
      </c>
      <c r="BD204" s="90">
        <v>3364</v>
      </c>
      <c r="BE204" s="90">
        <v>11493</v>
      </c>
      <c r="BF204" s="90">
        <v>65</v>
      </c>
      <c r="BG204" s="94" t="s">
        <v>311</v>
      </c>
      <c r="BH204" s="125" t="s">
        <v>330</v>
      </c>
    </row>
    <row r="205" spans="1:60" x14ac:dyDescent="0.2">
      <c r="A205" s="176">
        <v>202</v>
      </c>
      <c r="B205" s="190" t="s">
        <v>190</v>
      </c>
      <c r="C205" s="83" t="s">
        <v>538</v>
      </c>
      <c r="D205" s="90">
        <v>111342</v>
      </c>
      <c r="E205" s="90">
        <v>1451</v>
      </c>
      <c r="F205" s="90">
        <v>104800</v>
      </c>
      <c r="G205" s="90">
        <v>106251</v>
      </c>
      <c r="H205" s="214">
        <v>95.43</v>
      </c>
      <c r="I205" s="90">
        <v>1350</v>
      </c>
      <c r="J205" s="90">
        <v>2331</v>
      </c>
      <c r="K205" s="90">
        <v>108481</v>
      </c>
      <c r="L205" s="90">
        <v>31003</v>
      </c>
      <c r="M205" s="90">
        <v>30315</v>
      </c>
      <c r="N205" s="90">
        <v>30365</v>
      </c>
      <c r="O205" s="90">
        <v>16798</v>
      </c>
      <c r="P205" s="90">
        <v>17721</v>
      </c>
      <c r="Q205" s="90">
        <v>407</v>
      </c>
      <c r="R205" s="90">
        <v>18128</v>
      </c>
      <c r="S205" s="90">
        <v>914</v>
      </c>
      <c r="T205" s="90">
        <v>1686</v>
      </c>
      <c r="U205" s="90">
        <v>43</v>
      </c>
      <c r="V205" s="90">
        <v>0</v>
      </c>
      <c r="W205" s="90">
        <v>15485</v>
      </c>
      <c r="X205" s="90">
        <v>12507</v>
      </c>
      <c r="Y205" s="90">
        <v>2978</v>
      </c>
      <c r="Z205" s="90">
        <v>5407</v>
      </c>
      <c r="AA205" s="90">
        <v>0</v>
      </c>
      <c r="AB205" s="90">
        <v>5407</v>
      </c>
      <c r="AC205" s="90">
        <v>20892</v>
      </c>
      <c r="AD205" s="90">
        <v>2193</v>
      </c>
      <c r="AE205" s="178"/>
      <c r="AF205" s="90">
        <v>85875</v>
      </c>
      <c r="AG205" s="90">
        <v>466</v>
      </c>
      <c r="AH205" s="90">
        <v>80451</v>
      </c>
      <c r="AI205" s="90">
        <v>80917</v>
      </c>
      <c r="AJ205" s="214">
        <v>94.23</v>
      </c>
      <c r="AK205" s="90">
        <v>-4650</v>
      </c>
      <c r="AL205" s="90">
        <v>3802</v>
      </c>
      <c r="AM205" s="90">
        <v>79603</v>
      </c>
      <c r="AN205" s="90">
        <v>22713</v>
      </c>
      <c r="AO205" s="90">
        <v>20022</v>
      </c>
      <c r="AP205" s="90">
        <v>25609</v>
      </c>
      <c r="AQ205" s="90">
        <v>11259</v>
      </c>
      <c r="AR205" s="90">
        <v>7505</v>
      </c>
      <c r="AS205" s="90">
        <v>5198</v>
      </c>
      <c r="AT205" s="90">
        <v>12703</v>
      </c>
      <c r="AU205" s="90">
        <v>3029</v>
      </c>
      <c r="AV205" s="90">
        <v>3364</v>
      </c>
      <c r="AW205" s="90">
        <v>36</v>
      </c>
      <c r="AX205" s="90">
        <v>3</v>
      </c>
      <c r="AY205" s="90">
        <v>6271</v>
      </c>
      <c r="AZ205" s="90">
        <v>4114</v>
      </c>
      <c r="BA205" s="90">
        <v>2157</v>
      </c>
      <c r="BB205" s="90">
        <v>4981</v>
      </c>
      <c r="BC205" s="90">
        <v>0</v>
      </c>
      <c r="BD205" s="90">
        <v>4981</v>
      </c>
      <c r="BE205" s="90">
        <v>11252</v>
      </c>
      <c r="BF205" s="90">
        <v>125</v>
      </c>
      <c r="BG205" s="94" t="s">
        <v>314</v>
      </c>
      <c r="BH205" s="125" t="s">
        <v>329</v>
      </c>
    </row>
    <row r="206" spans="1:60" x14ac:dyDescent="0.2">
      <c r="A206" s="176">
        <v>203</v>
      </c>
      <c r="B206" s="190" t="s">
        <v>191</v>
      </c>
      <c r="C206" s="83" t="s">
        <v>539</v>
      </c>
      <c r="D206" s="90">
        <v>153602</v>
      </c>
      <c r="E206" s="90">
        <v>3359</v>
      </c>
      <c r="F206" s="90">
        <v>144653</v>
      </c>
      <c r="G206" s="90">
        <v>148012</v>
      </c>
      <c r="H206" s="214">
        <v>96.36</v>
      </c>
      <c r="I206" s="90">
        <v>525</v>
      </c>
      <c r="J206" s="90">
        <v>4334</v>
      </c>
      <c r="K206" s="90">
        <v>149512</v>
      </c>
      <c r="L206" s="90">
        <v>42695</v>
      </c>
      <c r="M206" s="90">
        <v>41100</v>
      </c>
      <c r="N206" s="90">
        <v>41436</v>
      </c>
      <c r="O206" s="90">
        <v>24281</v>
      </c>
      <c r="P206" s="90">
        <v>18804</v>
      </c>
      <c r="Q206" s="90">
        <v>-558</v>
      </c>
      <c r="R206" s="90">
        <v>18246</v>
      </c>
      <c r="S206" s="90">
        <v>804</v>
      </c>
      <c r="T206" s="90">
        <v>1727</v>
      </c>
      <c r="U206" s="90">
        <v>158</v>
      </c>
      <c r="V206" s="90">
        <v>27</v>
      </c>
      <c r="W206" s="90">
        <v>15530</v>
      </c>
      <c r="X206" s="90">
        <v>12024</v>
      </c>
      <c r="Y206" s="90">
        <v>3506</v>
      </c>
      <c r="Z206" s="90">
        <v>6576</v>
      </c>
      <c r="AA206" s="90">
        <v>8</v>
      </c>
      <c r="AB206" s="90">
        <v>6568</v>
      </c>
      <c r="AC206" s="90">
        <v>22098</v>
      </c>
      <c r="AD206" s="90">
        <v>2481</v>
      </c>
      <c r="AE206" s="178"/>
      <c r="AF206" s="90">
        <v>25984</v>
      </c>
      <c r="AG206" s="90">
        <v>470</v>
      </c>
      <c r="AH206" s="90">
        <v>21741</v>
      </c>
      <c r="AI206" s="90">
        <v>22211</v>
      </c>
      <c r="AJ206" s="214">
        <v>85.48</v>
      </c>
      <c r="AK206" s="90">
        <v>-3171</v>
      </c>
      <c r="AL206" s="90">
        <v>720</v>
      </c>
      <c r="AM206" s="90">
        <v>19290</v>
      </c>
      <c r="AN206" s="90">
        <v>6074</v>
      </c>
      <c r="AO206" s="90">
        <v>6208</v>
      </c>
      <c r="AP206" s="90">
        <v>6380</v>
      </c>
      <c r="AQ206" s="90">
        <v>628</v>
      </c>
      <c r="AR206" s="90">
        <v>9224</v>
      </c>
      <c r="AS206" s="90">
        <v>-2506</v>
      </c>
      <c r="AT206" s="90">
        <v>6718</v>
      </c>
      <c r="AU206" s="90">
        <v>-1720</v>
      </c>
      <c r="AV206" s="90">
        <v>-595</v>
      </c>
      <c r="AW206" s="90">
        <v>1</v>
      </c>
      <c r="AX206" s="90">
        <v>0</v>
      </c>
      <c r="AY206" s="90">
        <v>9032</v>
      </c>
      <c r="AZ206" s="90">
        <v>6605</v>
      </c>
      <c r="BA206" s="90">
        <v>2427</v>
      </c>
      <c r="BB206" s="90">
        <v>4325</v>
      </c>
      <c r="BC206" s="90">
        <v>0</v>
      </c>
      <c r="BD206" s="90">
        <v>4325</v>
      </c>
      <c r="BE206" s="90">
        <v>13357</v>
      </c>
      <c r="BF206" s="90">
        <v>233</v>
      </c>
      <c r="BG206" s="94" t="s">
        <v>312</v>
      </c>
      <c r="BH206" s="126" t="s">
        <v>333</v>
      </c>
    </row>
    <row r="207" spans="1:60" x14ac:dyDescent="0.2">
      <c r="A207" s="176">
        <v>204</v>
      </c>
      <c r="B207" s="190" t="s">
        <v>192</v>
      </c>
      <c r="C207" s="83" t="s">
        <v>540</v>
      </c>
      <c r="D207" s="90">
        <v>78716</v>
      </c>
      <c r="E207" s="90">
        <v>686</v>
      </c>
      <c r="F207" s="90">
        <v>72368</v>
      </c>
      <c r="G207" s="90">
        <v>73054</v>
      </c>
      <c r="H207" s="214">
        <v>92.81</v>
      </c>
      <c r="I207" s="90">
        <v>1351</v>
      </c>
      <c r="J207" s="90">
        <v>1492</v>
      </c>
      <c r="K207" s="90">
        <v>75211</v>
      </c>
      <c r="L207" s="90">
        <v>20958</v>
      </c>
      <c r="M207" s="90">
        <v>20700</v>
      </c>
      <c r="N207" s="90">
        <v>20783</v>
      </c>
      <c r="O207" s="90">
        <v>12770</v>
      </c>
      <c r="P207" s="90">
        <v>21482</v>
      </c>
      <c r="Q207" s="90">
        <v>-353</v>
      </c>
      <c r="R207" s="90">
        <v>21129</v>
      </c>
      <c r="S207" s="90">
        <v>861</v>
      </c>
      <c r="T207" s="90">
        <v>776</v>
      </c>
      <c r="U207" s="90">
        <v>410</v>
      </c>
      <c r="V207" s="90">
        <v>44</v>
      </c>
      <c r="W207" s="90">
        <v>19038</v>
      </c>
      <c r="X207" s="90">
        <v>14527</v>
      </c>
      <c r="Y207" s="90">
        <v>4511</v>
      </c>
      <c r="Z207" s="90">
        <v>5933</v>
      </c>
      <c r="AA207" s="90">
        <v>-27</v>
      </c>
      <c r="AB207" s="90">
        <v>5960</v>
      </c>
      <c r="AC207" s="90">
        <v>24998</v>
      </c>
      <c r="AD207" s="90">
        <v>3546</v>
      </c>
      <c r="AE207" s="178"/>
      <c r="AF207" s="90">
        <v>27859</v>
      </c>
      <c r="AG207" s="90">
        <v>296</v>
      </c>
      <c r="AH207" s="90">
        <v>26200</v>
      </c>
      <c r="AI207" s="90">
        <v>26496</v>
      </c>
      <c r="AJ207" s="214">
        <v>95.11</v>
      </c>
      <c r="AK207" s="90">
        <v>-1029</v>
      </c>
      <c r="AL207" s="90">
        <v>993</v>
      </c>
      <c r="AM207" s="90">
        <v>26164</v>
      </c>
      <c r="AN207" s="90">
        <v>6394</v>
      </c>
      <c r="AO207" s="90">
        <v>7955</v>
      </c>
      <c r="AP207" s="90">
        <v>6965</v>
      </c>
      <c r="AQ207" s="90">
        <v>4850</v>
      </c>
      <c r="AR207" s="90">
        <v>14324</v>
      </c>
      <c r="AS207" s="90">
        <v>-1890</v>
      </c>
      <c r="AT207" s="90">
        <v>12434</v>
      </c>
      <c r="AU207" s="90">
        <v>-995</v>
      </c>
      <c r="AV207" s="90">
        <v>-30</v>
      </c>
      <c r="AW207" s="90">
        <v>-471</v>
      </c>
      <c r="AX207" s="90">
        <v>-83</v>
      </c>
      <c r="AY207" s="90">
        <v>14013</v>
      </c>
      <c r="AZ207" s="90">
        <v>12899</v>
      </c>
      <c r="BA207" s="90">
        <v>1114</v>
      </c>
      <c r="BB207" s="90">
        <v>1364</v>
      </c>
      <c r="BC207" s="90">
        <v>-113</v>
      </c>
      <c r="BD207" s="90">
        <v>1477</v>
      </c>
      <c r="BE207" s="90">
        <v>15490</v>
      </c>
      <c r="BF207" s="90">
        <v>22</v>
      </c>
      <c r="BG207" s="94" t="s">
        <v>314</v>
      </c>
      <c r="BH207" s="125" t="s">
        <v>337</v>
      </c>
    </row>
    <row r="208" spans="1:60" x14ac:dyDescent="0.2">
      <c r="A208" s="176">
        <v>205</v>
      </c>
      <c r="B208" s="190" t="s">
        <v>193</v>
      </c>
      <c r="C208" s="83" t="s">
        <v>541</v>
      </c>
      <c r="D208" s="90">
        <v>49394</v>
      </c>
      <c r="E208" s="90">
        <v>411</v>
      </c>
      <c r="F208" s="90">
        <v>46955</v>
      </c>
      <c r="G208" s="90">
        <v>47366</v>
      </c>
      <c r="H208" s="214">
        <v>95.89</v>
      </c>
      <c r="I208" s="90">
        <v>807</v>
      </c>
      <c r="J208" s="90">
        <v>430</v>
      </c>
      <c r="K208" s="90">
        <v>48192</v>
      </c>
      <c r="L208" s="90">
        <v>13541</v>
      </c>
      <c r="M208" s="90">
        <v>13754</v>
      </c>
      <c r="N208" s="90">
        <v>13754</v>
      </c>
      <c r="O208" s="90">
        <v>7143</v>
      </c>
      <c r="P208" s="90">
        <v>6457</v>
      </c>
      <c r="Q208" s="90">
        <v>-95</v>
      </c>
      <c r="R208" s="90">
        <v>6362</v>
      </c>
      <c r="S208" s="90">
        <v>339</v>
      </c>
      <c r="T208" s="90">
        <v>548</v>
      </c>
      <c r="U208" s="90">
        <v>70</v>
      </c>
      <c r="V208" s="90">
        <v>33</v>
      </c>
      <c r="W208" s="90">
        <v>5372</v>
      </c>
      <c r="X208" s="90">
        <v>4014</v>
      </c>
      <c r="Y208" s="90">
        <v>1358</v>
      </c>
      <c r="Z208" s="90">
        <v>2213</v>
      </c>
      <c r="AA208" s="90">
        <v>31</v>
      </c>
      <c r="AB208" s="90">
        <v>2182</v>
      </c>
      <c r="AC208" s="90">
        <v>7554</v>
      </c>
      <c r="AD208" s="90">
        <v>96</v>
      </c>
      <c r="AE208" s="178"/>
      <c r="AF208" s="90">
        <v>20840</v>
      </c>
      <c r="AG208" s="90">
        <v>55</v>
      </c>
      <c r="AH208" s="90">
        <v>19951</v>
      </c>
      <c r="AI208" s="90">
        <v>20006</v>
      </c>
      <c r="AJ208" s="214">
        <v>96</v>
      </c>
      <c r="AK208" s="90">
        <v>-698</v>
      </c>
      <c r="AL208" s="90">
        <v>50</v>
      </c>
      <c r="AM208" s="90">
        <v>19303</v>
      </c>
      <c r="AN208" s="90">
        <v>4395</v>
      </c>
      <c r="AO208" s="90">
        <v>5476</v>
      </c>
      <c r="AP208" s="90">
        <v>6396</v>
      </c>
      <c r="AQ208" s="90">
        <v>3036</v>
      </c>
      <c r="AR208" s="90">
        <v>2009</v>
      </c>
      <c r="AS208" s="90">
        <v>-883</v>
      </c>
      <c r="AT208" s="90">
        <v>1126</v>
      </c>
      <c r="AU208" s="90">
        <v>-762</v>
      </c>
      <c r="AV208" s="90">
        <v>67</v>
      </c>
      <c r="AW208" s="90">
        <v>116</v>
      </c>
      <c r="AX208" s="90">
        <v>88</v>
      </c>
      <c r="AY208" s="90">
        <v>1617</v>
      </c>
      <c r="AZ208" s="90">
        <v>1119</v>
      </c>
      <c r="BA208" s="90">
        <v>498</v>
      </c>
      <c r="BB208" s="90">
        <v>1085</v>
      </c>
      <c r="BC208" s="90">
        <v>107</v>
      </c>
      <c r="BD208" s="90">
        <v>978</v>
      </c>
      <c r="BE208" s="90">
        <v>2595</v>
      </c>
      <c r="BF208" s="90">
        <v>8</v>
      </c>
      <c r="BG208" s="94" t="s">
        <v>311</v>
      </c>
      <c r="BH208" s="125" t="s">
        <v>336</v>
      </c>
    </row>
    <row r="209" spans="1:60" x14ac:dyDescent="0.2">
      <c r="A209" s="176">
        <v>206</v>
      </c>
      <c r="B209" s="190" t="s">
        <v>194</v>
      </c>
      <c r="C209" s="83" t="s">
        <v>542</v>
      </c>
      <c r="D209" s="90">
        <v>123313</v>
      </c>
      <c r="E209" s="90">
        <v>1180</v>
      </c>
      <c r="F209" s="90">
        <v>119737</v>
      </c>
      <c r="G209" s="90">
        <v>120917</v>
      </c>
      <c r="H209" s="214">
        <v>98.06</v>
      </c>
      <c r="I209" s="90">
        <v>424</v>
      </c>
      <c r="J209" s="90">
        <v>1553</v>
      </c>
      <c r="K209" s="90">
        <v>121714</v>
      </c>
      <c r="L209" s="90">
        <v>33783</v>
      </c>
      <c r="M209" s="90">
        <v>34387</v>
      </c>
      <c r="N209" s="90">
        <v>34386</v>
      </c>
      <c r="O209" s="90">
        <v>19158</v>
      </c>
      <c r="P209" s="90">
        <v>5803</v>
      </c>
      <c r="Q209" s="90">
        <v>-1003</v>
      </c>
      <c r="R209" s="90">
        <v>4800</v>
      </c>
      <c r="S209" s="90">
        <v>104</v>
      </c>
      <c r="T209" s="90">
        <v>279</v>
      </c>
      <c r="U209" s="90">
        <v>289</v>
      </c>
      <c r="V209" s="90">
        <v>45</v>
      </c>
      <c r="W209" s="90">
        <v>4083</v>
      </c>
      <c r="X209" s="90">
        <v>2872</v>
      </c>
      <c r="Y209" s="90">
        <v>1211</v>
      </c>
      <c r="Z209" s="90">
        <v>3075</v>
      </c>
      <c r="AA209" s="90">
        <v>15</v>
      </c>
      <c r="AB209" s="90">
        <v>3060</v>
      </c>
      <c r="AC209" s="90">
        <v>7143</v>
      </c>
      <c r="AD209" s="90">
        <v>285</v>
      </c>
      <c r="AE209" s="178"/>
      <c r="AF209" s="90">
        <v>34720</v>
      </c>
      <c r="AG209" s="90">
        <v>159</v>
      </c>
      <c r="AH209" s="90">
        <v>34490</v>
      </c>
      <c r="AI209" s="90">
        <v>34649</v>
      </c>
      <c r="AJ209" s="214">
        <v>99.8</v>
      </c>
      <c r="AK209" s="90">
        <v>-1934</v>
      </c>
      <c r="AL209" s="90">
        <v>10</v>
      </c>
      <c r="AM209" s="90">
        <v>32566</v>
      </c>
      <c r="AN209" s="90">
        <v>9979</v>
      </c>
      <c r="AO209" s="90">
        <v>8429</v>
      </c>
      <c r="AP209" s="90">
        <v>8554</v>
      </c>
      <c r="AQ209" s="90">
        <v>5604</v>
      </c>
      <c r="AR209" s="90">
        <v>936</v>
      </c>
      <c r="AS209" s="90">
        <v>-5</v>
      </c>
      <c r="AT209" s="90">
        <v>931</v>
      </c>
      <c r="AU209" s="90">
        <v>0</v>
      </c>
      <c r="AV209" s="90">
        <v>0</v>
      </c>
      <c r="AW209" s="90">
        <v>0</v>
      </c>
      <c r="AX209" s="90">
        <v>0</v>
      </c>
      <c r="AY209" s="90">
        <v>931</v>
      </c>
      <c r="AZ209" s="90">
        <v>627</v>
      </c>
      <c r="BA209" s="90">
        <v>304</v>
      </c>
      <c r="BB209" s="90">
        <v>205</v>
      </c>
      <c r="BC209" s="90">
        <v>0</v>
      </c>
      <c r="BD209" s="90">
        <v>205</v>
      </c>
      <c r="BE209" s="90">
        <v>1136</v>
      </c>
      <c r="BF209" s="90">
        <v>17</v>
      </c>
      <c r="BG209" s="94" t="s">
        <v>311</v>
      </c>
      <c r="BH209" s="125" t="s">
        <v>329</v>
      </c>
    </row>
    <row r="210" spans="1:60" x14ac:dyDescent="0.2">
      <c r="A210" s="176">
        <v>207</v>
      </c>
      <c r="B210" s="190" t="s">
        <v>195</v>
      </c>
      <c r="C210" s="83" t="s">
        <v>543</v>
      </c>
      <c r="D210" s="90">
        <v>44617</v>
      </c>
      <c r="E210" s="90">
        <v>293</v>
      </c>
      <c r="F210" s="90">
        <v>43247</v>
      </c>
      <c r="G210" s="90">
        <v>43540</v>
      </c>
      <c r="H210" s="214">
        <v>97.59</v>
      </c>
      <c r="I210" s="90">
        <v>243</v>
      </c>
      <c r="J210" s="90">
        <v>384</v>
      </c>
      <c r="K210" s="90">
        <v>43874</v>
      </c>
      <c r="L210" s="90">
        <v>12628</v>
      </c>
      <c r="M210" s="90">
        <v>12792</v>
      </c>
      <c r="N210" s="90">
        <v>12442</v>
      </c>
      <c r="O210" s="90">
        <v>6012</v>
      </c>
      <c r="P210" s="90">
        <v>1514</v>
      </c>
      <c r="Q210" s="90">
        <v>-15</v>
      </c>
      <c r="R210" s="90">
        <v>1499</v>
      </c>
      <c r="S210" s="90">
        <v>182</v>
      </c>
      <c r="T210" s="90">
        <v>111</v>
      </c>
      <c r="U210" s="90">
        <v>14</v>
      </c>
      <c r="V210" s="90">
        <v>8</v>
      </c>
      <c r="W210" s="90">
        <v>1184</v>
      </c>
      <c r="X210" s="90">
        <v>917</v>
      </c>
      <c r="Y210" s="90">
        <v>267</v>
      </c>
      <c r="Z210" s="90">
        <v>1077</v>
      </c>
      <c r="AA210" s="90">
        <v>3</v>
      </c>
      <c r="AB210" s="90">
        <v>1074</v>
      </c>
      <c r="AC210" s="90">
        <v>2258</v>
      </c>
      <c r="AD210" s="90">
        <v>82</v>
      </c>
      <c r="AE210" s="178"/>
      <c r="AF210" s="90">
        <v>9515</v>
      </c>
      <c r="AG210" s="90">
        <v>73</v>
      </c>
      <c r="AH210" s="90">
        <v>9051</v>
      </c>
      <c r="AI210" s="90">
        <v>9124</v>
      </c>
      <c r="AJ210" s="214">
        <v>95.89</v>
      </c>
      <c r="AK210" s="90">
        <v>-623</v>
      </c>
      <c r="AL210" s="90">
        <v>43</v>
      </c>
      <c r="AM210" s="90">
        <v>8471</v>
      </c>
      <c r="AN210" s="90">
        <v>1770</v>
      </c>
      <c r="AO210" s="90">
        <v>2847</v>
      </c>
      <c r="AP210" s="90">
        <v>2449</v>
      </c>
      <c r="AQ210" s="90">
        <v>1405</v>
      </c>
      <c r="AR210" s="90">
        <v>775</v>
      </c>
      <c r="AS210" s="90">
        <v>-8</v>
      </c>
      <c r="AT210" s="90">
        <v>767</v>
      </c>
      <c r="AU210" s="90">
        <v>12</v>
      </c>
      <c r="AV210" s="90">
        <v>13</v>
      </c>
      <c r="AW210" s="90">
        <v>52</v>
      </c>
      <c r="AX210" s="90">
        <v>37</v>
      </c>
      <c r="AY210" s="90">
        <v>653</v>
      </c>
      <c r="AZ210" s="90">
        <v>339</v>
      </c>
      <c r="BA210" s="90">
        <v>314</v>
      </c>
      <c r="BB210" s="90">
        <v>391</v>
      </c>
      <c r="BC210" s="90">
        <v>0</v>
      </c>
      <c r="BD210" s="90">
        <v>391</v>
      </c>
      <c r="BE210" s="90">
        <v>1044</v>
      </c>
      <c r="BF210" s="90">
        <v>12</v>
      </c>
      <c r="BG210" s="94" t="s">
        <v>311</v>
      </c>
      <c r="BH210" s="125" t="s">
        <v>330</v>
      </c>
    </row>
    <row r="211" spans="1:60" x14ac:dyDescent="0.2">
      <c r="A211" s="176">
        <v>208</v>
      </c>
      <c r="B211" s="190" t="s">
        <v>196</v>
      </c>
      <c r="C211" s="83" t="s">
        <v>544</v>
      </c>
      <c r="D211" s="90">
        <v>167087</v>
      </c>
      <c r="E211" s="90">
        <v>3035</v>
      </c>
      <c r="F211" s="90">
        <v>160255</v>
      </c>
      <c r="G211" s="90">
        <v>163290</v>
      </c>
      <c r="H211" s="214">
        <v>97.73</v>
      </c>
      <c r="I211" s="90">
        <v>518</v>
      </c>
      <c r="J211" s="90">
        <v>3492</v>
      </c>
      <c r="K211" s="90">
        <v>164265</v>
      </c>
      <c r="L211" s="90">
        <v>45713</v>
      </c>
      <c r="M211" s="90">
        <v>45512</v>
      </c>
      <c r="N211" s="90">
        <v>45131</v>
      </c>
      <c r="O211" s="90">
        <v>27909</v>
      </c>
      <c r="P211" s="90">
        <v>15495</v>
      </c>
      <c r="Q211" s="90">
        <v>-840</v>
      </c>
      <c r="R211" s="90">
        <v>14655</v>
      </c>
      <c r="S211" s="90">
        <v>107</v>
      </c>
      <c r="T211" s="90">
        <v>655</v>
      </c>
      <c r="U211" s="90">
        <v>188</v>
      </c>
      <c r="V211" s="90">
        <v>12</v>
      </c>
      <c r="W211" s="90">
        <v>13693</v>
      </c>
      <c r="X211" s="90">
        <v>11639</v>
      </c>
      <c r="Y211" s="90">
        <v>2054</v>
      </c>
      <c r="Z211" s="90">
        <v>4973</v>
      </c>
      <c r="AA211" s="90">
        <v>5</v>
      </c>
      <c r="AB211" s="90">
        <v>4968</v>
      </c>
      <c r="AC211" s="90">
        <v>18661</v>
      </c>
      <c r="AD211" s="90">
        <v>1093</v>
      </c>
      <c r="AE211" s="178"/>
      <c r="AF211" s="90">
        <v>45004</v>
      </c>
      <c r="AG211" s="90">
        <v>738</v>
      </c>
      <c r="AH211" s="90">
        <v>37681</v>
      </c>
      <c r="AI211" s="90">
        <v>38419</v>
      </c>
      <c r="AJ211" s="214">
        <v>85.37</v>
      </c>
      <c r="AK211" s="90">
        <v>-432</v>
      </c>
      <c r="AL211" s="90">
        <v>480</v>
      </c>
      <c r="AM211" s="90">
        <v>37729</v>
      </c>
      <c r="AN211" s="90">
        <v>11693</v>
      </c>
      <c r="AO211" s="90">
        <v>8098</v>
      </c>
      <c r="AP211" s="90">
        <v>9711</v>
      </c>
      <c r="AQ211" s="90">
        <v>8227</v>
      </c>
      <c r="AR211" s="90">
        <v>6518</v>
      </c>
      <c r="AS211" s="90">
        <v>2137</v>
      </c>
      <c r="AT211" s="90">
        <v>8655</v>
      </c>
      <c r="AU211" s="90">
        <v>-1487</v>
      </c>
      <c r="AV211" s="90">
        <v>2904</v>
      </c>
      <c r="AW211" s="90">
        <v>-6</v>
      </c>
      <c r="AX211" s="90">
        <v>0</v>
      </c>
      <c r="AY211" s="90">
        <v>7244</v>
      </c>
      <c r="AZ211" s="90">
        <v>4605</v>
      </c>
      <c r="BA211" s="90">
        <v>2639</v>
      </c>
      <c r="BB211" s="90">
        <v>7509</v>
      </c>
      <c r="BC211" s="90">
        <v>0</v>
      </c>
      <c r="BD211" s="90">
        <v>7509</v>
      </c>
      <c r="BE211" s="90">
        <v>14753</v>
      </c>
      <c r="BF211" s="90">
        <v>44</v>
      </c>
      <c r="BG211" s="94" t="s">
        <v>312</v>
      </c>
      <c r="BH211" s="125" t="s">
        <v>333</v>
      </c>
    </row>
    <row r="212" spans="1:60" x14ac:dyDescent="0.2">
      <c r="A212" s="176">
        <v>209</v>
      </c>
      <c r="B212" s="190" t="s">
        <v>197</v>
      </c>
      <c r="C212" s="83" t="s">
        <v>545</v>
      </c>
      <c r="D212" s="90">
        <v>38340</v>
      </c>
      <c r="E212" s="90">
        <v>578</v>
      </c>
      <c r="F212" s="90">
        <v>37180</v>
      </c>
      <c r="G212" s="90">
        <v>37758</v>
      </c>
      <c r="H212" s="214">
        <v>98.48</v>
      </c>
      <c r="I212" s="90">
        <v>-26</v>
      </c>
      <c r="J212" s="90">
        <v>579</v>
      </c>
      <c r="K212" s="90">
        <v>37733</v>
      </c>
      <c r="L212" s="90">
        <v>10902</v>
      </c>
      <c r="M212" s="90">
        <v>10847</v>
      </c>
      <c r="N212" s="90">
        <v>10776</v>
      </c>
      <c r="O212" s="90">
        <v>5208</v>
      </c>
      <c r="P212" s="90">
        <v>1117</v>
      </c>
      <c r="Q212" s="90">
        <v>61</v>
      </c>
      <c r="R212" s="90">
        <v>1178</v>
      </c>
      <c r="S212" s="90">
        <v>272</v>
      </c>
      <c r="T212" s="90">
        <v>125</v>
      </c>
      <c r="U212" s="90">
        <v>31</v>
      </c>
      <c r="V212" s="90">
        <v>12</v>
      </c>
      <c r="W212" s="90">
        <v>738</v>
      </c>
      <c r="X212" s="90">
        <v>452</v>
      </c>
      <c r="Y212" s="90">
        <v>286</v>
      </c>
      <c r="Z212" s="90">
        <v>756</v>
      </c>
      <c r="AA212" s="90">
        <v>7</v>
      </c>
      <c r="AB212" s="90">
        <v>749</v>
      </c>
      <c r="AC212" s="90">
        <v>1487</v>
      </c>
      <c r="AD212" s="90">
        <v>94</v>
      </c>
      <c r="AE212" s="178"/>
      <c r="AF212" s="90">
        <v>6544</v>
      </c>
      <c r="AG212" s="90">
        <v>57</v>
      </c>
      <c r="AH212" s="90">
        <v>6275</v>
      </c>
      <c r="AI212" s="90">
        <v>6332</v>
      </c>
      <c r="AJ212" s="214">
        <v>96.76</v>
      </c>
      <c r="AK212" s="90">
        <v>-494</v>
      </c>
      <c r="AL212" s="90">
        <v>67</v>
      </c>
      <c r="AM212" s="90">
        <v>5848</v>
      </c>
      <c r="AN212" s="90">
        <v>2985</v>
      </c>
      <c r="AO212" s="90">
        <v>667</v>
      </c>
      <c r="AP212" s="90">
        <v>1165</v>
      </c>
      <c r="AQ212" s="90">
        <v>1031</v>
      </c>
      <c r="AR212" s="90">
        <v>309</v>
      </c>
      <c r="AS212" s="90">
        <v>-3</v>
      </c>
      <c r="AT212" s="90">
        <v>306</v>
      </c>
      <c r="AU212" s="90">
        <v>37</v>
      </c>
      <c r="AV212" s="90">
        <v>-77</v>
      </c>
      <c r="AW212" s="90">
        <v>8</v>
      </c>
      <c r="AX212" s="90">
        <v>2</v>
      </c>
      <c r="AY212" s="90">
        <v>336</v>
      </c>
      <c r="AZ212" s="90">
        <v>128</v>
      </c>
      <c r="BA212" s="90">
        <v>208</v>
      </c>
      <c r="BB212" s="90">
        <v>267</v>
      </c>
      <c r="BC212" s="90">
        <v>0</v>
      </c>
      <c r="BD212" s="90">
        <v>267</v>
      </c>
      <c r="BE212" s="90">
        <v>603</v>
      </c>
      <c r="BF212" s="90">
        <v>3</v>
      </c>
      <c r="BG212" s="94" t="s">
        <v>311</v>
      </c>
      <c r="BH212" s="125" t="s">
        <v>334</v>
      </c>
    </row>
    <row r="213" spans="1:60" x14ac:dyDescent="0.2">
      <c r="A213" s="176">
        <v>210</v>
      </c>
      <c r="B213" s="190" t="s">
        <v>198</v>
      </c>
      <c r="C213" s="83" t="s">
        <v>546</v>
      </c>
      <c r="D213" s="90">
        <v>107413</v>
      </c>
      <c r="E213" s="90">
        <v>1244</v>
      </c>
      <c r="F213" s="90">
        <v>100542</v>
      </c>
      <c r="G213" s="90">
        <v>101786</v>
      </c>
      <c r="H213" s="214">
        <v>94.76</v>
      </c>
      <c r="I213" s="90">
        <v>2426</v>
      </c>
      <c r="J213" s="90">
        <v>1672</v>
      </c>
      <c r="K213" s="90">
        <v>104640</v>
      </c>
      <c r="L213" s="90">
        <v>26404</v>
      </c>
      <c r="M213" s="90">
        <v>29390</v>
      </c>
      <c r="N213" s="90">
        <v>29252</v>
      </c>
      <c r="O213" s="90">
        <v>19594</v>
      </c>
      <c r="P213" s="90">
        <v>15880</v>
      </c>
      <c r="Q213" s="90">
        <v>48</v>
      </c>
      <c r="R213" s="90">
        <v>15928</v>
      </c>
      <c r="S213" s="90">
        <v>1377</v>
      </c>
      <c r="T213" s="90">
        <v>1533</v>
      </c>
      <c r="U213" s="90">
        <v>1545</v>
      </c>
      <c r="V213" s="90">
        <v>359</v>
      </c>
      <c r="W213" s="90">
        <v>11114</v>
      </c>
      <c r="X213" s="90">
        <v>6954</v>
      </c>
      <c r="Y213" s="90">
        <v>4160</v>
      </c>
      <c r="Z213" s="90">
        <v>5996</v>
      </c>
      <c r="AA213" s="90">
        <v>76</v>
      </c>
      <c r="AB213" s="90">
        <v>5920</v>
      </c>
      <c r="AC213" s="90">
        <v>17034</v>
      </c>
      <c r="AD213" s="90">
        <v>1518</v>
      </c>
      <c r="AE213" s="178"/>
      <c r="AF213" s="90">
        <v>47648</v>
      </c>
      <c r="AG213" s="90">
        <v>236</v>
      </c>
      <c r="AH213" s="90">
        <v>45322</v>
      </c>
      <c r="AI213" s="90">
        <v>45558</v>
      </c>
      <c r="AJ213" s="214">
        <v>95.61</v>
      </c>
      <c r="AK213" s="90">
        <v>3814</v>
      </c>
      <c r="AL213" s="90">
        <v>673</v>
      </c>
      <c r="AM213" s="90">
        <v>49809</v>
      </c>
      <c r="AN213" s="90">
        <v>10343</v>
      </c>
      <c r="AO213" s="90">
        <v>9967</v>
      </c>
      <c r="AP213" s="90">
        <v>12137</v>
      </c>
      <c r="AQ213" s="90">
        <v>17362</v>
      </c>
      <c r="AR213" s="90">
        <v>1508</v>
      </c>
      <c r="AS213" s="90">
        <v>204</v>
      </c>
      <c r="AT213" s="90">
        <v>1712</v>
      </c>
      <c r="AU213" s="90">
        <v>-5</v>
      </c>
      <c r="AV213" s="90">
        <v>261</v>
      </c>
      <c r="AW213" s="90">
        <v>3</v>
      </c>
      <c r="AX213" s="90">
        <v>1</v>
      </c>
      <c r="AY213" s="90">
        <v>1452</v>
      </c>
      <c r="AZ213" s="90">
        <v>739</v>
      </c>
      <c r="BA213" s="90">
        <v>713</v>
      </c>
      <c r="BB213" s="90">
        <v>2097</v>
      </c>
      <c r="BC213" s="90">
        <v>33</v>
      </c>
      <c r="BD213" s="90">
        <v>2064</v>
      </c>
      <c r="BE213" s="90">
        <v>3516</v>
      </c>
      <c r="BF213" s="90">
        <v>25</v>
      </c>
      <c r="BG213" s="94" t="s">
        <v>313</v>
      </c>
      <c r="BH213" s="125" t="s">
        <v>330</v>
      </c>
    </row>
    <row r="214" spans="1:60" x14ac:dyDescent="0.2">
      <c r="A214" s="176">
        <v>211</v>
      </c>
      <c r="B214" s="190" t="s">
        <v>199</v>
      </c>
      <c r="C214" s="83" t="s">
        <v>547</v>
      </c>
      <c r="D214" s="90">
        <v>59960</v>
      </c>
      <c r="E214" s="90">
        <v>424</v>
      </c>
      <c r="F214" s="90">
        <v>58530</v>
      </c>
      <c r="G214" s="90">
        <v>58954</v>
      </c>
      <c r="H214" s="214">
        <v>98.32</v>
      </c>
      <c r="I214" s="90">
        <v>224</v>
      </c>
      <c r="J214" s="90">
        <v>549</v>
      </c>
      <c r="K214" s="90">
        <v>59303</v>
      </c>
      <c r="L214" s="90">
        <v>15272</v>
      </c>
      <c r="M214" s="90">
        <v>15419</v>
      </c>
      <c r="N214" s="90">
        <v>15640</v>
      </c>
      <c r="O214" s="90">
        <v>12972</v>
      </c>
      <c r="P214" s="90">
        <v>2057</v>
      </c>
      <c r="Q214" s="90">
        <v>84</v>
      </c>
      <c r="R214" s="90">
        <v>2141</v>
      </c>
      <c r="S214" s="90">
        <v>115</v>
      </c>
      <c r="T214" s="90">
        <v>384</v>
      </c>
      <c r="U214" s="90">
        <v>14</v>
      </c>
      <c r="V214" s="90">
        <v>16</v>
      </c>
      <c r="W214" s="90">
        <v>1612</v>
      </c>
      <c r="X214" s="90">
        <v>1129</v>
      </c>
      <c r="Y214" s="90">
        <v>483</v>
      </c>
      <c r="Z214" s="90">
        <v>1049</v>
      </c>
      <c r="AA214" s="90">
        <v>12</v>
      </c>
      <c r="AB214" s="90">
        <v>1037</v>
      </c>
      <c r="AC214" s="90">
        <v>2649</v>
      </c>
      <c r="AD214" s="90">
        <v>201</v>
      </c>
      <c r="AE214" s="178"/>
      <c r="AF214" s="90">
        <v>9747</v>
      </c>
      <c r="AG214" s="90">
        <v>139</v>
      </c>
      <c r="AH214" s="90">
        <v>9356</v>
      </c>
      <c r="AI214" s="90">
        <v>9495</v>
      </c>
      <c r="AJ214" s="214">
        <v>97.41</v>
      </c>
      <c r="AK214" s="90">
        <v>-627</v>
      </c>
      <c r="AL214" s="90">
        <v>123</v>
      </c>
      <c r="AM214" s="90">
        <v>8852</v>
      </c>
      <c r="AN214" s="90">
        <v>2060</v>
      </c>
      <c r="AO214" s="90">
        <v>1005</v>
      </c>
      <c r="AP214" s="90">
        <v>2545</v>
      </c>
      <c r="AQ214" s="90">
        <v>3242</v>
      </c>
      <c r="AR214" s="90">
        <v>353</v>
      </c>
      <c r="AS214" s="90">
        <v>263</v>
      </c>
      <c r="AT214" s="90">
        <v>616</v>
      </c>
      <c r="AU214" s="90">
        <v>60</v>
      </c>
      <c r="AV214" s="90">
        <v>222</v>
      </c>
      <c r="AW214" s="90">
        <v>3</v>
      </c>
      <c r="AX214" s="90">
        <v>13</v>
      </c>
      <c r="AY214" s="90">
        <v>318</v>
      </c>
      <c r="AZ214" s="90">
        <v>184</v>
      </c>
      <c r="BA214" s="90">
        <v>134</v>
      </c>
      <c r="BB214" s="90">
        <v>258</v>
      </c>
      <c r="BC214" s="90">
        <v>13</v>
      </c>
      <c r="BD214" s="90">
        <v>245</v>
      </c>
      <c r="BE214" s="90">
        <v>563</v>
      </c>
      <c r="BF214" s="90">
        <v>6</v>
      </c>
      <c r="BG214" s="94" t="s">
        <v>311</v>
      </c>
      <c r="BH214" s="125" t="s">
        <v>332</v>
      </c>
    </row>
    <row r="215" spans="1:60" x14ac:dyDescent="0.2">
      <c r="A215" s="176">
        <v>212</v>
      </c>
      <c r="B215" s="190" t="s">
        <v>200</v>
      </c>
      <c r="C215" s="83" t="s">
        <v>548</v>
      </c>
      <c r="D215" s="90">
        <v>40431</v>
      </c>
      <c r="E215" s="90">
        <v>359</v>
      </c>
      <c r="F215" s="90">
        <v>38345</v>
      </c>
      <c r="G215" s="90">
        <v>38704</v>
      </c>
      <c r="H215" s="214">
        <v>95.73</v>
      </c>
      <c r="I215" s="90">
        <v>340</v>
      </c>
      <c r="J215" s="90">
        <v>441</v>
      </c>
      <c r="K215" s="90">
        <v>39126</v>
      </c>
      <c r="L215" s="90">
        <v>10900</v>
      </c>
      <c r="M215" s="90">
        <v>11152</v>
      </c>
      <c r="N215" s="90">
        <v>11109</v>
      </c>
      <c r="O215" s="90">
        <v>5965</v>
      </c>
      <c r="P215" s="90">
        <v>6091</v>
      </c>
      <c r="Q215" s="90">
        <v>-460</v>
      </c>
      <c r="R215" s="90">
        <v>5631</v>
      </c>
      <c r="S215" s="90">
        <v>261</v>
      </c>
      <c r="T215" s="90">
        <v>170</v>
      </c>
      <c r="U215" s="90">
        <v>-57</v>
      </c>
      <c r="V215" s="90">
        <v>-11</v>
      </c>
      <c r="W215" s="90">
        <v>5268</v>
      </c>
      <c r="X215" s="90">
        <v>3980</v>
      </c>
      <c r="Y215" s="90">
        <v>1288</v>
      </c>
      <c r="Z215" s="90">
        <v>1727</v>
      </c>
      <c r="AA215" s="90">
        <v>3</v>
      </c>
      <c r="AB215" s="90">
        <v>1724</v>
      </c>
      <c r="AC215" s="90">
        <v>6992</v>
      </c>
      <c r="AD215" s="90">
        <v>648</v>
      </c>
      <c r="AE215" s="178"/>
      <c r="AF215" s="90">
        <v>7994</v>
      </c>
      <c r="AG215" s="90">
        <v>250</v>
      </c>
      <c r="AH215" s="90">
        <v>7285</v>
      </c>
      <c r="AI215" s="90">
        <v>7535</v>
      </c>
      <c r="AJ215" s="214">
        <v>94.26</v>
      </c>
      <c r="AK215" s="90">
        <v>-837</v>
      </c>
      <c r="AL215" s="90">
        <v>31</v>
      </c>
      <c r="AM215" s="90">
        <v>6479</v>
      </c>
      <c r="AN215" s="90">
        <v>1531</v>
      </c>
      <c r="AO215" s="90">
        <v>2084</v>
      </c>
      <c r="AP215" s="90">
        <v>1693</v>
      </c>
      <c r="AQ215" s="90">
        <v>1171</v>
      </c>
      <c r="AR215" s="90">
        <v>1403</v>
      </c>
      <c r="AS215" s="90">
        <v>-426</v>
      </c>
      <c r="AT215" s="90">
        <v>977</v>
      </c>
      <c r="AU215" s="90">
        <v>-661</v>
      </c>
      <c r="AV215" s="90">
        <v>226</v>
      </c>
      <c r="AW215" s="90">
        <v>-5</v>
      </c>
      <c r="AX215" s="90">
        <v>0</v>
      </c>
      <c r="AY215" s="90">
        <v>1417</v>
      </c>
      <c r="AZ215" s="90">
        <v>1212</v>
      </c>
      <c r="BA215" s="90">
        <v>205</v>
      </c>
      <c r="BB215" s="90">
        <v>459</v>
      </c>
      <c r="BC215" s="90">
        <v>16</v>
      </c>
      <c r="BD215" s="90">
        <v>443</v>
      </c>
      <c r="BE215" s="90">
        <v>1860</v>
      </c>
      <c r="BF215" s="90">
        <v>9</v>
      </c>
      <c r="BG215" s="94" t="s">
        <v>311</v>
      </c>
      <c r="BH215" s="125" t="s">
        <v>330</v>
      </c>
    </row>
    <row r="216" spans="1:60" x14ac:dyDescent="0.2">
      <c r="A216" s="176">
        <v>213</v>
      </c>
      <c r="B216" s="190" t="s">
        <v>201</v>
      </c>
      <c r="C216" s="83" t="s">
        <v>549</v>
      </c>
      <c r="D216" s="90">
        <v>77503</v>
      </c>
      <c r="E216" s="90">
        <v>791</v>
      </c>
      <c r="F216" s="90">
        <v>74194</v>
      </c>
      <c r="G216" s="90">
        <v>74985</v>
      </c>
      <c r="H216" s="214">
        <v>96.75</v>
      </c>
      <c r="I216" s="90">
        <v>248</v>
      </c>
      <c r="J216" s="90">
        <v>1329</v>
      </c>
      <c r="K216" s="90">
        <v>75771</v>
      </c>
      <c r="L216" s="90">
        <v>21589</v>
      </c>
      <c r="M216" s="90">
        <v>21181</v>
      </c>
      <c r="N216" s="90">
        <v>21267</v>
      </c>
      <c r="O216" s="90">
        <v>11734</v>
      </c>
      <c r="P216" s="90">
        <v>3024</v>
      </c>
      <c r="Q216" s="90">
        <v>195</v>
      </c>
      <c r="R216" s="90">
        <v>3219</v>
      </c>
      <c r="S216" s="90">
        <v>214</v>
      </c>
      <c r="T216" s="90">
        <v>592</v>
      </c>
      <c r="U216" s="90">
        <v>23</v>
      </c>
      <c r="V216" s="90">
        <v>12</v>
      </c>
      <c r="W216" s="90">
        <v>2378</v>
      </c>
      <c r="X216" s="90">
        <v>1491</v>
      </c>
      <c r="Y216" s="90">
        <v>887</v>
      </c>
      <c r="Z216" s="90">
        <v>2518</v>
      </c>
      <c r="AA216" s="90">
        <v>8</v>
      </c>
      <c r="AB216" s="90">
        <v>2510</v>
      </c>
      <c r="AC216" s="90">
        <v>4888</v>
      </c>
      <c r="AD216" s="90">
        <v>179</v>
      </c>
      <c r="AE216" s="178"/>
      <c r="AF216" s="90">
        <v>8220</v>
      </c>
      <c r="AG216" s="90">
        <v>31</v>
      </c>
      <c r="AH216" s="90">
        <v>7649</v>
      </c>
      <c r="AI216" s="90">
        <v>7680</v>
      </c>
      <c r="AJ216" s="214">
        <v>93.43</v>
      </c>
      <c r="AK216" s="90">
        <v>-427</v>
      </c>
      <c r="AL216" s="90">
        <v>182</v>
      </c>
      <c r="AM216" s="90">
        <v>7404</v>
      </c>
      <c r="AN216" s="90">
        <v>2593</v>
      </c>
      <c r="AO216" s="90">
        <v>1270</v>
      </c>
      <c r="AP216" s="90">
        <v>1814</v>
      </c>
      <c r="AQ216" s="90">
        <v>1727</v>
      </c>
      <c r="AR216" s="90">
        <v>780</v>
      </c>
      <c r="AS216" s="90">
        <v>1246</v>
      </c>
      <c r="AT216" s="90">
        <v>2026</v>
      </c>
      <c r="AU216" s="90">
        <v>627</v>
      </c>
      <c r="AV216" s="90">
        <v>448</v>
      </c>
      <c r="AW216" s="90">
        <v>7</v>
      </c>
      <c r="AX216" s="90">
        <v>0</v>
      </c>
      <c r="AY216" s="90">
        <v>944</v>
      </c>
      <c r="AZ216" s="90">
        <v>599</v>
      </c>
      <c r="BA216" s="90">
        <v>345</v>
      </c>
      <c r="BB216" s="90">
        <v>541</v>
      </c>
      <c r="BC216" s="90">
        <v>0</v>
      </c>
      <c r="BD216" s="90">
        <v>541</v>
      </c>
      <c r="BE216" s="90">
        <v>1485</v>
      </c>
      <c r="BF216" s="90">
        <v>12</v>
      </c>
      <c r="BG216" s="94" t="s">
        <v>311</v>
      </c>
      <c r="BH216" s="125" t="s">
        <v>329</v>
      </c>
    </row>
    <row r="217" spans="1:60" x14ac:dyDescent="0.2">
      <c r="A217" s="176">
        <v>214</v>
      </c>
      <c r="B217" s="190" t="s">
        <v>202</v>
      </c>
      <c r="C217" s="83" t="s">
        <v>550</v>
      </c>
      <c r="D217" s="90">
        <v>133826</v>
      </c>
      <c r="E217" s="90">
        <v>750</v>
      </c>
      <c r="F217" s="90">
        <v>128461</v>
      </c>
      <c r="G217" s="90">
        <v>129211</v>
      </c>
      <c r="H217" s="214">
        <v>96.55</v>
      </c>
      <c r="I217" s="90">
        <v>3961</v>
      </c>
      <c r="J217" s="90">
        <v>1049</v>
      </c>
      <c r="K217" s="90">
        <v>133471</v>
      </c>
      <c r="L217" s="90">
        <v>35599</v>
      </c>
      <c r="M217" s="90">
        <v>36211</v>
      </c>
      <c r="N217" s="90">
        <v>36146</v>
      </c>
      <c r="O217" s="90">
        <v>25515</v>
      </c>
      <c r="P217" s="90">
        <v>12322</v>
      </c>
      <c r="Q217" s="90">
        <v>435</v>
      </c>
      <c r="R217" s="90">
        <v>12757</v>
      </c>
      <c r="S217" s="90">
        <v>1627</v>
      </c>
      <c r="T217" s="90">
        <v>2334</v>
      </c>
      <c r="U217" s="90">
        <v>305</v>
      </c>
      <c r="V217" s="90">
        <v>129</v>
      </c>
      <c r="W217" s="90">
        <v>8362</v>
      </c>
      <c r="X217" s="90">
        <v>5536</v>
      </c>
      <c r="Y217" s="90">
        <v>2826</v>
      </c>
      <c r="Z217" s="90">
        <v>4925</v>
      </c>
      <c r="AA217" s="90">
        <v>3</v>
      </c>
      <c r="AB217" s="90">
        <v>4922</v>
      </c>
      <c r="AC217" s="90">
        <v>13284</v>
      </c>
      <c r="AD217" s="90">
        <v>1256</v>
      </c>
      <c r="AE217" s="178"/>
      <c r="AF217" s="90">
        <v>47803</v>
      </c>
      <c r="AG217" s="90">
        <v>189</v>
      </c>
      <c r="AH217" s="90">
        <v>46155</v>
      </c>
      <c r="AI217" s="90">
        <v>46344</v>
      </c>
      <c r="AJ217" s="214">
        <v>96.95</v>
      </c>
      <c r="AK217" s="90">
        <v>1460</v>
      </c>
      <c r="AL217" s="90">
        <v>153</v>
      </c>
      <c r="AM217" s="90">
        <v>47768</v>
      </c>
      <c r="AN217" s="90">
        <v>9718</v>
      </c>
      <c r="AO217" s="90">
        <v>10046</v>
      </c>
      <c r="AP217" s="90">
        <v>15810</v>
      </c>
      <c r="AQ217" s="90">
        <v>12194</v>
      </c>
      <c r="AR217" s="90">
        <v>3801</v>
      </c>
      <c r="AS217" s="90">
        <v>622</v>
      </c>
      <c r="AT217" s="90">
        <v>4423</v>
      </c>
      <c r="AU217" s="90">
        <v>712</v>
      </c>
      <c r="AV217" s="90">
        <v>749</v>
      </c>
      <c r="AW217" s="90">
        <v>575</v>
      </c>
      <c r="AX217" s="90">
        <v>54</v>
      </c>
      <c r="AY217" s="90">
        <v>2333</v>
      </c>
      <c r="AZ217" s="90">
        <v>1425</v>
      </c>
      <c r="BA217" s="90">
        <v>908</v>
      </c>
      <c r="BB217" s="90">
        <v>1474</v>
      </c>
      <c r="BC217" s="90">
        <v>3</v>
      </c>
      <c r="BD217" s="90">
        <v>1471</v>
      </c>
      <c r="BE217" s="90">
        <v>3804</v>
      </c>
      <c r="BF217" s="90">
        <v>38</v>
      </c>
      <c r="BG217" s="94" t="s">
        <v>313</v>
      </c>
      <c r="BH217" s="125" t="s">
        <v>334</v>
      </c>
    </row>
    <row r="218" spans="1:60" x14ac:dyDescent="0.2">
      <c r="A218" s="176">
        <v>215</v>
      </c>
      <c r="B218" s="190" t="s">
        <v>203</v>
      </c>
      <c r="C218" s="83" t="s">
        <v>551</v>
      </c>
      <c r="D218" s="90">
        <v>74347</v>
      </c>
      <c r="E218" s="90">
        <v>860</v>
      </c>
      <c r="F218" s="90">
        <v>70264</v>
      </c>
      <c r="G218" s="90">
        <v>71124</v>
      </c>
      <c r="H218" s="214">
        <v>95.66</v>
      </c>
      <c r="I218" s="90">
        <v>1283</v>
      </c>
      <c r="J218" s="90">
        <v>974</v>
      </c>
      <c r="K218" s="90">
        <v>72521</v>
      </c>
      <c r="L218" s="90">
        <v>22046</v>
      </c>
      <c r="M218" s="90">
        <v>20212</v>
      </c>
      <c r="N218" s="90">
        <v>20747</v>
      </c>
      <c r="O218" s="90">
        <v>9516</v>
      </c>
      <c r="P218" s="90">
        <v>4162</v>
      </c>
      <c r="Q218" s="90">
        <v>-429</v>
      </c>
      <c r="R218" s="90">
        <v>3733</v>
      </c>
      <c r="S218" s="90">
        <v>218</v>
      </c>
      <c r="T218" s="90">
        <v>188</v>
      </c>
      <c r="U218" s="90">
        <v>34</v>
      </c>
      <c r="V218" s="90">
        <v>24</v>
      </c>
      <c r="W218" s="90">
        <v>3269</v>
      </c>
      <c r="X218" s="90">
        <v>1961</v>
      </c>
      <c r="Y218" s="90">
        <v>1308</v>
      </c>
      <c r="Z218" s="90">
        <v>3223</v>
      </c>
      <c r="AA218" s="90">
        <v>6</v>
      </c>
      <c r="AB218" s="90">
        <v>3217</v>
      </c>
      <c r="AC218" s="90">
        <v>6486</v>
      </c>
      <c r="AD218" s="90">
        <v>0</v>
      </c>
      <c r="AE218" s="178"/>
      <c r="AF218" s="90">
        <v>37881</v>
      </c>
      <c r="AG218" s="90">
        <v>169</v>
      </c>
      <c r="AH218" s="90">
        <v>37463</v>
      </c>
      <c r="AI218" s="90">
        <v>37632</v>
      </c>
      <c r="AJ218" s="214">
        <v>99.34</v>
      </c>
      <c r="AK218" s="90">
        <v>439</v>
      </c>
      <c r="AL218" s="90">
        <v>320</v>
      </c>
      <c r="AM218" s="90">
        <v>38222</v>
      </c>
      <c r="AN218" s="90">
        <v>10950</v>
      </c>
      <c r="AO218" s="90">
        <v>9852</v>
      </c>
      <c r="AP218" s="90">
        <v>11221</v>
      </c>
      <c r="AQ218" s="90">
        <v>6199</v>
      </c>
      <c r="AR218" s="90">
        <v>357</v>
      </c>
      <c r="AS218" s="90">
        <v>651</v>
      </c>
      <c r="AT218" s="90">
        <v>1008</v>
      </c>
      <c r="AU218" s="90">
        <v>102</v>
      </c>
      <c r="AV218" s="90">
        <v>337</v>
      </c>
      <c r="AW218" s="90">
        <v>49</v>
      </c>
      <c r="AX218" s="90">
        <v>107</v>
      </c>
      <c r="AY218" s="90">
        <v>413</v>
      </c>
      <c r="AZ218" s="90">
        <v>247</v>
      </c>
      <c r="BA218" s="90">
        <v>166</v>
      </c>
      <c r="BB218" s="90">
        <v>249</v>
      </c>
      <c r="BC218" s="90">
        <v>9</v>
      </c>
      <c r="BD218" s="90">
        <v>240</v>
      </c>
      <c r="BE218" s="90">
        <v>653</v>
      </c>
      <c r="BF218" s="90">
        <v>0</v>
      </c>
      <c r="BG218" s="94" t="s">
        <v>311</v>
      </c>
      <c r="BH218" s="125" t="s">
        <v>336</v>
      </c>
    </row>
    <row r="219" spans="1:60" x14ac:dyDescent="0.2">
      <c r="A219" s="176">
        <v>216</v>
      </c>
      <c r="B219" s="190" t="s">
        <v>204</v>
      </c>
      <c r="C219" s="83" t="s">
        <v>552</v>
      </c>
      <c r="D219" s="90">
        <v>67224</v>
      </c>
      <c r="E219" s="90">
        <v>1084</v>
      </c>
      <c r="F219" s="90">
        <v>64723</v>
      </c>
      <c r="G219" s="90">
        <v>65807</v>
      </c>
      <c r="H219" s="214">
        <v>97.89</v>
      </c>
      <c r="I219" s="90">
        <v>19</v>
      </c>
      <c r="J219" s="90">
        <v>1338</v>
      </c>
      <c r="K219" s="90">
        <v>66080</v>
      </c>
      <c r="L219" s="90">
        <v>18555</v>
      </c>
      <c r="M219" s="90">
        <v>18730</v>
      </c>
      <c r="N219" s="90">
        <v>18654</v>
      </c>
      <c r="O219" s="90">
        <v>10141</v>
      </c>
      <c r="P219" s="90">
        <v>2422</v>
      </c>
      <c r="Q219" s="90">
        <v>-269</v>
      </c>
      <c r="R219" s="90">
        <v>2153</v>
      </c>
      <c r="S219" s="90">
        <v>215</v>
      </c>
      <c r="T219" s="90">
        <v>132</v>
      </c>
      <c r="U219" s="90">
        <v>130</v>
      </c>
      <c r="V219" s="90">
        <v>49</v>
      </c>
      <c r="W219" s="90">
        <v>1627</v>
      </c>
      <c r="X219" s="90">
        <v>784</v>
      </c>
      <c r="Y219" s="90">
        <v>843</v>
      </c>
      <c r="Z219" s="90">
        <v>1476</v>
      </c>
      <c r="AA219" s="90">
        <v>34</v>
      </c>
      <c r="AB219" s="90">
        <v>1442</v>
      </c>
      <c r="AC219" s="90">
        <v>3069</v>
      </c>
      <c r="AD219" s="90">
        <v>59</v>
      </c>
      <c r="AE219" s="178"/>
      <c r="AF219" s="90">
        <v>41063</v>
      </c>
      <c r="AG219" s="90">
        <v>92</v>
      </c>
      <c r="AH219" s="90">
        <v>40145</v>
      </c>
      <c r="AI219" s="90">
        <v>40237</v>
      </c>
      <c r="AJ219" s="214">
        <v>97.99</v>
      </c>
      <c r="AK219" s="90">
        <v>492</v>
      </c>
      <c r="AL219" s="90">
        <v>113</v>
      </c>
      <c r="AM219" s="90">
        <v>40750</v>
      </c>
      <c r="AN219" s="90">
        <v>12437</v>
      </c>
      <c r="AO219" s="90">
        <v>11474</v>
      </c>
      <c r="AP219" s="90">
        <v>11206</v>
      </c>
      <c r="AQ219" s="90">
        <v>5633</v>
      </c>
      <c r="AR219" s="90">
        <v>748</v>
      </c>
      <c r="AS219" s="90">
        <v>1675</v>
      </c>
      <c r="AT219" s="90">
        <v>2423</v>
      </c>
      <c r="AU219" s="90">
        <v>1644</v>
      </c>
      <c r="AV219" s="90">
        <v>800</v>
      </c>
      <c r="AW219" s="90">
        <v>43</v>
      </c>
      <c r="AX219" s="90">
        <v>1</v>
      </c>
      <c r="AY219" s="90">
        <v>-65</v>
      </c>
      <c r="AZ219" s="90">
        <v>-65</v>
      </c>
      <c r="BA219" s="90">
        <v>0</v>
      </c>
      <c r="BB219" s="90">
        <v>830</v>
      </c>
      <c r="BC219" s="90">
        <v>10</v>
      </c>
      <c r="BD219" s="90">
        <v>820</v>
      </c>
      <c r="BE219" s="90">
        <v>755</v>
      </c>
      <c r="BF219" s="90">
        <v>4</v>
      </c>
      <c r="BG219" s="94" t="s">
        <v>311</v>
      </c>
      <c r="BH219" s="125" t="s">
        <v>329</v>
      </c>
    </row>
    <row r="220" spans="1:60" x14ac:dyDescent="0.2">
      <c r="A220" s="176">
        <v>217</v>
      </c>
      <c r="B220" s="190" t="s">
        <v>205</v>
      </c>
      <c r="C220" s="83" t="s">
        <v>553</v>
      </c>
      <c r="D220" s="90">
        <v>88950</v>
      </c>
      <c r="E220" s="90">
        <v>803</v>
      </c>
      <c r="F220" s="90">
        <v>87235</v>
      </c>
      <c r="G220" s="90">
        <v>88038</v>
      </c>
      <c r="H220" s="214">
        <v>98.97</v>
      </c>
      <c r="I220" s="90">
        <v>260</v>
      </c>
      <c r="J220" s="90">
        <v>1048</v>
      </c>
      <c r="K220" s="90">
        <v>88543</v>
      </c>
      <c r="L220" s="90">
        <v>24971</v>
      </c>
      <c r="M220" s="90">
        <v>25682</v>
      </c>
      <c r="N220" s="90">
        <v>25058</v>
      </c>
      <c r="O220" s="90">
        <v>12832</v>
      </c>
      <c r="P220" s="90">
        <v>1777</v>
      </c>
      <c r="Q220" s="90">
        <v>-81</v>
      </c>
      <c r="R220" s="90">
        <v>1696</v>
      </c>
      <c r="S220" s="90">
        <v>63</v>
      </c>
      <c r="T220" s="90">
        <v>348</v>
      </c>
      <c r="U220" s="90">
        <v>1</v>
      </c>
      <c r="V220" s="90">
        <v>0</v>
      </c>
      <c r="W220" s="90">
        <v>1284</v>
      </c>
      <c r="X220" s="90">
        <v>762</v>
      </c>
      <c r="Y220" s="90">
        <v>522</v>
      </c>
      <c r="Z220" s="90">
        <v>986</v>
      </c>
      <c r="AA220" s="90">
        <v>0</v>
      </c>
      <c r="AB220" s="90">
        <v>986</v>
      </c>
      <c r="AC220" s="90">
        <v>2270</v>
      </c>
      <c r="AD220" s="90">
        <v>185</v>
      </c>
      <c r="AE220" s="178"/>
      <c r="AF220" s="90">
        <v>21988</v>
      </c>
      <c r="AG220" s="90">
        <v>55</v>
      </c>
      <c r="AH220" s="90">
        <v>21737</v>
      </c>
      <c r="AI220" s="90">
        <v>21792</v>
      </c>
      <c r="AJ220" s="214">
        <v>99.11</v>
      </c>
      <c r="AK220" s="90">
        <v>1294</v>
      </c>
      <c r="AL220" s="90">
        <v>422</v>
      </c>
      <c r="AM220" s="90">
        <v>23453</v>
      </c>
      <c r="AN220" s="90">
        <v>7012</v>
      </c>
      <c r="AO220" s="90">
        <v>5126</v>
      </c>
      <c r="AP220" s="90">
        <v>8328</v>
      </c>
      <c r="AQ220" s="90">
        <v>2987</v>
      </c>
      <c r="AR220" s="90">
        <v>666</v>
      </c>
      <c r="AS220" s="90">
        <v>3242</v>
      </c>
      <c r="AT220" s="90">
        <v>3908</v>
      </c>
      <c r="AU220" s="90">
        <v>1586</v>
      </c>
      <c r="AV220" s="90">
        <v>1821</v>
      </c>
      <c r="AW220" s="90">
        <v>0</v>
      </c>
      <c r="AX220" s="90">
        <v>1</v>
      </c>
      <c r="AY220" s="90">
        <v>500</v>
      </c>
      <c r="AZ220" s="90">
        <v>303</v>
      </c>
      <c r="BA220" s="90">
        <v>197</v>
      </c>
      <c r="BB220" s="90">
        <v>199</v>
      </c>
      <c r="BC220" s="90">
        <v>0</v>
      </c>
      <c r="BD220" s="90">
        <v>199</v>
      </c>
      <c r="BE220" s="90">
        <v>699</v>
      </c>
      <c r="BF220" s="90">
        <v>9</v>
      </c>
      <c r="BG220" s="94" t="s">
        <v>311</v>
      </c>
      <c r="BH220" s="125" t="s">
        <v>331</v>
      </c>
    </row>
    <row r="221" spans="1:60" x14ac:dyDescent="0.2">
      <c r="A221" s="176">
        <v>218</v>
      </c>
      <c r="B221" s="190" t="s">
        <v>206</v>
      </c>
      <c r="C221" s="83" t="s">
        <v>554</v>
      </c>
      <c r="D221" s="90">
        <v>57075</v>
      </c>
      <c r="E221" s="90">
        <v>384</v>
      </c>
      <c r="F221" s="90">
        <v>54858</v>
      </c>
      <c r="G221" s="90">
        <v>55242</v>
      </c>
      <c r="H221" s="214">
        <v>96.79</v>
      </c>
      <c r="I221" s="90">
        <v>269</v>
      </c>
      <c r="J221" s="90">
        <v>400</v>
      </c>
      <c r="K221" s="90">
        <v>55527</v>
      </c>
      <c r="L221" s="90">
        <v>15335</v>
      </c>
      <c r="M221" s="90">
        <v>16091</v>
      </c>
      <c r="N221" s="90">
        <v>16087</v>
      </c>
      <c r="O221" s="90">
        <v>8014</v>
      </c>
      <c r="P221" s="90">
        <v>3412</v>
      </c>
      <c r="Q221" s="90">
        <v>-226</v>
      </c>
      <c r="R221" s="90">
        <v>3186</v>
      </c>
      <c r="S221" s="90">
        <v>195</v>
      </c>
      <c r="T221" s="90">
        <v>100</v>
      </c>
      <c r="U221" s="90">
        <v>171</v>
      </c>
      <c r="V221" s="90">
        <v>18</v>
      </c>
      <c r="W221" s="90">
        <v>2702</v>
      </c>
      <c r="X221" s="90">
        <v>1697</v>
      </c>
      <c r="Y221" s="90">
        <v>1005</v>
      </c>
      <c r="Z221" s="90">
        <v>1855</v>
      </c>
      <c r="AA221" s="90">
        <v>6</v>
      </c>
      <c r="AB221" s="90">
        <v>1849</v>
      </c>
      <c r="AC221" s="90">
        <v>4551</v>
      </c>
      <c r="AD221" s="90">
        <v>319</v>
      </c>
      <c r="AE221" s="178"/>
      <c r="AF221" s="90">
        <v>29202</v>
      </c>
      <c r="AG221" s="90">
        <v>491</v>
      </c>
      <c r="AH221" s="90">
        <v>27472</v>
      </c>
      <c r="AI221" s="90">
        <v>27963</v>
      </c>
      <c r="AJ221" s="214">
        <v>95.76</v>
      </c>
      <c r="AK221" s="90">
        <v>-2420</v>
      </c>
      <c r="AL221" s="90">
        <v>290</v>
      </c>
      <c r="AM221" s="90">
        <v>25342</v>
      </c>
      <c r="AN221" s="90">
        <v>7214</v>
      </c>
      <c r="AO221" s="90">
        <v>6756</v>
      </c>
      <c r="AP221" s="90">
        <v>6860</v>
      </c>
      <c r="AQ221" s="90">
        <v>4512</v>
      </c>
      <c r="AR221" s="90">
        <v>2606</v>
      </c>
      <c r="AS221" s="90">
        <v>-829</v>
      </c>
      <c r="AT221" s="90">
        <v>1777</v>
      </c>
      <c r="AU221" s="90">
        <v>80</v>
      </c>
      <c r="AV221" s="90">
        <v>161</v>
      </c>
      <c r="AW221" s="90">
        <v>96</v>
      </c>
      <c r="AX221" s="90">
        <v>30</v>
      </c>
      <c r="AY221" s="90">
        <v>1410</v>
      </c>
      <c r="AZ221" s="90">
        <v>627</v>
      </c>
      <c r="BA221" s="90">
        <v>783</v>
      </c>
      <c r="BB221" s="90">
        <v>1239</v>
      </c>
      <c r="BC221" s="90">
        <v>0</v>
      </c>
      <c r="BD221" s="90">
        <v>1239</v>
      </c>
      <c r="BE221" s="90">
        <v>2649</v>
      </c>
      <c r="BF221" s="90">
        <v>23</v>
      </c>
      <c r="BG221" s="94" t="s">
        <v>311</v>
      </c>
      <c r="BH221" s="125" t="s">
        <v>329</v>
      </c>
    </row>
    <row r="222" spans="1:60" x14ac:dyDescent="0.2">
      <c r="A222" s="176">
        <v>219</v>
      </c>
      <c r="B222" s="190" t="s">
        <v>207</v>
      </c>
      <c r="C222" s="83" t="s">
        <v>555</v>
      </c>
      <c r="D222" s="90">
        <v>33290</v>
      </c>
      <c r="E222" s="90">
        <v>298</v>
      </c>
      <c r="F222" s="90">
        <v>32247</v>
      </c>
      <c r="G222" s="90">
        <v>32545</v>
      </c>
      <c r="H222" s="214">
        <v>97.76</v>
      </c>
      <c r="I222" s="90">
        <v>13</v>
      </c>
      <c r="J222" s="90">
        <v>340</v>
      </c>
      <c r="K222" s="90">
        <v>32600</v>
      </c>
      <c r="L222" s="90">
        <v>9646</v>
      </c>
      <c r="M222" s="90">
        <v>9046</v>
      </c>
      <c r="N222" s="90">
        <v>9075</v>
      </c>
      <c r="O222" s="90">
        <v>4833</v>
      </c>
      <c r="P222" s="90">
        <v>746</v>
      </c>
      <c r="Q222" s="90">
        <v>-233</v>
      </c>
      <c r="R222" s="90">
        <v>513</v>
      </c>
      <c r="S222" s="90">
        <v>-103</v>
      </c>
      <c r="T222" s="90">
        <v>116</v>
      </c>
      <c r="U222" s="90">
        <v>11</v>
      </c>
      <c r="V222" s="90">
        <v>5</v>
      </c>
      <c r="W222" s="90">
        <v>484</v>
      </c>
      <c r="X222" s="90">
        <v>278</v>
      </c>
      <c r="Y222" s="90">
        <v>206</v>
      </c>
      <c r="Z222" s="90">
        <v>748</v>
      </c>
      <c r="AA222" s="90">
        <v>5</v>
      </c>
      <c r="AB222" s="90">
        <v>743</v>
      </c>
      <c r="AC222" s="90">
        <v>1227</v>
      </c>
      <c r="AD222" s="90">
        <v>4</v>
      </c>
      <c r="AE222" s="178"/>
      <c r="AF222" s="90">
        <v>7404</v>
      </c>
      <c r="AG222" s="90">
        <v>13</v>
      </c>
      <c r="AH222" s="90">
        <v>7310</v>
      </c>
      <c r="AI222" s="90">
        <v>7323</v>
      </c>
      <c r="AJ222" s="214">
        <v>98.91</v>
      </c>
      <c r="AK222" s="90">
        <v>-554</v>
      </c>
      <c r="AL222" s="90">
        <v>15</v>
      </c>
      <c r="AM222" s="90">
        <v>6771</v>
      </c>
      <c r="AN222" s="90">
        <v>2452</v>
      </c>
      <c r="AO222" s="90">
        <v>1631</v>
      </c>
      <c r="AP222" s="90">
        <v>1700</v>
      </c>
      <c r="AQ222" s="90">
        <v>988</v>
      </c>
      <c r="AR222" s="90">
        <v>149</v>
      </c>
      <c r="AS222" s="90">
        <v>-330</v>
      </c>
      <c r="AT222" s="90">
        <v>-181</v>
      </c>
      <c r="AU222" s="90">
        <v>-362</v>
      </c>
      <c r="AV222" s="90">
        <v>-192</v>
      </c>
      <c r="AW222" s="90">
        <v>2</v>
      </c>
      <c r="AX222" s="90">
        <v>4</v>
      </c>
      <c r="AY222" s="90">
        <v>367</v>
      </c>
      <c r="AZ222" s="90">
        <v>248</v>
      </c>
      <c r="BA222" s="90">
        <v>119</v>
      </c>
      <c r="BB222" s="90">
        <v>81</v>
      </c>
      <c r="BC222" s="90">
        <v>1</v>
      </c>
      <c r="BD222" s="90">
        <v>80</v>
      </c>
      <c r="BE222" s="90">
        <v>447</v>
      </c>
      <c r="BF222" s="90">
        <v>0</v>
      </c>
      <c r="BG222" s="94" t="s">
        <v>314</v>
      </c>
      <c r="BH222" s="125" t="s">
        <v>331</v>
      </c>
    </row>
    <row r="223" spans="1:60" x14ac:dyDescent="0.2">
      <c r="A223" s="176">
        <v>220</v>
      </c>
      <c r="B223" s="190" t="s">
        <v>208</v>
      </c>
      <c r="C223" s="83" t="s">
        <v>556</v>
      </c>
      <c r="D223" s="90">
        <v>42909</v>
      </c>
      <c r="E223" s="90">
        <v>453</v>
      </c>
      <c r="F223" s="90">
        <v>41358</v>
      </c>
      <c r="G223" s="90">
        <v>41811</v>
      </c>
      <c r="H223" s="214">
        <v>97.44</v>
      </c>
      <c r="I223" s="90">
        <v>10</v>
      </c>
      <c r="J223" s="90">
        <v>0</v>
      </c>
      <c r="K223" s="90">
        <v>41368</v>
      </c>
      <c r="L223" s="90">
        <v>14450</v>
      </c>
      <c r="M223" s="90">
        <v>11719</v>
      </c>
      <c r="N223" s="90">
        <v>11724</v>
      </c>
      <c r="O223" s="90">
        <v>3475</v>
      </c>
      <c r="P223" s="90">
        <v>738</v>
      </c>
      <c r="Q223" s="90">
        <v>96</v>
      </c>
      <c r="R223" s="90">
        <v>834</v>
      </c>
      <c r="S223" s="90">
        <v>245</v>
      </c>
      <c r="T223" s="90">
        <v>184</v>
      </c>
      <c r="U223" s="90">
        <v>4</v>
      </c>
      <c r="V223" s="90">
        <v>0</v>
      </c>
      <c r="W223" s="90">
        <v>401</v>
      </c>
      <c r="X223" s="90">
        <v>148</v>
      </c>
      <c r="Y223" s="90">
        <v>253</v>
      </c>
      <c r="Z223" s="90">
        <v>1098</v>
      </c>
      <c r="AA223" s="90">
        <v>0</v>
      </c>
      <c r="AB223" s="90">
        <v>1098</v>
      </c>
      <c r="AC223" s="90">
        <v>1499</v>
      </c>
      <c r="AD223" s="90">
        <v>0</v>
      </c>
      <c r="AE223" s="178"/>
      <c r="AF223" s="90">
        <v>10641</v>
      </c>
      <c r="AG223" s="90">
        <v>22</v>
      </c>
      <c r="AH223" s="90">
        <v>10239</v>
      </c>
      <c r="AI223" s="90">
        <v>10261</v>
      </c>
      <c r="AJ223" s="214">
        <v>96.43</v>
      </c>
      <c r="AK223" s="90">
        <v>-411</v>
      </c>
      <c r="AL223" s="90">
        <v>0</v>
      </c>
      <c r="AM223" s="90">
        <v>9828</v>
      </c>
      <c r="AN223" s="90">
        <v>3649</v>
      </c>
      <c r="AO223" s="90">
        <v>2213</v>
      </c>
      <c r="AP223" s="90">
        <v>2675</v>
      </c>
      <c r="AQ223" s="90">
        <v>1291</v>
      </c>
      <c r="AR223" s="90">
        <v>220</v>
      </c>
      <c r="AS223" s="90">
        <v>242</v>
      </c>
      <c r="AT223" s="90">
        <v>462</v>
      </c>
      <c r="AU223" s="90">
        <v>97</v>
      </c>
      <c r="AV223" s="90">
        <v>153</v>
      </c>
      <c r="AW223" s="90">
        <v>0</v>
      </c>
      <c r="AX223" s="90">
        <v>0</v>
      </c>
      <c r="AY223" s="90">
        <v>212</v>
      </c>
      <c r="AZ223" s="90">
        <v>78</v>
      </c>
      <c r="BA223" s="90">
        <v>134</v>
      </c>
      <c r="BB223" s="90">
        <v>420</v>
      </c>
      <c r="BC223" s="90">
        <v>0</v>
      </c>
      <c r="BD223" s="90">
        <v>420</v>
      </c>
      <c r="BE223" s="90">
        <v>632</v>
      </c>
      <c r="BF223" s="90">
        <v>0</v>
      </c>
      <c r="BG223" s="94" t="s">
        <v>311</v>
      </c>
      <c r="BH223" s="125" t="s">
        <v>334</v>
      </c>
    </row>
    <row r="224" spans="1:60" x14ac:dyDescent="0.2">
      <c r="A224" s="176">
        <v>221</v>
      </c>
      <c r="B224" s="190" t="s">
        <v>209</v>
      </c>
      <c r="C224" s="83" t="s">
        <v>557</v>
      </c>
      <c r="D224" s="90">
        <v>134274</v>
      </c>
      <c r="E224" s="90">
        <v>1222</v>
      </c>
      <c r="F224" s="90">
        <v>123267</v>
      </c>
      <c r="G224" s="90">
        <v>124489</v>
      </c>
      <c r="H224" s="214">
        <v>92.71</v>
      </c>
      <c r="I224" s="90">
        <v>5444</v>
      </c>
      <c r="J224" s="90">
        <v>1394</v>
      </c>
      <c r="K224" s="90">
        <v>130105</v>
      </c>
      <c r="L224" s="90">
        <v>35857</v>
      </c>
      <c r="M224" s="90">
        <v>35647</v>
      </c>
      <c r="N224" s="90">
        <v>36152</v>
      </c>
      <c r="O224" s="90">
        <v>22449</v>
      </c>
      <c r="P224" s="90">
        <v>50278</v>
      </c>
      <c r="Q224" s="90">
        <v>-2051</v>
      </c>
      <c r="R224" s="90">
        <v>48227</v>
      </c>
      <c r="S224" s="90">
        <v>3053</v>
      </c>
      <c r="T224" s="90">
        <v>2793</v>
      </c>
      <c r="U224" s="90">
        <v>1767</v>
      </c>
      <c r="V224" s="90">
        <v>220</v>
      </c>
      <c r="W224" s="90">
        <v>40394</v>
      </c>
      <c r="X224" s="90">
        <v>32004</v>
      </c>
      <c r="Y224" s="90">
        <v>8390</v>
      </c>
      <c r="Z224" s="90">
        <v>11988</v>
      </c>
      <c r="AA224" s="90">
        <v>77</v>
      </c>
      <c r="AB224" s="90">
        <v>11911</v>
      </c>
      <c r="AC224" s="90">
        <v>52305</v>
      </c>
      <c r="AD224" s="90">
        <v>4259</v>
      </c>
      <c r="AE224" s="178"/>
      <c r="AF224" s="90">
        <v>67415</v>
      </c>
      <c r="AG224" s="90">
        <v>360</v>
      </c>
      <c r="AH224" s="90">
        <v>61612</v>
      </c>
      <c r="AI224" s="90">
        <v>61972</v>
      </c>
      <c r="AJ224" s="214">
        <v>91.93</v>
      </c>
      <c r="AK224" s="90">
        <v>-11270</v>
      </c>
      <c r="AL224" s="90">
        <v>212</v>
      </c>
      <c r="AM224" s="90">
        <v>50554</v>
      </c>
      <c r="AN224" s="90">
        <v>14685</v>
      </c>
      <c r="AO224" s="90">
        <v>16515</v>
      </c>
      <c r="AP224" s="90">
        <v>11184</v>
      </c>
      <c r="AQ224" s="90">
        <v>8170</v>
      </c>
      <c r="AR224" s="90">
        <v>19448</v>
      </c>
      <c r="AS224" s="90">
        <v>-12629</v>
      </c>
      <c r="AT224" s="90">
        <v>6819</v>
      </c>
      <c r="AU224" s="90">
        <v>-8619</v>
      </c>
      <c r="AV224" s="90">
        <v>-2647</v>
      </c>
      <c r="AW224" s="90">
        <v>1081</v>
      </c>
      <c r="AX224" s="90">
        <v>302</v>
      </c>
      <c r="AY224" s="90">
        <v>16702</v>
      </c>
      <c r="AZ224" s="90">
        <v>13404</v>
      </c>
      <c r="BA224" s="90">
        <v>3298</v>
      </c>
      <c r="BB224" s="90">
        <v>7295</v>
      </c>
      <c r="BC224" s="90">
        <v>-41</v>
      </c>
      <c r="BD224" s="90">
        <v>7336</v>
      </c>
      <c r="BE224" s="90">
        <v>24038</v>
      </c>
      <c r="BF224" s="90">
        <v>167</v>
      </c>
      <c r="BG224" s="94" t="s">
        <v>313</v>
      </c>
      <c r="BH224" s="125" t="s">
        <v>330</v>
      </c>
    </row>
    <row r="225" spans="1:60" x14ac:dyDescent="0.2">
      <c r="A225" s="176">
        <v>222</v>
      </c>
      <c r="B225" s="190" t="s">
        <v>210</v>
      </c>
      <c r="C225" s="83" t="s">
        <v>558</v>
      </c>
      <c r="D225" s="90">
        <v>122804</v>
      </c>
      <c r="E225" s="90">
        <v>4207</v>
      </c>
      <c r="F225" s="90">
        <v>115436</v>
      </c>
      <c r="G225" s="90">
        <v>119643</v>
      </c>
      <c r="H225" s="214">
        <v>97.43</v>
      </c>
      <c r="I225" s="90">
        <v>2483</v>
      </c>
      <c r="J225" s="90">
        <v>4548</v>
      </c>
      <c r="K225" s="90">
        <v>122467</v>
      </c>
      <c r="L225" s="90">
        <v>32805</v>
      </c>
      <c r="M225" s="90">
        <v>34138</v>
      </c>
      <c r="N225" s="90">
        <v>32929</v>
      </c>
      <c r="O225" s="90">
        <v>22595</v>
      </c>
      <c r="P225" s="90">
        <v>23819</v>
      </c>
      <c r="Q225" s="90">
        <v>5786</v>
      </c>
      <c r="R225" s="90">
        <v>29605</v>
      </c>
      <c r="S225" s="90">
        <v>2483</v>
      </c>
      <c r="T225" s="90">
        <v>1058</v>
      </c>
      <c r="U225" s="90">
        <v>710</v>
      </c>
      <c r="V225" s="90">
        <v>52</v>
      </c>
      <c r="W225" s="90">
        <v>25302</v>
      </c>
      <c r="X225" s="90">
        <v>20423</v>
      </c>
      <c r="Y225" s="90">
        <v>4879</v>
      </c>
      <c r="Z225" s="90">
        <v>3347</v>
      </c>
      <c r="AA225" s="90">
        <v>6</v>
      </c>
      <c r="AB225" s="90">
        <v>3341</v>
      </c>
      <c r="AC225" s="90">
        <v>28643</v>
      </c>
      <c r="AD225" s="90">
        <v>2118</v>
      </c>
      <c r="AE225" s="178"/>
      <c r="AF225" s="90">
        <v>68881</v>
      </c>
      <c r="AG225" s="90">
        <v>720</v>
      </c>
      <c r="AH225" s="90">
        <v>61480</v>
      </c>
      <c r="AI225" s="90">
        <v>62200</v>
      </c>
      <c r="AJ225" s="214">
        <v>90.3</v>
      </c>
      <c r="AK225" s="90">
        <v>-3721</v>
      </c>
      <c r="AL225" s="90">
        <v>613</v>
      </c>
      <c r="AM225" s="90">
        <v>58372</v>
      </c>
      <c r="AN225" s="90">
        <v>16476</v>
      </c>
      <c r="AO225" s="90">
        <v>15536</v>
      </c>
      <c r="AP225" s="90">
        <v>17037</v>
      </c>
      <c r="AQ225" s="90">
        <v>9323</v>
      </c>
      <c r="AR225" s="90">
        <v>4229</v>
      </c>
      <c r="AS225" s="90">
        <v>-3211</v>
      </c>
      <c r="AT225" s="90">
        <v>1018</v>
      </c>
      <c r="AU225" s="90">
        <v>-3721</v>
      </c>
      <c r="AV225" s="90">
        <v>775</v>
      </c>
      <c r="AW225" s="90">
        <v>-10</v>
      </c>
      <c r="AX225" s="90">
        <v>95</v>
      </c>
      <c r="AY225" s="90">
        <v>3879</v>
      </c>
      <c r="AZ225" s="90">
        <v>1709</v>
      </c>
      <c r="BA225" s="90">
        <v>2170</v>
      </c>
      <c r="BB225" s="90">
        <v>6682</v>
      </c>
      <c r="BC225" s="90">
        <v>172</v>
      </c>
      <c r="BD225" s="90">
        <v>6510</v>
      </c>
      <c r="BE225" s="90">
        <v>10389</v>
      </c>
      <c r="BF225" s="90">
        <v>104</v>
      </c>
      <c r="BG225" s="94" t="s">
        <v>313</v>
      </c>
      <c r="BH225" s="125" t="s">
        <v>336</v>
      </c>
    </row>
    <row r="226" spans="1:60" x14ac:dyDescent="0.2">
      <c r="A226" s="176">
        <v>223</v>
      </c>
      <c r="B226" s="190" t="s">
        <v>211</v>
      </c>
      <c r="C226" s="83" t="s">
        <v>559</v>
      </c>
      <c r="D226" s="90">
        <v>75839</v>
      </c>
      <c r="E226" s="90">
        <v>1292</v>
      </c>
      <c r="F226" s="90">
        <v>72287</v>
      </c>
      <c r="G226" s="90">
        <v>73579</v>
      </c>
      <c r="H226" s="214">
        <v>97.02</v>
      </c>
      <c r="I226" s="90">
        <v>1758</v>
      </c>
      <c r="J226" s="90">
        <v>1425</v>
      </c>
      <c r="K226" s="90">
        <v>75470</v>
      </c>
      <c r="L226" s="90">
        <v>19923</v>
      </c>
      <c r="M226" s="90">
        <v>20729</v>
      </c>
      <c r="N226" s="90">
        <v>21013</v>
      </c>
      <c r="O226" s="90">
        <v>13805</v>
      </c>
      <c r="P226" s="90">
        <v>4649</v>
      </c>
      <c r="Q226" s="90">
        <v>864</v>
      </c>
      <c r="R226" s="90">
        <v>5513</v>
      </c>
      <c r="S226" s="90">
        <v>1758</v>
      </c>
      <c r="T226" s="90">
        <v>0</v>
      </c>
      <c r="U226" s="90">
        <v>98</v>
      </c>
      <c r="V226" s="90">
        <v>0</v>
      </c>
      <c r="W226" s="90">
        <v>3657</v>
      </c>
      <c r="X226" s="90">
        <v>2304</v>
      </c>
      <c r="Y226" s="90">
        <v>1353</v>
      </c>
      <c r="Z226" s="90">
        <v>2364</v>
      </c>
      <c r="AA226" s="90">
        <v>26</v>
      </c>
      <c r="AB226" s="90">
        <v>2338</v>
      </c>
      <c r="AC226" s="90">
        <v>5995</v>
      </c>
      <c r="AD226" s="90">
        <v>50</v>
      </c>
      <c r="AE226" s="178"/>
      <c r="AF226" s="90">
        <v>13899</v>
      </c>
      <c r="AG226" s="90">
        <v>133</v>
      </c>
      <c r="AH226" s="90">
        <v>12726</v>
      </c>
      <c r="AI226" s="90">
        <v>12859</v>
      </c>
      <c r="AJ226" s="214">
        <v>92.52</v>
      </c>
      <c r="AK226" s="90">
        <v>-1827</v>
      </c>
      <c r="AL226" s="90">
        <v>378</v>
      </c>
      <c r="AM226" s="90">
        <v>11277</v>
      </c>
      <c r="AN226" s="90">
        <v>3149</v>
      </c>
      <c r="AO226" s="90">
        <v>3200</v>
      </c>
      <c r="AP226" s="90">
        <v>3264</v>
      </c>
      <c r="AQ226" s="90">
        <v>1664</v>
      </c>
      <c r="AR226" s="90">
        <v>1355</v>
      </c>
      <c r="AS226" s="90">
        <v>1611</v>
      </c>
      <c r="AT226" s="90">
        <v>2966</v>
      </c>
      <c r="AU226" s="90">
        <v>1827</v>
      </c>
      <c r="AV226" s="90">
        <v>0</v>
      </c>
      <c r="AW226" s="90">
        <v>150</v>
      </c>
      <c r="AX226" s="90">
        <v>0</v>
      </c>
      <c r="AY226" s="90">
        <v>989</v>
      </c>
      <c r="AZ226" s="90">
        <v>627</v>
      </c>
      <c r="BA226" s="90">
        <v>362</v>
      </c>
      <c r="BB226" s="90">
        <v>1040</v>
      </c>
      <c r="BC226" s="90">
        <v>45</v>
      </c>
      <c r="BD226" s="90">
        <v>995</v>
      </c>
      <c r="BE226" s="90">
        <v>1984</v>
      </c>
      <c r="BF226" s="90">
        <v>6</v>
      </c>
      <c r="BG226" s="94" t="s">
        <v>311</v>
      </c>
      <c r="BH226" s="125" t="s">
        <v>334</v>
      </c>
    </row>
    <row r="227" spans="1:60" x14ac:dyDescent="0.2">
      <c r="A227" s="176">
        <v>224</v>
      </c>
      <c r="B227" s="190" t="s">
        <v>212</v>
      </c>
      <c r="C227" s="83" t="s">
        <v>560</v>
      </c>
      <c r="D227" s="90">
        <v>76062</v>
      </c>
      <c r="E227" s="90">
        <v>994</v>
      </c>
      <c r="F227" s="90">
        <v>72631</v>
      </c>
      <c r="G227" s="90">
        <v>73625</v>
      </c>
      <c r="H227" s="214">
        <v>96.8</v>
      </c>
      <c r="I227" s="90">
        <v>557</v>
      </c>
      <c r="J227" s="90">
        <v>1399</v>
      </c>
      <c r="K227" s="90">
        <v>74587</v>
      </c>
      <c r="L227" s="90">
        <v>21228</v>
      </c>
      <c r="M227" s="90">
        <v>21572</v>
      </c>
      <c r="N227" s="90">
        <v>21490</v>
      </c>
      <c r="O227" s="90">
        <v>10297</v>
      </c>
      <c r="P227" s="90">
        <v>3483</v>
      </c>
      <c r="Q227" s="90">
        <v>-131</v>
      </c>
      <c r="R227" s="90">
        <v>3352</v>
      </c>
      <c r="S227" s="90">
        <v>268</v>
      </c>
      <c r="T227" s="90">
        <v>638</v>
      </c>
      <c r="U227" s="90">
        <v>229</v>
      </c>
      <c r="V227" s="90">
        <v>34</v>
      </c>
      <c r="W227" s="90">
        <v>2183</v>
      </c>
      <c r="X227" s="90">
        <v>1268</v>
      </c>
      <c r="Y227" s="90">
        <v>914</v>
      </c>
      <c r="Z227" s="90">
        <v>2519</v>
      </c>
      <c r="AA227" s="90">
        <v>6</v>
      </c>
      <c r="AB227" s="90">
        <v>2513</v>
      </c>
      <c r="AC227" s="90">
        <v>4696</v>
      </c>
      <c r="AD227" s="90">
        <v>-30</v>
      </c>
      <c r="AE227" s="178"/>
      <c r="AF227" s="90">
        <v>26374</v>
      </c>
      <c r="AG227" s="90">
        <v>171</v>
      </c>
      <c r="AH227" s="90">
        <v>24883</v>
      </c>
      <c r="AI227" s="90">
        <v>25054</v>
      </c>
      <c r="AJ227" s="214">
        <v>95</v>
      </c>
      <c r="AK227" s="90">
        <v>-1918</v>
      </c>
      <c r="AL227" s="90">
        <v>276</v>
      </c>
      <c r="AM227" s="90">
        <v>23241</v>
      </c>
      <c r="AN227" s="90">
        <v>6772</v>
      </c>
      <c r="AO227" s="90">
        <v>5892</v>
      </c>
      <c r="AP227" s="90">
        <v>6403</v>
      </c>
      <c r="AQ227" s="90">
        <v>4175</v>
      </c>
      <c r="AR227" s="90">
        <v>899</v>
      </c>
      <c r="AS227" s="90">
        <v>349</v>
      </c>
      <c r="AT227" s="90">
        <v>1248</v>
      </c>
      <c r="AU227" s="90">
        <v>78</v>
      </c>
      <c r="AV227" s="90">
        <v>302</v>
      </c>
      <c r="AW227" s="90">
        <v>9</v>
      </c>
      <c r="AX227" s="90">
        <v>0</v>
      </c>
      <c r="AY227" s="90">
        <v>859</v>
      </c>
      <c r="AZ227" s="90">
        <v>459</v>
      </c>
      <c r="BA227" s="90">
        <v>399</v>
      </c>
      <c r="BB227" s="90">
        <v>1457</v>
      </c>
      <c r="BC227" s="90">
        <v>9</v>
      </c>
      <c r="BD227" s="90">
        <v>1448</v>
      </c>
      <c r="BE227" s="90">
        <v>2307</v>
      </c>
      <c r="BF227" s="90">
        <v>0</v>
      </c>
      <c r="BG227" s="94" t="s">
        <v>311</v>
      </c>
      <c r="BH227" s="125" t="s">
        <v>335</v>
      </c>
    </row>
    <row r="228" spans="1:60" x14ac:dyDescent="0.2">
      <c r="A228" s="176">
        <v>225</v>
      </c>
      <c r="B228" s="190" t="s">
        <v>213</v>
      </c>
      <c r="C228" s="83" t="s">
        <v>561</v>
      </c>
      <c r="D228" s="90">
        <v>165982</v>
      </c>
      <c r="E228" s="90">
        <v>1013</v>
      </c>
      <c r="F228" s="90">
        <v>156720</v>
      </c>
      <c r="G228" s="90">
        <v>157733</v>
      </c>
      <c r="H228" s="214">
        <v>95.03</v>
      </c>
      <c r="I228" s="90">
        <v>1857</v>
      </c>
      <c r="J228" s="90">
        <v>1144</v>
      </c>
      <c r="K228" s="90">
        <v>159721</v>
      </c>
      <c r="L228" s="90">
        <v>44433</v>
      </c>
      <c r="M228" s="90">
        <v>44996</v>
      </c>
      <c r="N228" s="90">
        <v>44809</v>
      </c>
      <c r="O228" s="90">
        <v>25483</v>
      </c>
      <c r="P228" s="90">
        <v>25504</v>
      </c>
      <c r="Q228" s="90">
        <v>-519</v>
      </c>
      <c r="R228" s="90">
        <v>24985</v>
      </c>
      <c r="S228" s="90">
        <v>990</v>
      </c>
      <c r="T228" s="90">
        <v>1445</v>
      </c>
      <c r="U228" s="90">
        <v>-27</v>
      </c>
      <c r="V228" s="90">
        <v>-1</v>
      </c>
      <c r="W228" s="90">
        <v>22578</v>
      </c>
      <c r="X228" s="90">
        <v>16828</v>
      </c>
      <c r="Y228" s="90">
        <v>5750</v>
      </c>
      <c r="Z228" s="90">
        <v>9201</v>
      </c>
      <c r="AA228" s="90">
        <v>1</v>
      </c>
      <c r="AB228" s="90">
        <v>9200</v>
      </c>
      <c r="AC228" s="90">
        <v>31778</v>
      </c>
      <c r="AD228" s="90">
        <v>2435</v>
      </c>
      <c r="AE228" s="178"/>
      <c r="AF228" s="90">
        <v>33163</v>
      </c>
      <c r="AG228" s="90">
        <v>147</v>
      </c>
      <c r="AH228" s="90">
        <v>31806</v>
      </c>
      <c r="AI228" s="90">
        <v>31953</v>
      </c>
      <c r="AJ228" s="214">
        <v>96.35</v>
      </c>
      <c r="AK228" s="90">
        <v>-3281</v>
      </c>
      <c r="AL228" s="90">
        <v>253</v>
      </c>
      <c r="AM228" s="90">
        <v>28778</v>
      </c>
      <c r="AN228" s="90">
        <v>6383</v>
      </c>
      <c r="AO228" s="90">
        <v>9261</v>
      </c>
      <c r="AP228" s="90">
        <v>7443</v>
      </c>
      <c r="AQ228" s="90">
        <v>5691</v>
      </c>
      <c r="AR228" s="90">
        <v>4359</v>
      </c>
      <c r="AS228" s="90">
        <v>-2818</v>
      </c>
      <c r="AT228" s="90">
        <v>1541</v>
      </c>
      <c r="AU228" s="90">
        <v>-2027</v>
      </c>
      <c r="AV228" s="90">
        <v>-958</v>
      </c>
      <c r="AW228" s="90">
        <v>472</v>
      </c>
      <c r="AX228" s="90">
        <v>129</v>
      </c>
      <c r="AY228" s="90">
        <v>3925</v>
      </c>
      <c r="AZ228" s="90">
        <v>2245</v>
      </c>
      <c r="BA228" s="90">
        <v>1680</v>
      </c>
      <c r="BB228" s="90">
        <v>2392</v>
      </c>
      <c r="BC228" s="90">
        <v>0</v>
      </c>
      <c r="BD228" s="90">
        <v>2392</v>
      </c>
      <c r="BE228" s="90">
        <v>6317</v>
      </c>
      <c r="BF228" s="90">
        <v>192</v>
      </c>
      <c r="BG228" s="94" t="s">
        <v>313</v>
      </c>
      <c r="BH228" s="125" t="s">
        <v>330</v>
      </c>
    </row>
    <row r="229" spans="1:60" x14ac:dyDescent="0.2">
      <c r="A229" s="176">
        <v>226</v>
      </c>
      <c r="B229" s="190" t="s">
        <v>214</v>
      </c>
      <c r="C229" s="83" t="s">
        <v>562</v>
      </c>
      <c r="D229" s="90">
        <v>62484</v>
      </c>
      <c r="E229" s="90">
        <v>787</v>
      </c>
      <c r="F229" s="90">
        <v>60513</v>
      </c>
      <c r="G229" s="90">
        <v>61300</v>
      </c>
      <c r="H229" s="214">
        <v>98.11</v>
      </c>
      <c r="I229" s="90">
        <v>446</v>
      </c>
      <c r="J229" s="90">
        <v>700</v>
      </c>
      <c r="K229" s="90">
        <v>61659</v>
      </c>
      <c r="L229" s="90">
        <v>17179</v>
      </c>
      <c r="M229" s="90">
        <v>17308</v>
      </c>
      <c r="N229" s="90">
        <v>17366</v>
      </c>
      <c r="O229" s="90">
        <v>9806</v>
      </c>
      <c r="P229" s="90">
        <v>2890</v>
      </c>
      <c r="Q229" s="90">
        <v>295</v>
      </c>
      <c r="R229" s="90">
        <v>3185</v>
      </c>
      <c r="S229" s="90">
        <v>422</v>
      </c>
      <c r="T229" s="90">
        <v>453</v>
      </c>
      <c r="U229" s="90">
        <v>78</v>
      </c>
      <c r="V229" s="90">
        <v>22</v>
      </c>
      <c r="W229" s="90">
        <v>2210</v>
      </c>
      <c r="X229" s="90">
        <v>1412</v>
      </c>
      <c r="Y229" s="90">
        <v>798</v>
      </c>
      <c r="Z229" s="90">
        <v>1217</v>
      </c>
      <c r="AA229" s="90">
        <v>8</v>
      </c>
      <c r="AB229" s="90">
        <v>1209</v>
      </c>
      <c r="AC229" s="90">
        <v>3419</v>
      </c>
      <c r="AD229" s="90">
        <v>298</v>
      </c>
      <c r="AE229" s="178"/>
      <c r="AF229" s="90">
        <v>33189</v>
      </c>
      <c r="AG229" s="90">
        <v>134</v>
      </c>
      <c r="AH229" s="90">
        <v>31123</v>
      </c>
      <c r="AI229" s="90">
        <v>31257</v>
      </c>
      <c r="AJ229" s="214">
        <v>94.18</v>
      </c>
      <c r="AK229" s="90">
        <v>-1430</v>
      </c>
      <c r="AL229" s="90">
        <v>58</v>
      </c>
      <c r="AM229" s="90">
        <v>29751</v>
      </c>
      <c r="AN229" s="90">
        <v>8025</v>
      </c>
      <c r="AO229" s="90">
        <v>7809</v>
      </c>
      <c r="AP229" s="90">
        <v>8673</v>
      </c>
      <c r="AQ229" s="90">
        <v>5244</v>
      </c>
      <c r="AR229" s="90">
        <v>724</v>
      </c>
      <c r="AS229" s="90">
        <v>568</v>
      </c>
      <c r="AT229" s="90">
        <v>1292</v>
      </c>
      <c r="AU229" s="90">
        <v>245</v>
      </c>
      <c r="AV229" s="90">
        <v>213</v>
      </c>
      <c r="AW229" s="90">
        <v>9</v>
      </c>
      <c r="AX229" s="90">
        <v>4</v>
      </c>
      <c r="AY229" s="90">
        <v>821</v>
      </c>
      <c r="AZ229" s="90">
        <v>471</v>
      </c>
      <c r="BA229" s="90">
        <v>350</v>
      </c>
      <c r="BB229" s="90">
        <v>1932</v>
      </c>
      <c r="BC229" s="90">
        <v>22</v>
      </c>
      <c r="BD229" s="90">
        <v>1910</v>
      </c>
      <c r="BE229" s="90">
        <v>2731</v>
      </c>
      <c r="BF229" s="90">
        <v>4</v>
      </c>
      <c r="BG229" s="94" t="s">
        <v>311</v>
      </c>
      <c r="BH229" s="125" t="s">
        <v>334</v>
      </c>
    </row>
    <row r="230" spans="1:60" x14ac:dyDescent="0.2">
      <c r="A230" s="176">
        <v>227</v>
      </c>
      <c r="B230" s="190" t="s">
        <v>215</v>
      </c>
      <c r="C230" s="83" t="s">
        <v>563</v>
      </c>
      <c r="D230" s="90">
        <v>99324</v>
      </c>
      <c r="E230" s="90">
        <v>1394</v>
      </c>
      <c r="F230" s="90">
        <v>95464</v>
      </c>
      <c r="G230" s="90">
        <v>96858</v>
      </c>
      <c r="H230" s="214">
        <v>97.52</v>
      </c>
      <c r="I230" s="90">
        <v>655</v>
      </c>
      <c r="J230" s="90">
        <v>1774</v>
      </c>
      <c r="K230" s="90">
        <v>97893</v>
      </c>
      <c r="L230" s="90">
        <v>27985</v>
      </c>
      <c r="M230" s="90">
        <v>27985</v>
      </c>
      <c r="N230" s="90">
        <v>27944</v>
      </c>
      <c r="O230" s="90">
        <v>13979</v>
      </c>
      <c r="P230" s="90">
        <v>5497</v>
      </c>
      <c r="Q230" s="90">
        <v>563</v>
      </c>
      <c r="R230" s="90">
        <v>6060</v>
      </c>
      <c r="S230" s="90">
        <v>580</v>
      </c>
      <c r="T230" s="90">
        <v>899</v>
      </c>
      <c r="U230" s="90">
        <v>399</v>
      </c>
      <c r="V230" s="90">
        <v>36</v>
      </c>
      <c r="W230" s="90">
        <v>4146</v>
      </c>
      <c r="X230" s="90">
        <v>3016</v>
      </c>
      <c r="Y230" s="90">
        <v>1130</v>
      </c>
      <c r="Z230" s="90">
        <v>2466</v>
      </c>
      <c r="AA230" s="90">
        <v>9</v>
      </c>
      <c r="AB230" s="90">
        <v>2457</v>
      </c>
      <c r="AC230" s="90">
        <v>6603</v>
      </c>
      <c r="AD230" s="90">
        <v>419</v>
      </c>
      <c r="AE230" s="178"/>
      <c r="AF230" s="90">
        <v>21015</v>
      </c>
      <c r="AG230" s="90">
        <v>450</v>
      </c>
      <c r="AH230" s="90">
        <v>19028</v>
      </c>
      <c r="AI230" s="90">
        <v>19478</v>
      </c>
      <c r="AJ230" s="214">
        <v>92.69</v>
      </c>
      <c r="AK230" s="90">
        <v>-506</v>
      </c>
      <c r="AL230" s="90">
        <v>729</v>
      </c>
      <c r="AM230" s="90">
        <v>19251</v>
      </c>
      <c r="AN230" s="90">
        <v>8076</v>
      </c>
      <c r="AO230" s="90">
        <v>4725</v>
      </c>
      <c r="AP230" s="90">
        <v>3405</v>
      </c>
      <c r="AQ230" s="90">
        <v>3045</v>
      </c>
      <c r="AR230" s="90">
        <v>2460</v>
      </c>
      <c r="AS230" s="90">
        <v>1316</v>
      </c>
      <c r="AT230" s="90">
        <v>3776</v>
      </c>
      <c r="AU230" s="90">
        <v>961</v>
      </c>
      <c r="AV230" s="90">
        <v>631</v>
      </c>
      <c r="AW230" s="90">
        <v>-11</v>
      </c>
      <c r="AX230" s="90">
        <v>0</v>
      </c>
      <c r="AY230" s="90">
        <v>2195</v>
      </c>
      <c r="AZ230" s="90">
        <v>1548</v>
      </c>
      <c r="BA230" s="90">
        <v>647</v>
      </c>
      <c r="BB230" s="90">
        <v>1565</v>
      </c>
      <c r="BC230" s="90">
        <v>0</v>
      </c>
      <c r="BD230" s="90">
        <v>1565</v>
      </c>
      <c r="BE230" s="90">
        <v>3760</v>
      </c>
      <c r="BF230" s="90">
        <v>38</v>
      </c>
      <c r="BG230" s="94" t="s">
        <v>311</v>
      </c>
      <c r="BH230" s="125" t="s">
        <v>329</v>
      </c>
    </row>
    <row r="231" spans="1:60" x14ac:dyDescent="0.2">
      <c r="A231" s="176">
        <v>228</v>
      </c>
      <c r="B231" s="190" t="s">
        <v>216</v>
      </c>
      <c r="C231" s="83" t="s">
        <v>564</v>
      </c>
      <c r="D231" s="90">
        <v>274886</v>
      </c>
      <c r="E231" s="90">
        <v>3086</v>
      </c>
      <c r="F231" s="90">
        <v>244521</v>
      </c>
      <c r="G231" s="90">
        <v>247607</v>
      </c>
      <c r="H231" s="214">
        <v>90.08</v>
      </c>
      <c r="I231" s="90">
        <v>5845</v>
      </c>
      <c r="J231" s="90">
        <v>4752</v>
      </c>
      <c r="K231" s="90">
        <v>255118</v>
      </c>
      <c r="L231" s="90">
        <v>70206</v>
      </c>
      <c r="M231" s="90">
        <v>68526</v>
      </c>
      <c r="N231" s="90">
        <v>69480</v>
      </c>
      <c r="O231" s="90">
        <v>46906</v>
      </c>
      <c r="P231" s="90">
        <v>64889</v>
      </c>
      <c r="Q231" s="90">
        <v>-4361</v>
      </c>
      <c r="R231" s="90">
        <v>60528</v>
      </c>
      <c r="S231" s="90">
        <v>3524</v>
      </c>
      <c r="T231" s="90">
        <v>3727</v>
      </c>
      <c r="U231" s="90">
        <v>985</v>
      </c>
      <c r="V231" s="90">
        <v>221</v>
      </c>
      <c r="W231" s="90">
        <v>52071</v>
      </c>
      <c r="X231" s="90">
        <v>37036</v>
      </c>
      <c r="Y231" s="90">
        <v>15035</v>
      </c>
      <c r="Z231" s="90">
        <v>27279</v>
      </c>
      <c r="AA231" s="90">
        <v>74</v>
      </c>
      <c r="AB231" s="90">
        <v>27205</v>
      </c>
      <c r="AC231" s="90">
        <v>79276</v>
      </c>
      <c r="AD231" s="90">
        <v>5799</v>
      </c>
      <c r="AE231" s="178"/>
      <c r="AF231" s="90">
        <v>109471</v>
      </c>
      <c r="AG231" s="90">
        <v>250</v>
      </c>
      <c r="AH231" s="90">
        <v>101288</v>
      </c>
      <c r="AI231" s="90">
        <v>101538</v>
      </c>
      <c r="AJ231" s="214">
        <v>92.75</v>
      </c>
      <c r="AK231" s="90">
        <v>-9475</v>
      </c>
      <c r="AL231" s="90">
        <v>1791</v>
      </c>
      <c r="AM231" s="90">
        <v>93604</v>
      </c>
      <c r="AN231" s="90">
        <v>16383</v>
      </c>
      <c r="AO231" s="90">
        <v>35694</v>
      </c>
      <c r="AP231" s="90">
        <v>34144</v>
      </c>
      <c r="AQ231" s="90">
        <v>7383</v>
      </c>
      <c r="AR231" s="90">
        <v>7958</v>
      </c>
      <c r="AS231" s="90">
        <v>-13082</v>
      </c>
      <c r="AT231" s="90">
        <v>-5124</v>
      </c>
      <c r="AU231" s="90">
        <v>-8366</v>
      </c>
      <c r="AV231" s="90">
        <v>-5065</v>
      </c>
      <c r="AW231" s="90">
        <v>131</v>
      </c>
      <c r="AX231" s="90">
        <v>87</v>
      </c>
      <c r="AY231" s="90">
        <v>8089</v>
      </c>
      <c r="AZ231" s="90">
        <v>5178</v>
      </c>
      <c r="BA231" s="90">
        <v>2911</v>
      </c>
      <c r="BB231" s="90">
        <v>8028</v>
      </c>
      <c r="BC231" s="90">
        <v>95</v>
      </c>
      <c r="BD231" s="90">
        <v>7933</v>
      </c>
      <c r="BE231" s="90">
        <v>16022</v>
      </c>
      <c r="BF231" s="90">
        <v>260</v>
      </c>
      <c r="BG231" s="94" t="s">
        <v>313</v>
      </c>
      <c r="BH231" s="125" t="s">
        <v>334</v>
      </c>
    </row>
    <row r="232" spans="1:60" x14ac:dyDescent="0.2">
      <c r="A232" s="176">
        <v>229</v>
      </c>
      <c r="B232" s="190" t="s">
        <v>309</v>
      </c>
      <c r="C232" s="83" t="s">
        <v>565</v>
      </c>
      <c r="D232" s="90">
        <v>211416</v>
      </c>
      <c r="E232" s="90">
        <v>3035</v>
      </c>
      <c r="F232" s="90">
        <v>203582</v>
      </c>
      <c r="G232" s="90">
        <v>206617</v>
      </c>
      <c r="H232" s="214">
        <v>97.73</v>
      </c>
      <c r="I232" s="90">
        <v>1098</v>
      </c>
      <c r="J232" s="90">
        <v>3402</v>
      </c>
      <c r="K232" s="90">
        <v>208082</v>
      </c>
      <c r="L232" s="90">
        <v>57014</v>
      </c>
      <c r="M232" s="90">
        <v>58907</v>
      </c>
      <c r="N232" s="90">
        <v>60333</v>
      </c>
      <c r="O232" s="90">
        <v>31828</v>
      </c>
      <c r="P232" s="90">
        <v>13776</v>
      </c>
      <c r="Q232" s="90">
        <v>-404</v>
      </c>
      <c r="R232" s="90">
        <v>13372</v>
      </c>
      <c r="S232" s="90">
        <v>313</v>
      </c>
      <c r="T232" s="90">
        <v>1033</v>
      </c>
      <c r="U232" s="90">
        <v>565</v>
      </c>
      <c r="V232" s="90">
        <v>23</v>
      </c>
      <c r="W232" s="90">
        <v>11438</v>
      </c>
      <c r="X232" s="90">
        <v>8345</v>
      </c>
      <c r="Y232" s="90">
        <v>3093</v>
      </c>
      <c r="Z232" s="90">
        <v>5044</v>
      </c>
      <c r="AA232" s="90">
        <v>0</v>
      </c>
      <c r="AB232" s="90">
        <v>5044</v>
      </c>
      <c r="AC232" s="90">
        <v>16482</v>
      </c>
      <c r="AD232" s="90">
        <v>1099</v>
      </c>
      <c r="AE232" s="178"/>
      <c r="AF232" s="90">
        <v>43966</v>
      </c>
      <c r="AG232" s="90">
        <v>1085</v>
      </c>
      <c r="AH232" s="90">
        <v>42287</v>
      </c>
      <c r="AI232" s="90">
        <v>43372</v>
      </c>
      <c r="AJ232" s="214">
        <v>98.65</v>
      </c>
      <c r="AK232" s="90">
        <v>-3183</v>
      </c>
      <c r="AL232" s="90">
        <v>2053</v>
      </c>
      <c r="AM232" s="90">
        <v>41157</v>
      </c>
      <c r="AN232" s="90">
        <v>12644</v>
      </c>
      <c r="AO232" s="90">
        <v>10402</v>
      </c>
      <c r="AP232" s="90">
        <v>12111</v>
      </c>
      <c r="AQ232" s="90">
        <v>6000</v>
      </c>
      <c r="AR232" s="90">
        <v>4621</v>
      </c>
      <c r="AS232" s="90">
        <v>-2785</v>
      </c>
      <c r="AT232" s="90">
        <v>1836</v>
      </c>
      <c r="AU232" s="90">
        <v>-2239</v>
      </c>
      <c r="AV232" s="90">
        <v>-745</v>
      </c>
      <c r="AW232" s="90">
        <v>1</v>
      </c>
      <c r="AX232" s="90">
        <v>0</v>
      </c>
      <c r="AY232" s="90">
        <v>4819</v>
      </c>
      <c r="AZ232" s="90">
        <v>3899</v>
      </c>
      <c r="BA232" s="90">
        <v>920</v>
      </c>
      <c r="BB232" s="90">
        <v>603</v>
      </c>
      <c r="BC232" s="90">
        <v>1</v>
      </c>
      <c r="BD232" s="90">
        <v>602</v>
      </c>
      <c r="BE232" s="90">
        <v>5421</v>
      </c>
      <c r="BF232" s="90">
        <v>90</v>
      </c>
      <c r="BG232" s="94" t="s">
        <v>314</v>
      </c>
      <c r="BH232" s="125" t="s">
        <v>336</v>
      </c>
    </row>
    <row r="233" spans="1:60" x14ac:dyDescent="0.2">
      <c r="A233" s="176">
        <v>230</v>
      </c>
      <c r="B233" s="190" t="s">
        <v>217</v>
      </c>
      <c r="C233" s="83" t="s">
        <v>566</v>
      </c>
      <c r="D233" s="90">
        <v>71323</v>
      </c>
      <c r="E233" s="90">
        <v>2144</v>
      </c>
      <c r="F233" s="90">
        <v>63986</v>
      </c>
      <c r="G233" s="90">
        <v>66130</v>
      </c>
      <c r="H233" s="214">
        <v>92.72</v>
      </c>
      <c r="I233" s="90">
        <v>580</v>
      </c>
      <c r="J233" s="90">
        <v>2039</v>
      </c>
      <c r="K233" s="90">
        <v>66605</v>
      </c>
      <c r="L233" s="90">
        <v>18783</v>
      </c>
      <c r="M233" s="90">
        <v>18021</v>
      </c>
      <c r="N233" s="90">
        <v>18875</v>
      </c>
      <c r="O233" s="90">
        <v>10926</v>
      </c>
      <c r="P233" s="90">
        <v>18212</v>
      </c>
      <c r="Q233" s="90">
        <v>-1654</v>
      </c>
      <c r="R233" s="90">
        <v>16558</v>
      </c>
      <c r="S233" s="90">
        <v>535</v>
      </c>
      <c r="T233" s="90">
        <v>980</v>
      </c>
      <c r="U233" s="90">
        <v>97</v>
      </c>
      <c r="V233" s="90">
        <v>5</v>
      </c>
      <c r="W233" s="90">
        <v>14941</v>
      </c>
      <c r="X233" s="90">
        <v>12626</v>
      </c>
      <c r="Y233" s="90">
        <v>2315</v>
      </c>
      <c r="Z233" s="90">
        <v>5309</v>
      </c>
      <c r="AA233" s="90">
        <v>3</v>
      </c>
      <c r="AB233" s="90">
        <v>5306</v>
      </c>
      <c r="AC233" s="90">
        <v>20247</v>
      </c>
      <c r="AD233" s="90">
        <v>112</v>
      </c>
      <c r="AE233" s="178"/>
      <c r="AF233" s="90">
        <v>76080</v>
      </c>
      <c r="AG233" s="90">
        <v>3131</v>
      </c>
      <c r="AH233" s="90">
        <v>65306</v>
      </c>
      <c r="AI233" s="90">
        <v>68437</v>
      </c>
      <c r="AJ233" s="214">
        <v>89.95</v>
      </c>
      <c r="AK233" s="90">
        <v>5259</v>
      </c>
      <c r="AL233" s="90">
        <v>1714</v>
      </c>
      <c r="AM233" s="90">
        <v>72279</v>
      </c>
      <c r="AN233" s="90">
        <v>17598</v>
      </c>
      <c r="AO233" s="90">
        <v>15171</v>
      </c>
      <c r="AP233" s="90">
        <v>17672</v>
      </c>
      <c r="AQ233" s="90">
        <v>21838</v>
      </c>
      <c r="AR233" s="90">
        <v>7508</v>
      </c>
      <c r="AS233" s="90">
        <v>9489</v>
      </c>
      <c r="AT233" s="90">
        <v>16997</v>
      </c>
      <c r="AU233" s="90">
        <v>5731</v>
      </c>
      <c r="AV233" s="90">
        <v>4640</v>
      </c>
      <c r="AW233" s="90">
        <v>302</v>
      </c>
      <c r="AX233" s="90">
        <v>338</v>
      </c>
      <c r="AY233" s="90">
        <v>5986</v>
      </c>
      <c r="AZ233" s="90">
        <v>2443</v>
      </c>
      <c r="BA233" s="90">
        <v>3543</v>
      </c>
      <c r="BB233" s="90">
        <v>7829</v>
      </c>
      <c r="BC233" s="90">
        <v>23</v>
      </c>
      <c r="BD233" s="90">
        <v>7806</v>
      </c>
      <c r="BE233" s="90">
        <v>13792</v>
      </c>
      <c r="BF233" s="90">
        <v>30</v>
      </c>
      <c r="BG233" s="94" t="s">
        <v>314</v>
      </c>
      <c r="BH233" s="125" t="s">
        <v>329</v>
      </c>
    </row>
    <row r="234" spans="1:60" x14ac:dyDescent="0.2">
      <c r="A234" s="176">
        <v>231</v>
      </c>
      <c r="B234" s="190" t="s">
        <v>218</v>
      </c>
      <c r="C234" s="83" t="s">
        <v>567</v>
      </c>
      <c r="D234" s="90">
        <v>127438</v>
      </c>
      <c r="E234" s="90">
        <v>2405</v>
      </c>
      <c r="F234" s="90">
        <v>122194</v>
      </c>
      <c r="G234" s="90">
        <v>124599</v>
      </c>
      <c r="H234" s="214">
        <v>97.77</v>
      </c>
      <c r="I234" s="90">
        <v>-14</v>
      </c>
      <c r="J234" s="90">
        <v>2571</v>
      </c>
      <c r="K234" s="90">
        <v>124751</v>
      </c>
      <c r="L234" s="90">
        <v>34142</v>
      </c>
      <c r="M234" s="90">
        <v>35750</v>
      </c>
      <c r="N234" s="90">
        <v>35791</v>
      </c>
      <c r="O234" s="90">
        <v>19068</v>
      </c>
      <c r="P234" s="90">
        <v>7357</v>
      </c>
      <c r="Q234" s="90">
        <v>-1012</v>
      </c>
      <c r="R234" s="90">
        <v>6345</v>
      </c>
      <c r="S234" s="90">
        <v>169</v>
      </c>
      <c r="T234" s="90">
        <v>315</v>
      </c>
      <c r="U234" s="90">
        <v>117</v>
      </c>
      <c r="V234" s="90">
        <v>9</v>
      </c>
      <c r="W234" s="90">
        <v>5735</v>
      </c>
      <c r="X234" s="90">
        <v>3945</v>
      </c>
      <c r="Y234" s="90">
        <v>1790</v>
      </c>
      <c r="Z234" s="90">
        <v>2999</v>
      </c>
      <c r="AA234" s="90">
        <v>4</v>
      </c>
      <c r="AB234" s="90">
        <v>2995</v>
      </c>
      <c r="AC234" s="90">
        <v>8730</v>
      </c>
      <c r="AD234" s="90">
        <v>800</v>
      </c>
      <c r="AE234" s="178"/>
      <c r="AF234" s="90">
        <v>65449</v>
      </c>
      <c r="AG234" s="90">
        <v>615</v>
      </c>
      <c r="AH234" s="90">
        <v>62655</v>
      </c>
      <c r="AI234" s="90">
        <v>63270</v>
      </c>
      <c r="AJ234" s="214">
        <v>96.67</v>
      </c>
      <c r="AK234" s="90">
        <v>-6106</v>
      </c>
      <c r="AL234" s="90">
        <v>274</v>
      </c>
      <c r="AM234" s="90">
        <v>56823</v>
      </c>
      <c r="AN234" s="90">
        <v>12754</v>
      </c>
      <c r="AO234" s="90">
        <v>18983</v>
      </c>
      <c r="AP234" s="90">
        <v>14227</v>
      </c>
      <c r="AQ234" s="90">
        <v>10859</v>
      </c>
      <c r="AR234" s="90">
        <v>3616</v>
      </c>
      <c r="AS234" s="90">
        <v>-1628</v>
      </c>
      <c r="AT234" s="90">
        <v>1988</v>
      </c>
      <c r="AU234" s="90">
        <v>16</v>
      </c>
      <c r="AV234" s="90">
        <v>-465</v>
      </c>
      <c r="AW234" s="90">
        <v>0</v>
      </c>
      <c r="AX234" s="90">
        <v>-73</v>
      </c>
      <c r="AY234" s="90">
        <v>2510</v>
      </c>
      <c r="AZ234" s="90">
        <v>1162</v>
      </c>
      <c r="BA234" s="90">
        <v>1348</v>
      </c>
      <c r="BB234" s="90">
        <v>2196</v>
      </c>
      <c r="BC234" s="90">
        <v>0</v>
      </c>
      <c r="BD234" s="90">
        <v>2196</v>
      </c>
      <c r="BE234" s="90">
        <v>4706</v>
      </c>
      <c r="BF234" s="90">
        <v>35</v>
      </c>
      <c r="BG234" s="243" t="s">
        <v>313</v>
      </c>
      <c r="BH234" s="125" t="s">
        <v>336</v>
      </c>
    </row>
    <row r="235" spans="1:60" s="21" customFormat="1" x14ac:dyDescent="0.2">
      <c r="A235" s="176">
        <v>232</v>
      </c>
      <c r="B235" s="241" t="s">
        <v>665</v>
      </c>
      <c r="C235" s="242" t="s">
        <v>666</v>
      </c>
      <c r="D235" s="178">
        <v>102277</v>
      </c>
      <c r="E235" s="178">
        <v>1572</v>
      </c>
      <c r="F235" s="178">
        <v>97437</v>
      </c>
      <c r="G235" s="178">
        <v>99009</v>
      </c>
      <c r="H235" s="240">
        <v>96.8</v>
      </c>
      <c r="I235" s="178">
        <v>429</v>
      </c>
      <c r="J235" s="178">
        <v>1681</v>
      </c>
      <c r="K235" s="178">
        <v>99547</v>
      </c>
      <c r="L235" s="178">
        <v>33121</v>
      </c>
      <c r="M235" s="178">
        <v>28032</v>
      </c>
      <c r="N235" s="178">
        <v>28054</v>
      </c>
      <c r="O235" s="178">
        <v>10340</v>
      </c>
      <c r="P235" s="178">
        <v>8592</v>
      </c>
      <c r="Q235" s="178">
        <v>650</v>
      </c>
      <c r="R235" s="178">
        <v>9242</v>
      </c>
      <c r="S235" s="178">
        <v>405</v>
      </c>
      <c r="T235" s="178">
        <v>646</v>
      </c>
      <c r="U235" s="178">
        <v>77</v>
      </c>
      <c r="V235" s="178">
        <v>31</v>
      </c>
      <c r="W235" s="178">
        <v>8083</v>
      </c>
      <c r="X235" s="178">
        <v>6109</v>
      </c>
      <c r="Y235" s="178">
        <v>1974</v>
      </c>
      <c r="Z235" s="178">
        <v>3268</v>
      </c>
      <c r="AA235" s="178">
        <v>20</v>
      </c>
      <c r="AB235" s="178">
        <v>3248</v>
      </c>
      <c r="AC235" s="178">
        <v>11331</v>
      </c>
      <c r="AD235" s="178">
        <v>293</v>
      </c>
      <c r="AE235" s="178"/>
      <c r="AF235" s="178">
        <v>23717</v>
      </c>
      <c r="AG235" s="178">
        <v>373</v>
      </c>
      <c r="AH235" s="178">
        <v>21501</v>
      </c>
      <c r="AI235" s="178">
        <v>21874</v>
      </c>
      <c r="AJ235" s="240">
        <v>92.23</v>
      </c>
      <c r="AK235" s="178">
        <v>-2479</v>
      </c>
      <c r="AL235" s="178">
        <v>208</v>
      </c>
      <c r="AM235" s="178">
        <v>19230</v>
      </c>
      <c r="AN235" s="178">
        <v>10262</v>
      </c>
      <c r="AO235" s="178">
        <v>8466</v>
      </c>
      <c r="AP235" s="178">
        <v>6268</v>
      </c>
      <c r="AQ235" s="178">
        <v>-5765</v>
      </c>
      <c r="AR235" s="178">
        <v>3353</v>
      </c>
      <c r="AS235" s="178">
        <v>-54</v>
      </c>
      <c r="AT235" s="178">
        <v>3299</v>
      </c>
      <c r="AU235" s="178">
        <v>66</v>
      </c>
      <c r="AV235" s="178">
        <v>203</v>
      </c>
      <c r="AW235" s="178">
        <v>83</v>
      </c>
      <c r="AX235" s="178">
        <v>40</v>
      </c>
      <c r="AY235" s="178">
        <v>2907</v>
      </c>
      <c r="AZ235" s="178">
        <v>1660</v>
      </c>
      <c r="BA235" s="178">
        <v>1247</v>
      </c>
      <c r="BB235" s="178">
        <v>1843</v>
      </c>
      <c r="BC235" s="178">
        <v>1</v>
      </c>
      <c r="BD235" s="178">
        <v>1842</v>
      </c>
      <c r="BE235" s="178">
        <v>4749</v>
      </c>
      <c r="BF235" s="178">
        <v>48</v>
      </c>
      <c r="BG235" s="243" t="s">
        <v>311</v>
      </c>
      <c r="BH235" s="208" t="s">
        <v>335</v>
      </c>
    </row>
    <row r="236" spans="1:60" x14ac:dyDescent="0.2">
      <c r="A236" s="176">
        <v>233</v>
      </c>
      <c r="B236" s="190" t="s">
        <v>219</v>
      </c>
      <c r="C236" s="83" t="s">
        <v>568</v>
      </c>
      <c r="D236" s="90">
        <v>121431</v>
      </c>
      <c r="E236" s="90">
        <v>733</v>
      </c>
      <c r="F236" s="90">
        <v>119539</v>
      </c>
      <c r="G236" s="90">
        <v>120272</v>
      </c>
      <c r="H236" s="214">
        <v>99.05</v>
      </c>
      <c r="I236" s="90">
        <v>289</v>
      </c>
      <c r="J236" s="90">
        <v>1135</v>
      </c>
      <c r="K236" s="90">
        <v>120963</v>
      </c>
      <c r="L236" s="90">
        <v>35084</v>
      </c>
      <c r="M236" s="90">
        <v>35226</v>
      </c>
      <c r="N236" s="90">
        <v>35120</v>
      </c>
      <c r="O236" s="90">
        <v>15533</v>
      </c>
      <c r="P236" s="90">
        <v>1682</v>
      </c>
      <c r="Q236" s="90">
        <v>197</v>
      </c>
      <c r="R236" s="90">
        <v>1879</v>
      </c>
      <c r="S236" s="90">
        <v>181</v>
      </c>
      <c r="T236" s="90">
        <v>563</v>
      </c>
      <c r="U236" s="90">
        <v>31</v>
      </c>
      <c r="V236" s="90">
        <v>20</v>
      </c>
      <c r="W236" s="90">
        <v>1084</v>
      </c>
      <c r="X236" s="90">
        <v>601</v>
      </c>
      <c r="Y236" s="90">
        <v>483</v>
      </c>
      <c r="Z236" s="90">
        <v>1214</v>
      </c>
      <c r="AA236" s="90">
        <v>8</v>
      </c>
      <c r="AB236" s="90">
        <v>1206</v>
      </c>
      <c r="AC236" s="90">
        <v>2290</v>
      </c>
      <c r="AD236" s="90">
        <v>127</v>
      </c>
      <c r="AE236" s="178"/>
      <c r="AF236" s="90">
        <v>77382</v>
      </c>
      <c r="AG236" s="90">
        <v>1364</v>
      </c>
      <c r="AH236" s="90">
        <v>74598</v>
      </c>
      <c r="AI236" s="90">
        <v>75962</v>
      </c>
      <c r="AJ236" s="214">
        <v>98.16</v>
      </c>
      <c r="AK236" s="90">
        <v>-3509</v>
      </c>
      <c r="AL236" s="90">
        <v>867</v>
      </c>
      <c r="AM236" s="90">
        <v>71956</v>
      </c>
      <c r="AN236" s="90">
        <v>22807</v>
      </c>
      <c r="AO236" s="90">
        <v>19358</v>
      </c>
      <c r="AP236" s="90">
        <v>20286</v>
      </c>
      <c r="AQ236" s="90">
        <v>9505</v>
      </c>
      <c r="AR236" s="90">
        <v>695</v>
      </c>
      <c r="AS236" s="90">
        <v>996</v>
      </c>
      <c r="AT236" s="90">
        <v>1691</v>
      </c>
      <c r="AU236" s="90">
        <v>78</v>
      </c>
      <c r="AV236" s="90">
        <v>1070</v>
      </c>
      <c r="AW236" s="90">
        <v>40</v>
      </c>
      <c r="AX236" s="90">
        <v>34</v>
      </c>
      <c r="AY236" s="90">
        <v>469</v>
      </c>
      <c r="AZ236" s="90">
        <v>153</v>
      </c>
      <c r="BA236" s="90">
        <v>316</v>
      </c>
      <c r="BB236" s="90">
        <v>1426</v>
      </c>
      <c r="BC236" s="90">
        <v>39</v>
      </c>
      <c r="BD236" s="90">
        <v>1387</v>
      </c>
      <c r="BE236" s="90">
        <v>1856</v>
      </c>
      <c r="BF236" s="90">
        <v>19</v>
      </c>
      <c r="BG236" s="94" t="s">
        <v>311</v>
      </c>
      <c r="BH236" s="125" t="s">
        <v>332</v>
      </c>
    </row>
    <row r="237" spans="1:60" x14ac:dyDescent="0.2">
      <c r="A237" s="176">
        <v>234</v>
      </c>
      <c r="B237" s="190" t="s">
        <v>220</v>
      </c>
      <c r="C237" s="83" t="s">
        <v>569</v>
      </c>
      <c r="D237" s="90">
        <v>64866</v>
      </c>
      <c r="E237" s="90">
        <v>699</v>
      </c>
      <c r="F237" s="90">
        <v>62258</v>
      </c>
      <c r="G237" s="90">
        <v>62957</v>
      </c>
      <c r="H237" s="214">
        <v>97.06</v>
      </c>
      <c r="I237" s="90">
        <v>485</v>
      </c>
      <c r="J237" s="90">
        <v>1226</v>
      </c>
      <c r="K237" s="90">
        <v>63969</v>
      </c>
      <c r="L237" s="90">
        <v>18143</v>
      </c>
      <c r="M237" s="90">
        <v>18012</v>
      </c>
      <c r="N237" s="90">
        <v>18090</v>
      </c>
      <c r="O237" s="90">
        <v>9724</v>
      </c>
      <c r="P237" s="90">
        <v>5424</v>
      </c>
      <c r="Q237" s="90">
        <v>31</v>
      </c>
      <c r="R237" s="90">
        <v>5455</v>
      </c>
      <c r="S237" s="90">
        <v>498</v>
      </c>
      <c r="T237" s="90">
        <v>430</v>
      </c>
      <c r="U237" s="90">
        <v>11</v>
      </c>
      <c r="V237" s="90">
        <v>2</v>
      </c>
      <c r="W237" s="90">
        <v>4514</v>
      </c>
      <c r="X237" s="90">
        <v>3700</v>
      </c>
      <c r="Y237" s="90">
        <v>814</v>
      </c>
      <c r="Z237" s="90">
        <v>2083</v>
      </c>
      <c r="AA237" s="90">
        <v>0</v>
      </c>
      <c r="AB237" s="90">
        <v>2083</v>
      </c>
      <c r="AC237" s="90">
        <v>6597</v>
      </c>
      <c r="AD237" s="90">
        <v>391</v>
      </c>
      <c r="AE237" s="178"/>
      <c r="AF237" s="90">
        <v>20520</v>
      </c>
      <c r="AG237" s="90">
        <v>216</v>
      </c>
      <c r="AH237" s="90">
        <v>19470</v>
      </c>
      <c r="AI237" s="90">
        <v>19686</v>
      </c>
      <c r="AJ237" s="214">
        <v>95.94</v>
      </c>
      <c r="AK237" s="90">
        <v>-615</v>
      </c>
      <c r="AL237" s="90">
        <v>6046</v>
      </c>
      <c r="AM237" s="90">
        <v>24901</v>
      </c>
      <c r="AN237" s="90">
        <v>5868</v>
      </c>
      <c r="AO237" s="90">
        <v>4588</v>
      </c>
      <c r="AP237" s="90">
        <v>5875</v>
      </c>
      <c r="AQ237" s="90">
        <v>8570</v>
      </c>
      <c r="AR237" s="90">
        <v>1938</v>
      </c>
      <c r="AS237" s="90">
        <v>709</v>
      </c>
      <c r="AT237" s="90">
        <v>2647</v>
      </c>
      <c r="AU237" s="90">
        <v>354</v>
      </c>
      <c r="AV237" s="90">
        <v>530</v>
      </c>
      <c r="AW237" s="90">
        <v>4</v>
      </c>
      <c r="AX237" s="90">
        <v>0</v>
      </c>
      <c r="AY237" s="90">
        <v>1759</v>
      </c>
      <c r="AZ237" s="90">
        <v>1293</v>
      </c>
      <c r="BA237" s="90">
        <v>466</v>
      </c>
      <c r="BB237" s="90">
        <v>834</v>
      </c>
      <c r="BC237" s="90">
        <v>0</v>
      </c>
      <c r="BD237" s="90">
        <v>834</v>
      </c>
      <c r="BE237" s="90">
        <v>2593</v>
      </c>
      <c r="BF237" s="90">
        <v>19</v>
      </c>
      <c r="BG237" s="94" t="s">
        <v>311</v>
      </c>
      <c r="BH237" s="125" t="s">
        <v>331</v>
      </c>
    </row>
    <row r="238" spans="1:60" x14ac:dyDescent="0.2">
      <c r="A238" s="176">
        <v>235</v>
      </c>
      <c r="B238" s="190" t="s">
        <v>221</v>
      </c>
      <c r="C238" s="83" t="s">
        <v>570</v>
      </c>
      <c r="D238" s="90">
        <v>186346</v>
      </c>
      <c r="E238" s="90">
        <v>2500</v>
      </c>
      <c r="F238" s="90">
        <v>178597</v>
      </c>
      <c r="G238" s="90">
        <v>181097</v>
      </c>
      <c r="H238" s="214">
        <v>97.18</v>
      </c>
      <c r="I238" s="90">
        <v>1841</v>
      </c>
      <c r="J238" s="90">
        <v>3050</v>
      </c>
      <c r="K238" s="90">
        <v>183488</v>
      </c>
      <c r="L238" s="90">
        <v>51813</v>
      </c>
      <c r="M238" s="90">
        <v>52704</v>
      </c>
      <c r="N238" s="90">
        <v>52537</v>
      </c>
      <c r="O238" s="90">
        <v>26434</v>
      </c>
      <c r="P238" s="90">
        <v>6667</v>
      </c>
      <c r="Q238" s="90">
        <v>11</v>
      </c>
      <c r="R238" s="90">
        <v>6678</v>
      </c>
      <c r="S238" s="90">
        <v>907</v>
      </c>
      <c r="T238" s="90">
        <v>1547</v>
      </c>
      <c r="U238" s="90">
        <v>-421</v>
      </c>
      <c r="V238" s="90">
        <v>119</v>
      </c>
      <c r="W238" s="90">
        <v>4526</v>
      </c>
      <c r="X238" s="90">
        <v>2303</v>
      </c>
      <c r="Y238" s="90">
        <v>2223</v>
      </c>
      <c r="Z238" s="90">
        <v>5249</v>
      </c>
      <c r="AA238" s="90">
        <v>295</v>
      </c>
      <c r="AB238" s="90">
        <v>4954</v>
      </c>
      <c r="AC238" s="90">
        <v>9480</v>
      </c>
      <c r="AD238" s="90">
        <v>308</v>
      </c>
      <c r="AE238" s="178"/>
      <c r="AF238" s="90">
        <v>90458</v>
      </c>
      <c r="AG238" s="90">
        <v>1823</v>
      </c>
      <c r="AH238" s="90">
        <v>84648</v>
      </c>
      <c r="AI238" s="90">
        <v>86471</v>
      </c>
      <c r="AJ238" s="214">
        <v>95.59</v>
      </c>
      <c r="AK238" s="90">
        <v>-6718</v>
      </c>
      <c r="AL238" s="90">
        <v>4266</v>
      </c>
      <c r="AM238" s="90">
        <v>82196</v>
      </c>
      <c r="AN238" s="90">
        <v>30766</v>
      </c>
      <c r="AO238" s="90">
        <v>15612</v>
      </c>
      <c r="AP238" s="90">
        <v>18174</v>
      </c>
      <c r="AQ238" s="90">
        <v>17644</v>
      </c>
      <c r="AR238" s="90">
        <v>2955</v>
      </c>
      <c r="AS238" s="90">
        <v>2933</v>
      </c>
      <c r="AT238" s="90">
        <v>5888</v>
      </c>
      <c r="AU238" s="90">
        <v>0</v>
      </c>
      <c r="AV238" s="90">
        <v>0</v>
      </c>
      <c r="AW238" s="90">
        <v>16</v>
      </c>
      <c r="AX238" s="90">
        <v>33</v>
      </c>
      <c r="AY238" s="90">
        <v>5839</v>
      </c>
      <c r="AZ238" s="90">
        <v>2973</v>
      </c>
      <c r="BA238" s="90">
        <v>2866</v>
      </c>
      <c r="BB238" s="90">
        <v>3987</v>
      </c>
      <c r="BC238" s="90">
        <v>0</v>
      </c>
      <c r="BD238" s="90">
        <v>3987</v>
      </c>
      <c r="BE238" s="90">
        <v>9826</v>
      </c>
      <c r="BF238" s="90">
        <v>11</v>
      </c>
      <c r="BG238" s="94" t="s">
        <v>314</v>
      </c>
      <c r="BH238" s="125" t="s">
        <v>335</v>
      </c>
    </row>
    <row r="239" spans="1:60" x14ac:dyDescent="0.2">
      <c r="A239" s="176">
        <v>236</v>
      </c>
      <c r="B239" s="190" t="s">
        <v>222</v>
      </c>
      <c r="C239" s="83" t="s">
        <v>571</v>
      </c>
      <c r="D239" s="90">
        <v>77296</v>
      </c>
      <c r="E239" s="90">
        <v>868</v>
      </c>
      <c r="F239" s="90">
        <v>74733</v>
      </c>
      <c r="G239" s="90">
        <v>75601</v>
      </c>
      <c r="H239" s="214">
        <v>97.81</v>
      </c>
      <c r="I239" s="90">
        <v>-176</v>
      </c>
      <c r="J239" s="90">
        <v>1119</v>
      </c>
      <c r="K239" s="90">
        <v>75676</v>
      </c>
      <c r="L239" s="90">
        <v>22365</v>
      </c>
      <c r="M239" s="90">
        <v>20626</v>
      </c>
      <c r="N239" s="90">
        <v>21525</v>
      </c>
      <c r="O239" s="90">
        <v>11160</v>
      </c>
      <c r="P239" s="90">
        <v>5155</v>
      </c>
      <c r="Q239" s="90">
        <v>-460</v>
      </c>
      <c r="R239" s="90">
        <v>4695</v>
      </c>
      <c r="S239" s="90">
        <v>0</v>
      </c>
      <c r="T239" s="90">
        <v>118</v>
      </c>
      <c r="U239" s="90">
        <v>20</v>
      </c>
      <c r="V239" s="90">
        <v>20</v>
      </c>
      <c r="W239" s="90">
        <v>4537</v>
      </c>
      <c r="X239" s="90">
        <v>3471</v>
      </c>
      <c r="Y239" s="90">
        <v>1066</v>
      </c>
      <c r="Z239" s="90">
        <v>1735</v>
      </c>
      <c r="AA239" s="90">
        <v>6</v>
      </c>
      <c r="AB239" s="90">
        <v>1729</v>
      </c>
      <c r="AC239" s="90">
        <v>6266</v>
      </c>
      <c r="AD239" s="90">
        <v>352</v>
      </c>
      <c r="AE239" s="178"/>
      <c r="AF239" s="90">
        <v>17657</v>
      </c>
      <c r="AG239" s="90">
        <v>782</v>
      </c>
      <c r="AH239" s="90">
        <v>15416</v>
      </c>
      <c r="AI239" s="90">
        <v>16198</v>
      </c>
      <c r="AJ239" s="214">
        <v>91.74</v>
      </c>
      <c r="AK239" s="90">
        <v>-2352</v>
      </c>
      <c r="AL239" s="90">
        <v>840</v>
      </c>
      <c r="AM239" s="90">
        <v>13904</v>
      </c>
      <c r="AN239" s="90">
        <v>4629</v>
      </c>
      <c r="AO239" s="90">
        <v>3722</v>
      </c>
      <c r="AP239" s="90">
        <v>2855</v>
      </c>
      <c r="AQ239" s="90">
        <v>2698</v>
      </c>
      <c r="AR239" s="90">
        <v>2495</v>
      </c>
      <c r="AS239" s="90">
        <v>522</v>
      </c>
      <c r="AT239" s="90">
        <v>3017</v>
      </c>
      <c r="AU239" s="90">
        <v>0</v>
      </c>
      <c r="AV239" s="90">
        <v>251</v>
      </c>
      <c r="AW239" s="90">
        <v>215</v>
      </c>
      <c r="AX239" s="90">
        <v>23</v>
      </c>
      <c r="AY239" s="90">
        <v>2528</v>
      </c>
      <c r="AZ239" s="90">
        <v>1822</v>
      </c>
      <c r="BA239" s="90">
        <v>706</v>
      </c>
      <c r="BB239" s="90">
        <v>1460</v>
      </c>
      <c r="BC239" s="90">
        <v>0</v>
      </c>
      <c r="BD239" s="90">
        <v>1460</v>
      </c>
      <c r="BE239" s="90">
        <v>3988</v>
      </c>
      <c r="BF239" s="90">
        <v>31</v>
      </c>
      <c r="BG239" s="94" t="s">
        <v>311</v>
      </c>
      <c r="BH239" s="125" t="s">
        <v>335</v>
      </c>
    </row>
    <row r="240" spans="1:60" x14ac:dyDescent="0.2">
      <c r="A240" s="176">
        <v>237</v>
      </c>
      <c r="B240" s="190" t="s">
        <v>223</v>
      </c>
      <c r="C240" s="83" t="s">
        <v>572</v>
      </c>
      <c r="D240" s="90">
        <v>51530</v>
      </c>
      <c r="E240" s="90">
        <v>798</v>
      </c>
      <c r="F240" s="90">
        <v>49136</v>
      </c>
      <c r="G240" s="90">
        <v>49934</v>
      </c>
      <c r="H240" s="214">
        <v>96.9</v>
      </c>
      <c r="I240" s="90">
        <v>569</v>
      </c>
      <c r="J240" s="90">
        <v>1081</v>
      </c>
      <c r="K240" s="90">
        <v>50786</v>
      </c>
      <c r="L240" s="90">
        <v>14555</v>
      </c>
      <c r="M240" s="90">
        <v>14342</v>
      </c>
      <c r="N240" s="90">
        <v>14158</v>
      </c>
      <c r="O240" s="90">
        <v>7731</v>
      </c>
      <c r="P240" s="90">
        <v>3137</v>
      </c>
      <c r="Q240" s="90">
        <v>235</v>
      </c>
      <c r="R240" s="90">
        <v>3372</v>
      </c>
      <c r="S240" s="90">
        <v>309</v>
      </c>
      <c r="T240" s="90">
        <v>626</v>
      </c>
      <c r="U240" s="90">
        <v>24</v>
      </c>
      <c r="V240" s="90">
        <v>2</v>
      </c>
      <c r="W240" s="90">
        <v>2411</v>
      </c>
      <c r="X240" s="90">
        <v>1638</v>
      </c>
      <c r="Y240" s="90">
        <v>773</v>
      </c>
      <c r="Z240" s="90">
        <v>1677</v>
      </c>
      <c r="AA240" s="90">
        <v>1</v>
      </c>
      <c r="AB240" s="90">
        <v>1676</v>
      </c>
      <c r="AC240" s="90">
        <v>4087</v>
      </c>
      <c r="AD240" s="90">
        <v>248</v>
      </c>
      <c r="AE240" s="178"/>
      <c r="AF240" s="90">
        <v>19642</v>
      </c>
      <c r="AG240" s="90">
        <v>80</v>
      </c>
      <c r="AH240" s="90">
        <v>18081</v>
      </c>
      <c r="AI240" s="90">
        <v>18161</v>
      </c>
      <c r="AJ240" s="214">
        <v>92.46</v>
      </c>
      <c r="AK240" s="90">
        <v>-529</v>
      </c>
      <c r="AL240" s="90">
        <v>281</v>
      </c>
      <c r="AM240" s="90">
        <v>17833</v>
      </c>
      <c r="AN240" s="90">
        <v>4882</v>
      </c>
      <c r="AO240" s="90">
        <v>4727</v>
      </c>
      <c r="AP240" s="90">
        <v>4905</v>
      </c>
      <c r="AQ240" s="90">
        <v>3319</v>
      </c>
      <c r="AR240" s="90">
        <v>1407</v>
      </c>
      <c r="AS240" s="90">
        <v>921</v>
      </c>
      <c r="AT240" s="90">
        <v>2328</v>
      </c>
      <c r="AU240" s="90">
        <v>92</v>
      </c>
      <c r="AV240" s="90">
        <v>864</v>
      </c>
      <c r="AW240" s="90">
        <v>32</v>
      </c>
      <c r="AX240" s="90">
        <v>2</v>
      </c>
      <c r="AY240" s="90">
        <v>1338</v>
      </c>
      <c r="AZ240" s="90">
        <v>748</v>
      </c>
      <c r="BA240" s="90">
        <v>590</v>
      </c>
      <c r="BB240" s="90">
        <v>1481</v>
      </c>
      <c r="BC240" s="90">
        <v>0</v>
      </c>
      <c r="BD240" s="90">
        <v>1481</v>
      </c>
      <c r="BE240" s="90">
        <v>2819</v>
      </c>
      <c r="BF240" s="90">
        <v>14</v>
      </c>
      <c r="BG240" s="94" t="s">
        <v>311</v>
      </c>
      <c r="BH240" s="125" t="s">
        <v>331</v>
      </c>
    </row>
    <row r="241" spans="1:60" x14ac:dyDescent="0.2">
      <c r="A241" s="176">
        <v>238</v>
      </c>
      <c r="B241" s="190" t="s">
        <v>224</v>
      </c>
      <c r="C241" s="83" t="s">
        <v>573</v>
      </c>
      <c r="D241" s="90">
        <v>85065</v>
      </c>
      <c r="E241" s="90">
        <v>846</v>
      </c>
      <c r="F241" s="90">
        <v>82858</v>
      </c>
      <c r="G241" s="90">
        <v>83704</v>
      </c>
      <c r="H241" s="214">
        <v>98.4</v>
      </c>
      <c r="I241" s="90">
        <v>373</v>
      </c>
      <c r="J241" s="90">
        <v>846</v>
      </c>
      <c r="K241" s="90">
        <v>84077</v>
      </c>
      <c r="L241" s="90">
        <v>23575</v>
      </c>
      <c r="M241" s="90">
        <v>23703</v>
      </c>
      <c r="N241" s="90">
        <v>23894</v>
      </c>
      <c r="O241" s="90">
        <v>12905</v>
      </c>
      <c r="P241" s="90">
        <v>2742</v>
      </c>
      <c r="Q241" s="90">
        <v>85</v>
      </c>
      <c r="R241" s="90">
        <v>2827</v>
      </c>
      <c r="S241" s="90">
        <v>-79</v>
      </c>
      <c r="T241" s="90">
        <v>-24</v>
      </c>
      <c r="U241" s="90">
        <v>129</v>
      </c>
      <c r="V241" s="90">
        <v>113</v>
      </c>
      <c r="W241" s="90">
        <v>2688</v>
      </c>
      <c r="X241" s="90">
        <v>1972</v>
      </c>
      <c r="Y241" s="90">
        <v>716</v>
      </c>
      <c r="Z241" s="90">
        <v>1399</v>
      </c>
      <c r="AA241" s="90">
        <v>1</v>
      </c>
      <c r="AB241" s="90">
        <v>1398</v>
      </c>
      <c r="AC241" s="90">
        <v>4086</v>
      </c>
      <c r="AD241" s="90">
        <v>221</v>
      </c>
      <c r="AE241" s="178"/>
      <c r="AF241" s="90">
        <v>23719</v>
      </c>
      <c r="AG241" s="90">
        <v>402</v>
      </c>
      <c r="AH241" s="90">
        <v>22779</v>
      </c>
      <c r="AI241" s="90">
        <v>23181</v>
      </c>
      <c r="AJ241" s="214">
        <v>97.73</v>
      </c>
      <c r="AK241" s="90">
        <v>1209</v>
      </c>
      <c r="AL241" s="90">
        <v>324</v>
      </c>
      <c r="AM241" s="90">
        <v>24312</v>
      </c>
      <c r="AN241" s="90">
        <v>6119</v>
      </c>
      <c r="AO241" s="90">
        <v>5992</v>
      </c>
      <c r="AP241" s="90">
        <v>5913</v>
      </c>
      <c r="AQ241" s="90">
        <v>6288</v>
      </c>
      <c r="AR241" s="90">
        <v>1262</v>
      </c>
      <c r="AS241" s="90">
        <v>1577</v>
      </c>
      <c r="AT241" s="90">
        <v>2839</v>
      </c>
      <c r="AU241" s="90">
        <v>-1059</v>
      </c>
      <c r="AV241" s="90">
        <v>-102</v>
      </c>
      <c r="AW241" s="90">
        <v>0</v>
      </c>
      <c r="AX241" s="90">
        <v>3</v>
      </c>
      <c r="AY241" s="90">
        <v>3997</v>
      </c>
      <c r="AZ241" s="90">
        <v>5056</v>
      </c>
      <c r="BA241" s="90">
        <v>-1059</v>
      </c>
      <c r="BB241" s="90">
        <v>541</v>
      </c>
      <c r="BC241" s="90">
        <v>0</v>
      </c>
      <c r="BD241" s="90">
        <v>541</v>
      </c>
      <c r="BE241" s="90">
        <v>4538</v>
      </c>
      <c r="BF241" s="90">
        <v>19</v>
      </c>
      <c r="BG241" s="94" t="s">
        <v>311</v>
      </c>
      <c r="BH241" s="125" t="s">
        <v>331</v>
      </c>
    </row>
    <row r="242" spans="1:60" x14ac:dyDescent="0.2">
      <c r="A242" s="176">
        <v>239</v>
      </c>
      <c r="B242" s="190" t="s">
        <v>225</v>
      </c>
      <c r="C242" s="83" t="s">
        <v>574</v>
      </c>
      <c r="D242" s="90">
        <v>88004</v>
      </c>
      <c r="E242" s="90">
        <v>1179</v>
      </c>
      <c r="F242" s="90">
        <v>84591</v>
      </c>
      <c r="G242" s="90">
        <v>85770</v>
      </c>
      <c r="H242" s="214">
        <v>97.46</v>
      </c>
      <c r="I242" s="90">
        <v>80</v>
      </c>
      <c r="J242" s="90">
        <v>1903</v>
      </c>
      <c r="K242" s="90">
        <v>86574</v>
      </c>
      <c r="L242" s="90">
        <v>24398</v>
      </c>
      <c r="M242" s="90">
        <v>24819</v>
      </c>
      <c r="N242" s="90">
        <v>24717</v>
      </c>
      <c r="O242" s="90">
        <v>12640</v>
      </c>
      <c r="P242" s="90">
        <v>3969</v>
      </c>
      <c r="Q242" s="90">
        <v>-549</v>
      </c>
      <c r="R242" s="90">
        <v>3420</v>
      </c>
      <c r="S242" s="90">
        <v>0</v>
      </c>
      <c r="T242" s="90">
        <v>80</v>
      </c>
      <c r="U242" s="90">
        <v>54</v>
      </c>
      <c r="V242" s="90">
        <v>33</v>
      </c>
      <c r="W242" s="90">
        <v>3253</v>
      </c>
      <c r="X242" s="90">
        <v>1997</v>
      </c>
      <c r="Y242" s="90">
        <v>1256</v>
      </c>
      <c r="Z242" s="90">
        <v>2311</v>
      </c>
      <c r="AA242" s="90">
        <v>10</v>
      </c>
      <c r="AB242" s="90">
        <v>2301</v>
      </c>
      <c r="AC242" s="90">
        <v>5554</v>
      </c>
      <c r="AD242" s="90">
        <v>280</v>
      </c>
      <c r="AE242" s="178"/>
      <c r="AF242" s="90">
        <v>15252</v>
      </c>
      <c r="AG242" s="90">
        <v>262</v>
      </c>
      <c r="AH242" s="90">
        <v>14478</v>
      </c>
      <c r="AI242" s="90">
        <v>14740</v>
      </c>
      <c r="AJ242" s="214">
        <v>96.64</v>
      </c>
      <c r="AK242" s="90">
        <v>-1059</v>
      </c>
      <c r="AL242" s="90">
        <v>812</v>
      </c>
      <c r="AM242" s="90">
        <v>14231</v>
      </c>
      <c r="AN242" s="90">
        <v>3697</v>
      </c>
      <c r="AO242" s="90">
        <v>3251</v>
      </c>
      <c r="AP242" s="90">
        <v>4031</v>
      </c>
      <c r="AQ242" s="90">
        <v>3252</v>
      </c>
      <c r="AR242" s="90">
        <v>2004</v>
      </c>
      <c r="AS242" s="90">
        <v>-1555</v>
      </c>
      <c r="AT242" s="90">
        <v>449</v>
      </c>
      <c r="AU242" s="90">
        <v>0</v>
      </c>
      <c r="AV242" s="90">
        <v>-1059</v>
      </c>
      <c r="AW242" s="90">
        <v>44</v>
      </c>
      <c r="AX242" s="90">
        <v>47</v>
      </c>
      <c r="AY242" s="90">
        <v>1417</v>
      </c>
      <c r="AZ242" s="90">
        <v>748</v>
      </c>
      <c r="BA242" s="90">
        <v>669</v>
      </c>
      <c r="BB242" s="90">
        <v>644</v>
      </c>
      <c r="BC242" s="90">
        <v>3</v>
      </c>
      <c r="BD242" s="90">
        <v>641</v>
      </c>
      <c r="BE242" s="90">
        <v>2058</v>
      </c>
      <c r="BF242" s="90">
        <v>16</v>
      </c>
      <c r="BG242" s="94" t="s">
        <v>311</v>
      </c>
      <c r="BH242" s="125" t="s">
        <v>330</v>
      </c>
    </row>
    <row r="243" spans="1:60" x14ac:dyDescent="0.2">
      <c r="A243" s="176">
        <v>240</v>
      </c>
      <c r="B243" s="190" t="s">
        <v>226</v>
      </c>
      <c r="C243" s="83" t="s">
        <v>575</v>
      </c>
      <c r="D243" s="90">
        <v>95529</v>
      </c>
      <c r="E243" s="90">
        <v>855</v>
      </c>
      <c r="F243" s="90">
        <v>92902</v>
      </c>
      <c r="G243" s="90">
        <v>93757</v>
      </c>
      <c r="H243" s="214">
        <v>98.15</v>
      </c>
      <c r="I243" s="90">
        <v>819</v>
      </c>
      <c r="J243" s="90">
        <v>938</v>
      </c>
      <c r="K243" s="90">
        <v>94659</v>
      </c>
      <c r="L243" s="90">
        <v>26396</v>
      </c>
      <c r="M243" s="90">
        <v>25492</v>
      </c>
      <c r="N243" s="90">
        <v>26343</v>
      </c>
      <c r="O243" s="90">
        <v>16428</v>
      </c>
      <c r="P243" s="90">
        <v>3298</v>
      </c>
      <c r="Q243" s="90">
        <v>49</v>
      </c>
      <c r="R243" s="90">
        <v>3347</v>
      </c>
      <c r="S243" s="90">
        <v>288</v>
      </c>
      <c r="T243" s="90">
        <v>881</v>
      </c>
      <c r="U243" s="90">
        <v>669</v>
      </c>
      <c r="V243" s="90">
        <v>37</v>
      </c>
      <c r="W243" s="90">
        <v>1472</v>
      </c>
      <c r="X243" s="90">
        <v>700</v>
      </c>
      <c r="Y243" s="90">
        <v>772</v>
      </c>
      <c r="Z243" s="90">
        <v>1830</v>
      </c>
      <c r="AA243" s="90">
        <v>21</v>
      </c>
      <c r="AB243" s="90">
        <v>1809</v>
      </c>
      <c r="AC243" s="90">
        <v>3281</v>
      </c>
      <c r="AD243" s="90">
        <v>60</v>
      </c>
      <c r="AE243" s="178"/>
      <c r="AF243" s="90">
        <v>18787</v>
      </c>
      <c r="AG243" s="90">
        <v>276</v>
      </c>
      <c r="AH243" s="90">
        <v>17952</v>
      </c>
      <c r="AI243" s="90">
        <v>18228</v>
      </c>
      <c r="AJ243" s="214">
        <v>97.02</v>
      </c>
      <c r="AK243" s="90">
        <v>-708</v>
      </c>
      <c r="AL243" s="90">
        <v>92</v>
      </c>
      <c r="AM243" s="90">
        <v>17336</v>
      </c>
      <c r="AN243" s="90">
        <v>4785</v>
      </c>
      <c r="AO243" s="90">
        <v>6068</v>
      </c>
      <c r="AP243" s="90">
        <v>3919</v>
      </c>
      <c r="AQ243" s="90">
        <v>2564</v>
      </c>
      <c r="AR243" s="90">
        <v>1129</v>
      </c>
      <c r="AS243" s="90">
        <v>215</v>
      </c>
      <c r="AT243" s="90">
        <v>1344</v>
      </c>
      <c r="AU243" s="90">
        <v>186</v>
      </c>
      <c r="AV243" s="90">
        <v>555</v>
      </c>
      <c r="AW243" s="90">
        <v>84</v>
      </c>
      <c r="AX243" s="90">
        <v>13</v>
      </c>
      <c r="AY243" s="90">
        <v>506</v>
      </c>
      <c r="AZ243" s="90">
        <v>252</v>
      </c>
      <c r="BA243" s="90">
        <v>254</v>
      </c>
      <c r="BB243" s="90">
        <v>673</v>
      </c>
      <c r="BC243" s="90">
        <v>12</v>
      </c>
      <c r="BD243" s="90">
        <v>661</v>
      </c>
      <c r="BE243" s="90">
        <v>1167</v>
      </c>
      <c r="BF243" s="90">
        <v>2</v>
      </c>
      <c r="BG243" s="94" t="s">
        <v>311</v>
      </c>
      <c r="BH243" s="125" t="s">
        <v>332</v>
      </c>
    </row>
    <row r="244" spans="1:60" x14ac:dyDescent="0.2">
      <c r="A244" s="176">
        <v>241</v>
      </c>
      <c r="B244" s="190" t="s">
        <v>227</v>
      </c>
      <c r="C244" s="83" t="s">
        <v>576</v>
      </c>
      <c r="D244" s="90">
        <v>69825</v>
      </c>
      <c r="E244" s="90">
        <v>1155</v>
      </c>
      <c r="F244" s="90">
        <v>67197</v>
      </c>
      <c r="G244" s="90">
        <v>68352</v>
      </c>
      <c r="H244" s="214">
        <v>97.89</v>
      </c>
      <c r="I244" s="90">
        <v>254</v>
      </c>
      <c r="J244" s="90">
        <v>1360</v>
      </c>
      <c r="K244" s="90">
        <v>68811</v>
      </c>
      <c r="L244" s="90">
        <v>19641</v>
      </c>
      <c r="M244" s="90">
        <v>19371</v>
      </c>
      <c r="N244" s="90">
        <v>19997</v>
      </c>
      <c r="O244" s="90">
        <v>9802</v>
      </c>
      <c r="P244" s="90">
        <v>2221</v>
      </c>
      <c r="Q244" s="90">
        <v>297</v>
      </c>
      <c r="R244" s="90">
        <v>2518</v>
      </c>
      <c r="S244" s="90">
        <v>218</v>
      </c>
      <c r="T244" s="90">
        <v>619</v>
      </c>
      <c r="U244" s="90">
        <v>210</v>
      </c>
      <c r="V244" s="90">
        <v>4</v>
      </c>
      <c r="W244" s="90">
        <v>1467</v>
      </c>
      <c r="X244" s="90">
        <v>929</v>
      </c>
      <c r="Y244" s="90">
        <v>538</v>
      </c>
      <c r="Z244" s="90">
        <v>1499</v>
      </c>
      <c r="AA244" s="90">
        <v>0</v>
      </c>
      <c r="AB244" s="90">
        <v>1499</v>
      </c>
      <c r="AC244" s="90">
        <v>2966</v>
      </c>
      <c r="AD244" s="90">
        <v>52</v>
      </c>
      <c r="AE244" s="178"/>
      <c r="AF244" s="90">
        <v>16323</v>
      </c>
      <c r="AG244" s="90">
        <v>173</v>
      </c>
      <c r="AH244" s="90">
        <v>15680</v>
      </c>
      <c r="AI244" s="90">
        <v>15853</v>
      </c>
      <c r="AJ244" s="214">
        <v>97.12</v>
      </c>
      <c r="AK244" s="90">
        <v>-772</v>
      </c>
      <c r="AL244" s="90">
        <v>295</v>
      </c>
      <c r="AM244" s="90">
        <v>15203</v>
      </c>
      <c r="AN244" s="90">
        <v>3998</v>
      </c>
      <c r="AO244" s="90">
        <v>4323</v>
      </c>
      <c r="AP244" s="90">
        <v>4393</v>
      </c>
      <c r="AQ244" s="90">
        <v>2489</v>
      </c>
      <c r="AR244" s="90">
        <v>620</v>
      </c>
      <c r="AS244" s="90">
        <v>2800</v>
      </c>
      <c r="AT244" s="90">
        <v>3420</v>
      </c>
      <c r="AU244" s="90">
        <v>2198</v>
      </c>
      <c r="AV244" s="90">
        <v>763</v>
      </c>
      <c r="AW244" s="90">
        <v>102</v>
      </c>
      <c r="AX244" s="90">
        <v>31</v>
      </c>
      <c r="AY244" s="90">
        <v>326</v>
      </c>
      <c r="AZ244" s="90">
        <v>181</v>
      </c>
      <c r="BA244" s="90">
        <v>145</v>
      </c>
      <c r="BB244" s="90">
        <v>471</v>
      </c>
      <c r="BC244" s="90">
        <v>13</v>
      </c>
      <c r="BD244" s="90">
        <v>458</v>
      </c>
      <c r="BE244" s="90">
        <v>784</v>
      </c>
      <c r="BF244" s="90">
        <v>4</v>
      </c>
      <c r="BG244" s="94" t="s">
        <v>311</v>
      </c>
      <c r="BH244" s="125" t="s">
        <v>331</v>
      </c>
    </row>
    <row r="245" spans="1:60" x14ac:dyDescent="0.2">
      <c r="A245" s="176">
        <v>242</v>
      </c>
      <c r="B245" s="190" t="s">
        <v>228</v>
      </c>
      <c r="C245" s="83" t="s">
        <v>577</v>
      </c>
      <c r="D245" s="90">
        <v>118185</v>
      </c>
      <c r="E245" s="90">
        <v>1880</v>
      </c>
      <c r="F245" s="90">
        <v>112706</v>
      </c>
      <c r="G245" s="90">
        <v>114586</v>
      </c>
      <c r="H245" s="214">
        <v>96.95</v>
      </c>
      <c r="I245" s="90">
        <v>677</v>
      </c>
      <c r="J245" s="90">
        <v>2508</v>
      </c>
      <c r="K245" s="90">
        <v>115891</v>
      </c>
      <c r="L245" s="90">
        <v>32701</v>
      </c>
      <c r="M245" s="90">
        <v>32886</v>
      </c>
      <c r="N245" s="90">
        <v>32962</v>
      </c>
      <c r="O245" s="90">
        <v>17342</v>
      </c>
      <c r="P245" s="90">
        <v>6548</v>
      </c>
      <c r="Q245" s="90">
        <v>854</v>
      </c>
      <c r="R245" s="90">
        <v>7402</v>
      </c>
      <c r="S245" s="90">
        <v>421</v>
      </c>
      <c r="T245" s="90">
        <v>1119</v>
      </c>
      <c r="U245" s="90">
        <v>0</v>
      </c>
      <c r="V245" s="90">
        <v>0</v>
      </c>
      <c r="W245" s="90">
        <v>5862</v>
      </c>
      <c r="X245" s="90">
        <v>4375</v>
      </c>
      <c r="Y245" s="90">
        <v>1487</v>
      </c>
      <c r="Z245" s="90">
        <v>3599</v>
      </c>
      <c r="AA245" s="90">
        <v>2</v>
      </c>
      <c r="AB245" s="90">
        <v>3597</v>
      </c>
      <c r="AC245" s="90">
        <v>9459</v>
      </c>
      <c r="AD245" s="90">
        <v>438</v>
      </c>
      <c r="AE245" s="178"/>
      <c r="AF245" s="90">
        <v>28203</v>
      </c>
      <c r="AG245" s="90">
        <v>129</v>
      </c>
      <c r="AH245" s="90">
        <v>24822</v>
      </c>
      <c r="AI245" s="90">
        <v>24951</v>
      </c>
      <c r="AJ245" s="214">
        <v>88.47</v>
      </c>
      <c r="AK245" s="90">
        <v>-842</v>
      </c>
      <c r="AL245" s="90">
        <v>558</v>
      </c>
      <c r="AM245" s="90">
        <v>24538</v>
      </c>
      <c r="AN245" s="90">
        <v>6566</v>
      </c>
      <c r="AO245" s="90">
        <v>7125</v>
      </c>
      <c r="AP245" s="90">
        <v>6688</v>
      </c>
      <c r="AQ245" s="90">
        <v>4159</v>
      </c>
      <c r="AR245" s="90">
        <v>2591</v>
      </c>
      <c r="AS245" s="90">
        <v>2204</v>
      </c>
      <c r="AT245" s="90">
        <v>4795</v>
      </c>
      <c r="AU245" s="90">
        <v>263</v>
      </c>
      <c r="AV245" s="90">
        <v>725</v>
      </c>
      <c r="AW245" s="90">
        <v>0</v>
      </c>
      <c r="AX245" s="90">
        <v>0</v>
      </c>
      <c r="AY245" s="90">
        <v>3807</v>
      </c>
      <c r="AZ245" s="90">
        <v>2657</v>
      </c>
      <c r="BA245" s="90">
        <v>1150</v>
      </c>
      <c r="BB245" s="90">
        <v>3253</v>
      </c>
      <c r="BC245" s="90">
        <v>0</v>
      </c>
      <c r="BD245" s="90">
        <v>3253</v>
      </c>
      <c r="BE245" s="90">
        <v>7060</v>
      </c>
      <c r="BF245" s="90">
        <v>33</v>
      </c>
      <c r="BG245" s="94" t="s">
        <v>311</v>
      </c>
      <c r="BH245" s="125" t="s">
        <v>329</v>
      </c>
    </row>
    <row r="246" spans="1:60" s="21" customFormat="1" ht="14.25" x14ac:dyDescent="0.2">
      <c r="A246" s="176">
        <v>243</v>
      </c>
      <c r="B246" s="241" t="s">
        <v>731</v>
      </c>
      <c r="C246" s="249" t="s">
        <v>578</v>
      </c>
      <c r="D246" s="178">
        <v>69674</v>
      </c>
      <c r="E246" s="178">
        <v>604</v>
      </c>
      <c r="F246" s="178">
        <v>66871</v>
      </c>
      <c r="G246" s="178">
        <v>67475</v>
      </c>
      <c r="H246" s="240">
        <v>96.84</v>
      </c>
      <c r="I246" s="178">
        <v>711</v>
      </c>
      <c r="J246" s="178">
        <v>931</v>
      </c>
      <c r="K246" s="178">
        <v>68513</v>
      </c>
      <c r="L246" s="178">
        <v>20040</v>
      </c>
      <c r="M246" s="178">
        <v>19897</v>
      </c>
      <c r="N246" s="178">
        <v>19854</v>
      </c>
      <c r="O246" s="178">
        <v>8722</v>
      </c>
      <c r="P246" s="178">
        <v>4510</v>
      </c>
      <c r="Q246" s="178">
        <v>82</v>
      </c>
      <c r="R246" s="178">
        <v>4592</v>
      </c>
      <c r="S246" s="178">
        <v>336</v>
      </c>
      <c r="T246" s="178">
        <v>762</v>
      </c>
      <c r="U246" s="178">
        <v>163</v>
      </c>
      <c r="V246" s="178">
        <v>56</v>
      </c>
      <c r="W246" s="178">
        <v>3275</v>
      </c>
      <c r="X246" s="178">
        <v>2244</v>
      </c>
      <c r="Y246" s="178">
        <v>1031</v>
      </c>
      <c r="Z246" s="178">
        <v>2199</v>
      </c>
      <c r="AA246" s="178">
        <v>23</v>
      </c>
      <c r="AB246" s="178">
        <v>2176</v>
      </c>
      <c r="AC246" s="178">
        <v>5451</v>
      </c>
      <c r="AD246" s="178">
        <v>305</v>
      </c>
      <c r="AE246" s="178"/>
      <c r="AF246" s="178">
        <v>24821</v>
      </c>
      <c r="AG246" s="178">
        <v>476</v>
      </c>
      <c r="AH246" s="178">
        <v>23109</v>
      </c>
      <c r="AI246" s="178">
        <v>23585</v>
      </c>
      <c r="AJ246" s="240">
        <v>95.02</v>
      </c>
      <c r="AK246" s="178">
        <v>-1216</v>
      </c>
      <c r="AL246" s="178">
        <v>333</v>
      </c>
      <c r="AM246" s="178">
        <v>22226</v>
      </c>
      <c r="AN246" s="178">
        <v>6067</v>
      </c>
      <c r="AO246" s="178">
        <v>6538</v>
      </c>
      <c r="AP246" s="178">
        <v>6145</v>
      </c>
      <c r="AQ246" s="178">
        <v>3476</v>
      </c>
      <c r="AR246" s="178">
        <v>1011</v>
      </c>
      <c r="AS246" s="178">
        <v>305</v>
      </c>
      <c r="AT246" s="178">
        <v>1316</v>
      </c>
      <c r="AU246" s="178">
        <v>221</v>
      </c>
      <c r="AV246" s="178">
        <v>338</v>
      </c>
      <c r="AW246" s="178">
        <v>11</v>
      </c>
      <c r="AX246" s="178">
        <v>2</v>
      </c>
      <c r="AY246" s="178">
        <v>744</v>
      </c>
      <c r="AZ246" s="178">
        <v>397</v>
      </c>
      <c r="BA246" s="178">
        <v>350</v>
      </c>
      <c r="BB246" s="178">
        <v>1236</v>
      </c>
      <c r="BC246" s="178">
        <v>0</v>
      </c>
      <c r="BD246" s="178">
        <v>1236</v>
      </c>
      <c r="BE246" s="178">
        <v>1980</v>
      </c>
      <c r="BF246" s="178">
        <v>4</v>
      </c>
      <c r="BG246" s="243" t="s">
        <v>311</v>
      </c>
      <c r="BH246" s="125" t="s">
        <v>330</v>
      </c>
    </row>
    <row r="247" spans="1:60" x14ac:dyDescent="0.2">
      <c r="A247" s="176">
        <v>244</v>
      </c>
      <c r="B247" s="190" t="s">
        <v>229</v>
      </c>
      <c r="C247" s="83" t="s">
        <v>579</v>
      </c>
      <c r="D247" s="90">
        <v>114015</v>
      </c>
      <c r="E247" s="90">
        <v>949</v>
      </c>
      <c r="F247" s="90">
        <v>107941</v>
      </c>
      <c r="G247" s="90">
        <v>108890</v>
      </c>
      <c r="H247" s="214">
        <v>95.5</v>
      </c>
      <c r="I247" s="90">
        <v>47</v>
      </c>
      <c r="J247" s="90">
        <v>2141</v>
      </c>
      <c r="K247" s="90">
        <v>110129</v>
      </c>
      <c r="L247" s="90">
        <v>31053</v>
      </c>
      <c r="M247" s="90">
        <v>30816</v>
      </c>
      <c r="N247" s="90">
        <v>30704</v>
      </c>
      <c r="O247" s="90">
        <v>17556</v>
      </c>
      <c r="P247" s="90">
        <v>9334</v>
      </c>
      <c r="Q247" s="90">
        <v>-1285</v>
      </c>
      <c r="R247" s="90">
        <v>8049</v>
      </c>
      <c r="S247" s="90">
        <v>167</v>
      </c>
      <c r="T247" s="90">
        <v>502</v>
      </c>
      <c r="U247" s="90">
        <v>151</v>
      </c>
      <c r="V247" s="90">
        <v>13</v>
      </c>
      <c r="W247" s="90">
        <v>7216</v>
      </c>
      <c r="X247" s="90">
        <v>6898</v>
      </c>
      <c r="Y247" s="90">
        <v>318</v>
      </c>
      <c r="Z247" s="90">
        <v>5125</v>
      </c>
      <c r="AA247" s="90">
        <v>7</v>
      </c>
      <c r="AB247" s="90">
        <v>5118</v>
      </c>
      <c r="AC247" s="90">
        <v>12334</v>
      </c>
      <c r="AD247" s="90">
        <v>565</v>
      </c>
      <c r="AE247" s="178"/>
      <c r="AF247" s="90">
        <v>25910</v>
      </c>
      <c r="AG247" s="90">
        <v>105</v>
      </c>
      <c r="AH247" s="90">
        <v>23105</v>
      </c>
      <c r="AI247" s="90">
        <v>23210</v>
      </c>
      <c r="AJ247" s="214">
        <v>89.58</v>
      </c>
      <c r="AK247" s="90">
        <v>-2107</v>
      </c>
      <c r="AL247" s="90">
        <v>477</v>
      </c>
      <c r="AM247" s="90">
        <v>21475</v>
      </c>
      <c r="AN247" s="90">
        <v>9221</v>
      </c>
      <c r="AO247" s="90">
        <v>4472</v>
      </c>
      <c r="AP247" s="90">
        <v>4933</v>
      </c>
      <c r="AQ247" s="90">
        <v>2849</v>
      </c>
      <c r="AR247" s="90">
        <v>3696</v>
      </c>
      <c r="AS247" s="90">
        <v>487</v>
      </c>
      <c r="AT247" s="90">
        <v>4183</v>
      </c>
      <c r="AU247" s="90">
        <v>991</v>
      </c>
      <c r="AV247" s="90">
        <v>842</v>
      </c>
      <c r="AW247" s="90">
        <v>307</v>
      </c>
      <c r="AX247" s="90">
        <v>60</v>
      </c>
      <c r="AY247" s="90">
        <v>1983</v>
      </c>
      <c r="AZ247" s="90">
        <v>2398</v>
      </c>
      <c r="BA247" s="90">
        <v>-415</v>
      </c>
      <c r="BB247" s="90">
        <v>2700</v>
      </c>
      <c r="BC247" s="90">
        <v>12</v>
      </c>
      <c r="BD247" s="90">
        <v>2688</v>
      </c>
      <c r="BE247" s="90">
        <v>4671</v>
      </c>
      <c r="BF247" s="90">
        <v>49</v>
      </c>
      <c r="BG247" s="94" t="s">
        <v>311</v>
      </c>
      <c r="BH247" s="125" t="s">
        <v>335</v>
      </c>
    </row>
    <row r="248" spans="1:60" x14ac:dyDescent="0.2">
      <c r="A248" s="176">
        <v>245</v>
      </c>
      <c r="B248" s="190" t="s">
        <v>230</v>
      </c>
      <c r="C248" s="83" t="s">
        <v>580</v>
      </c>
      <c r="D248" s="90">
        <v>69038</v>
      </c>
      <c r="E248" s="90">
        <v>848</v>
      </c>
      <c r="F248" s="90">
        <v>66425</v>
      </c>
      <c r="G248" s="90">
        <v>67273</v>
      </c>
      <c r="H248" s="214">
        <v>97.44</v>
      </c>
      <c r="I248" s="90">
        <v>531</v>
      </c>
      <c r="J248" s="90">
        <v>1064</v>
      </c>
      <c r="K248" s="90">
        <v>68020</v>
      </c>
      <c r="L248" s="90">
        <v>19197</v>
      </c>
      <c r="M248" s="90">
        <v>19581</v>
      </c>
      <c r="N248" s="90">
        <v>19429</v>
      </c>
      <c r="O248" s="90">
        <v>9813</v>
      </c>
      <c r="P248" s="90">
        <v>2375</v>
      </c>
      <c r="Q248" s="90">
        <v>-67</v>
      </c>
      <c r="R248" s="90">
        <v>2308</v>
      </c>
      <c r="S248" s="90">
        <v>170</v>
      </c>
      <c r="T248" s="90">
        <v>595</v>
      </c>
      <c r="U248" s="90">
        <v>77</v>
      </c>
      <c r="V248" s="90">
        <v>29</v>
      </c>
      <c r="W248" s="90">
        <v>1437</v>
      </c>
      <c r="X248" s="90">
        <v>781</v>
      </c>
      <c r="Y248" s="90">
        <v>656</v>
      </c>
      <c r="Z248" s="90">
        <v>1778</v>
      </c>
      <c r="AA248" s="90">
        <v>11</v>
      </c>
      <c r="AB248" s="90">
        <v>1767</v>
      </c>
      <c r="AC248" s="90">
        <v>3204</v>
      </c>
      <c r="AD248" s="90">
        <v>15</v>
      </c>
      <c r="AE248" s="178"/>
      <c r="AF248" s="90">
        <v>20005</v>
      </c>
      <c r="AG248" s="90">
        <v>140</v>
      </c>
      <c r="AH248" s="90">
        <v>19630</v>
      </c>
      <c r="AI248" s="90">
        <v>19770</v>
      </c>
      <c r="AJ248" s="214">
        <v>98.83</v>
      </c>
      <c r="AK248" s="90">
        <v>-822</v>
      </c>
      <c r="AL248" s="90">
        <v>120</v>
      </c>
      <c r="AM248" s="90">
        <v>18928</v>
      </c>
      <c r="AN248" s="90">
        <v>6122</v>
      </c>
      <c r="AO248" s="90">
        <v>4956</v>
      </c>
      <c r="AP248" s="90">
        <v>4827</v>
      </c>
      <c r="AQ248" s="90">
        <v>3023</v>
      </c>
      <c r="AR248" s="90">
        <v>765</v>
      </c>
      <c r="AS248" s="90">
        <v>163</v>
      </c>
      <c r="AT248" s="90">
        <v>928</v>
      </c>
      <c r="AU248" s="90">
        <v>8</v>
      </c>
      <c r="AV248" s="90">
        <v>428</v>
      </c>
      <c r="AW248" s="90">
        <v>58</v>
      </c>
      <c r="AX248" s="90">
        <v>37</v>
      </c>
      <c r="AY248" s="90">
        <v>397</v>
      </c>
      <c r="AZ248" s="90">
        <v>247</v>
      </c>
      <c r="BA248" s="90">
        <v>150</v>
      </c>
      <c r="BB248" s="90">
        <v>235</v>
      </c>
      <c r="BC248" s="90">
        <v>1</v>
      </c>
      <c r="BD248" s="90">
        <v>234</v>
      </c>
      <c r="BE248" s="90">
        <v>631</v>
      </c>
      <c r="BF248" s="90">
        <v>0</v>
      </c>
      <c r="BG248" s="94" t="s">
        <v>311</v>
      </c>
      <c r="BH248" s="125" t="s">
        <v>336</v>
      </c>
    </row>
    <row r="249" spans="1:60" x14ac:dyDescent="0.2">
      <c r="A249" s="176">
        <v>246</v>
      </c>
      <c r="B249" s="190" t="s">
        <v>231</v>
      </c>
      <c r="C249" s="83" t="s">
        <v>581</v>
      </c>
      <c r="D249" s="90">
        <v>71988</v>
      </c>
      <c r="E249" s="90">
        <v>903</v>
      </c>
      <c r="F249" s="90">
        <v>65997</v>
      </c>
      <c r="G249" s="90">
        <v>66900</v>
      </c>
      <c r="H249" s="214">
        <v>92.93</v>
      </c>
      <c r="I249" s="90">
        <v>1277</v>
      </c>
      <c r="J249" s="90">
        <v>1417</v>
      </c>
      <c r="K249" s="90">
        <v>68691</v>
      </c>
      <c r="L249" s="90">
        <v>18540</v>
      </c>
      <c r="M249" s="90">
        <v>19749</v>
      </c>
      <c r="N249" s="90">
        <v>19552</v>
      </c>
      <c r="O249" s="90">
        <v>10850</v>
      </c>
      <c r="P249" s="90">
        <v>16328</v>
      </c>
      <c r="Q249" s="90">
        <v>1100</v>
      </c>
      <c r="R249" s="90">
        <v>17428</v>
      </c>
      <c r="S249" s="90">
        <v>1626</v>
      </c>
      <c r="T249" s="90">
        <v>1111</v>
      </c>
      <c r="U249" s="90">
        <v>393</v>
      </c>
      <c r="V249" s="90">
        <v>140</v>
      </c>
      <c r="W249" s="90">
        <v>14158</v>
      </c>
      <c r="X249" s="90">
        <v>10929</v>
      </c>
      <c r="Y249" s="90">
        <v>3229</v>
      </c>
      <c r="Z249" s="90">
        <v>5088</v>
      </c>
      <c r="AA249" s="90">
        <v>29</v>
      </c>
      <c r="AB249" s="90">
        <v>5059</v>
      </c>
      <c r="AC249" s="90">
        <v>19217</v>
      </c>
      <c r="AD249" s="90">
        <v>1763</v>
      </c>
      <c r="AE249" s="178"/>
      <c r="AF249" s="90">
        <v>18944</v>
      </c>
      <c r="AG249" s="90">
        <v>156</v>
      </c>
      <c r="AH249" s="90">
        <v>18207</v>
      </c>
      <c r="AI249" s="90">
        <v>18363</v>
      </c>
      <c r="AJ249" s="214">
        <v>96.93</v>
      </c>
      <c r="AK249" s="90">
        <v>300</v>
      </c>
      <c r="AL249" s="90">
        <v>149</v>
      </c>
      <c r="AM249" s="90">
        <v>18656</v>
      </c>
      <c r="AN249" s="90">
        <v>8095</v>
      </c>
      <c r="AO249" s="90">
        <v>4219</v>
      </c>
      <c r="AP249" s="90">
        <v>4499</v>
      </c>
      <c r="AQ249" s="90">
        <v>1843</v>
      </c>
      <c r="AR249" s="90">
        <v>2004</v>
      </c>
      <c r="AS249" s="90">
        <v>571</v>
      </c>
      <c r="AT249" s="90">
        <v>2575</v>
      </c>
      <c r="AU249" s="90">
        <v>215</v>
      </c>
      <c r="AV249" s="90">
        <v>93</v>
      </c>
      <c r="AW249" s="90">
        <v>229</v>
      </c>
      <c r="AX249" s="90">
        <v>2</v>
      </c>
      <c r="AY249" s="90">
        <v>2036</v>
      </c>
      <c r="AZ249" s="90">
        <v>719</v>
      </c>
      <c r="BA249" s="90">
        <v>1317</v>
      </c>
      <c r="BB249" s="90">
        <v>600</v>
      </c>
      <c r="BC249" s="90">
        <v>0</v>
      </c>
      <c r="BD249" s="90">
        <v>600</v>
      </c>
      <c r="BE249" s="90">
        <v>2636</v>
      </c>
      <c r="BF249" s="90">
        <v>18</v>
      </c>
      <c r="BG249" s="94" t="s">
        <v>313</v>
      </c>
      <c r="BH249" s="125" t="s">
        <v>337</v>
      </c>
    </row>
    <row r="250" spans="1:60" x14ac:dyDescent="0.2">
      <c r="A250" s="176">
        <v>247</v>
      </c>
      <c r="B250" s="190" t="s">
        <v>232</v>
      </c>
      <c r="C250" s="83" t="s">
        <v>582</v>
      </c>
      <c r="D250" s="90">
        <v>119478</v>
      </c>
      <c r="E250" s="90">
        <v>1433</v>
      </c>
      <c r="F250" s="90">
        <v>109551</v>
      </c>
      <c r="G250" s="90">
        <v>110984</v>
      </c>
      <c r="H250" s="214">
        <v>92.89</v>
      </c>
      <c r="I250" s="90">
        <v>1956</v>
      </c>
      <c r="J250" s="90">
        <v>2012</v>
      </c>
      <c r="K250" s="90">
        <v>113519</v>
      </c>
      <c r="L250" s="90">
        <v>31214</v>
      </c>
      <c r="M250" s="90">
        <v>31589</v>
      </c>
      <c r="N250" s="90">
        <v>32159</v>
      </c>
      <c r="O250" s="90">
        <v>18557</v>
      </c>
      <c r="P250" s="90">
        <v>18599</v>
      </c>
      <c r="Q250" s="90">
        <v>37</v>
      </c>
      <c r="R250" s="90">
        <v>18636</v>
      </c>
      <c r="S250" s="90">
        <v>819</v>
      </c>
      <c r="T250" s="90">
        <v>2129</v>
      </c>
      <c r="U250" s="90">
        <v>990</v>
      </c>
      <c r="V250" s="90">
        <v>323</v>
      </c>
      <c r="W250" s="90">
        <v>14375</v>
      </c>
      <c r="X250" s="90">
        <v>9370</v>
      </c>
      <c r="Y250" s="90">
        <v>5005</v>
      </c>
      <c r="Z250" s="90">
        <v>8545</v>
      </c>
      <c r="AA250" s="90">
        <v>120</v>
      </c>
      <c r="AB250" s="90">
        <v>8425</v>
      </c>
      <c r="AC250" s="90">
        <v>22800</v>
      </c>
      <c r="AD250" s="90">
        <v>1124</v>
      </c>
      <c r="AE250" s="178"/>
      <c r="AF250" s="90">
        <v>61320</v>
      </c>
      <c r="AG250" s="90">
        <v>447</v>
      </c>
      <c r="AH250" s="90">
        <v>57127</v>
      </c>
      <c r="AI250" s="90">
        <v>57574</v>
      </c>
      <c r="AJ250" s="214">
        <v>93.89</v>
      </c>
      <c r="AK250" s="90">
        <v>-3075</v>
      </c>
      <c r="AL250" s="90">
        <v>1449</v>
      </c>
      <c r="AM250" s="90">
        <v>55501</v>
      </c>
      <c r="AN250" s="90">
        <v>17800</v>
      </c>
      <c r="AO250" s="90">
        <v>16473</v>
      </c>
      <c r="AP250" s="90">
        <v>13583</v>
      </c>
      <c r="AQ250" s="90">
        <v>7645</v>
      </c>
      <c r="AR250" s="90">
        <v>3993</v>
      </c>
      <c r="AS250" s="90">
        <v>11593</v>
      </c>
      <c r="AT250" s="90">
        <v>15586</v>
      </c>
      <c r="AU250" s="90">
        <v>5466</v>
      </c>
      <c r="AV250" s="90">
        <v>6632</v>
      </c>
      <c r="AW250" s="90">
        <v>151</v>
      </c>
      <c r="AX250" s="90">
        <v>22</v>
      </c>
      <c r="AY250" s="90">
        <v>3315</v>
      </c>
      <c r="AZ250" s="90">
        <v>1640</v>
      </c>
      <c r="BA250" s="90">
        <v>1675</v>
      </c>
      <c r="BB250" s="90">
        <v>5819</v>
      </c>
      <c r="BC250" s="90">
        <v>0</v>
      </c>
      <c r="BD250" s="90">
        <v>5819</v>
      </c>
      <c r="BE250" s="90">
        <v>9134</v>
      </c>
      <c r="BF250" s="90">
        <v>35</v>
      </c>
      <c r="BG250" s="94" t="s">
        <v>314</v>
      </c>
      <c r="BH250" s="125" t="s">
        <v>329</v>
      </c>
    </row>
    <row r="251" spans="1:60" x14ac:dyDescent="0.2">
      <c r="A251" s="176">
        <v>248</v>
      </c>
      <c r="B251" s="190" t="s">
        <v>233</v>
      </c>
      <c r="C251" s="83" t="s">
        <v>583</v>
      </c>
      <c r="D251" s="90">
        <v>101680</v>
      </c>
      <c r="E251" s="90">
        <v>940</v>
      </c>
      <c r="F251" s="90">
        <v>97348</v>
      </c>
      <c r="G251" s="90">
        <v>98288</v>
      </c>
      <c r="H251" s="214">
        <v>96.66</v>
      </c>
      <c r="I251" s="90">
        <v>956</v>
      </c>
      <c r="J251" s="90">
        <v>1108</v>
      </c>
      <c r="K251" s="90">
        <v>99412</v>
      </c>
      <c r="L251" s="90">
        <v>26467</v>
      </c>
      <c r="M251" s="90">
        <v>25872</v>
      </c>
      <c r="N251" s="90">
        <v>26669</v>
      </c>
      <c r="O251" s="90">
        <v>20404</v>
      </c>
      <c r="P251" s="90">
        <v>6507</v>
      </c>
      <c r="Q251" s="90">
        <v>-227</v>
      </c>
      <c r="R251" s="90">
        <v>6280</v>
      </c>
      <c r="S251" s="90">
        <v>355</v>
      </c>
      <c r="T251" s="90">
        <v>693</v>
      </c>
      <c r="U251" s="90">
        <v>56</v>
      </c>
      <c r="V251" s="90">
        <v>33</v>
      </c>
      <c r="W251" s="90">
        <v>5143</v>
      </c>
      <c r="X251" s="90">
        <v>3262</v>
      </c>
      <c r="Y251" s="90">
        <v>1881</v>
      </c>
      <c r="Z251" s="90">
        <v>3392</v>
      </c>
      <c r="AA251" s="90">
        <v>22</v>
      </c>
      <c r="AB251" s="90">
        <v>3370</v>
      </c>
      <c r="AC251" s="90">
        <v>8513</v>
      </c>
      <c r="AD251" s="90">
        <v>955</v>
      </c>
      <c r="AE251" s="178"/>
      <c r="AF251" s="90">
        <v>20538</v>
      </c>
      <c r="AG251" s="90">
        <v>55</v>
      </c>
      <c r="AH251" s="90">
        <v>18543</v>
      </c>
      <c r="AI251" s="90">
        <v>18598</v>
      </c>
      <c r="AJ251" s="214">
        <v>90.55</v>
      </c>
      <c r="AK251" s="90">
        <v>-2675</v>
      </c>
      <c r="AL251" s="90">
        <v>4</v>
      </c>
      <c r="AM251" s="90">
        <v>15872</v>
      </c>
      <c r="AN251" s="90">
        <v>6297</v>
      </c>
      <c r="AO251" s="90">
        <v>3128</v>
      </c>
      <c r="AP251" s="90">
        <v>3733</v>
      </c>
      <c r="AQ251" s="90">
        <v>2714</v>
      </c>
      <c r="AR251" s="90">
        <v>742</v>
      </c>
      <c r="AS251" s="90">
        <v>-575</v>
      </c>
      <c r="AT251" s="90">
        <v>167</v>
      </c>
      <c r="AU251" s="90">
        <v>116</v>
      </c>
      <c r="AV251" s="90">
        <v>-496</v>
      </c>
      <c r="AW251" s="90">
        <v>17</v>
      </c>
      <c r="AX251" s="90">
        <v>53</v>
      </c>
      <c r="AY251" s="90">
        <v>477</v>
      </c>
      <c r="AZ251" s="90">
        <v>85</v>
      </c>
      <c r="BA251" s="90">
        <v>392</v>
      </c>
      <c r="BB251" s="90">
        <v>1940</v>
      </c>
      <c r="BC251" s="90">
        <v>17</v>
      </c>
      <c r="BD251" s="90">
        <v>1923</v>
      </c>
      <c r="BE251" s="90">
        <v>2400</v>
      </c>
      <c r="BF251" s="90">
        <v>14</v>
      </c>
      <c r="BG251" s="94" t="s">
        <v>314</v>
      </c>
      <c r="BH251" s="125" t="s">
        <v>332</v>
      </c>
    </row>
    <row r="252" spans="1:60" x14ac:dyDescent="0.2">
      <c r="A252" s="176">
        <v>249</v>
      </c>
      <c r="B252" s="190" t="s">
        <v>234</v>
      </c>
      <c r="C252" s="83" t="s">
        <v>584</v>
      </c>
      <c r="D252" s="90">
        <v>150840</v>
      </c>
      <c r="E252" s="90">
        <v>4232</v>
      </c>
      <c r="F252" s="90">
        <v>135916</v>
      </c>
      <c r="G252" s="90">
        <v>140148</v>
      </c>
      <c r="H252" s="214">
        <v>92.91</v>
      </c>
      <c r="I252" s="90">
        <v>853</v>
      </c>
      <c r="J252" s="90">
        <v>5083</v>
      </c>
      <c r="K252" s="90">
        <v>141852</v>
      </c>
      <c r="L252" s="90">
        <v>38466</v>
      </c>
      <c r="M252" s="90">
        <v>39079</v>
      </c>
      <c r="N252" s="90">
        <v>39758</v>
      </c>
      <c r="O252" s="90">
        <v>24549</v>
      </c>
      <c r="P252" s="90">
        <v>33514</v>
      </c>
      <c r="Q252" s="90">
        <v>3419</v>
      </c>
      <c r="R252" s="90">
        <v>36933</v>
      </c>
      <c r="S252" s="90">
        <v>577</v>
      </c>
      <c r="T252" s="90">
        <v>401</v>
      </c>
      <c r="U252" s="90">
        <v>2727</v>
      </c>
      <c r="V252" s="90">
        <v>468</v>
      </c>
      <c r="W252" s="90">
        <v>32760</v>
      </c>
      <c r="X252" s="90">
        <v>21720</v>
      </c>
      <c r="Y252" s="90">
        <v>11040</v>
      </c>
      <c r="Z252" s="90">
        <v>10692</v>
      </c>
      <c r="AA252" s="90">
        <v>188</v>
      </c>
      <c r="AB252" s="90">
        <v>10504</v>
      </c>
      <c r="AC252" s="90">
        <v>43264</v>
      </c>
      <c r="AD252" s="90">
        <v>3118</v>
      </c>
      <c r="AE252" s="178"/>
      <c r="AF252" s="90">
        <v>244248</v>
      </c>
      <c r="AG252" s="90">
        <v>3944</v>
      </c>
      <c r="AH252" s="90">
        <v>225977</v>
      </c>
      <c r="AI252" s="90">
        <v>229921</v>
      </c>
      <c r="AJ252" s="214">
        <v>94.13</v>
      </c>
      <c r="AK252" s="90">
        <v>11658</v>
      </c>
      <c r="AL252" s="90">
        <v>5603</v>
      </c>
      <c r="AM252" s="90">
        <v>243238</v>
      </c>
      <c r="AN252" s="90">
        <v>55674</v>
      </c>
      <c r="AO252" s="90">
        <v>72877</v>
      </c>
      <c r="AP252" s="90">
        <v>64488</v>
      </c>
      <c r="AQ252" s="90">
        <v>50199</v>
      </c>
      <c r="AR252" s="90">
        <v>19057</v>
      </c>
      <c r="AS252" s="90">
        <v>15746</v>
      </c>
      <c r="AT252" s="90">
        <v>34803</v>
      </c>
      <c r="AU252" s="90">
        <v>1450</v>
      </c>
      <c r="AV252" s="90">
        <v>2699</v>
      </c>
      <c r="AW252" s="90">
        <v>95</v>
      </c>
      <c r="AX252" s="90">
        <v>94</v>
      </c>
      <c r="AY252" s="90">
        <v>30465</v>
      </c>
      <c r="AZ252" s="90">
        <v>18567</v>
      </c>
      <c r="BA252" s="90">
        <v>11898</v>
      </c>
      <c r="BB252" s="90">
        <v>14327</v>
      </c>
      <c r="BC252" s="90">
        <v>0</v>
      </c>
      <c r="BD252" s="90">
        <v>14327</v>
      </c>
      <c r="BE252" s="90">
        <v>44792</v>
      </c>
      <c r="BF252" s="90">
        <v>341</v>
      </c>
      <c r="BG252" s="94" t="s">
        <v>315</v>
      </c>
      <c r="BH252" s="125" t="s">
        <v>333</v>
      </c>
    </row>
    <row r="253" spans="1:60" x14ac:dyDescent="0.2">
      <c r="A253" s="176">
        <v>250</v>
      </c>
      <c r="B253" s="190" t="s">
        <v>235</v>
      </c>
      <c r="C253" s="83" t="s">
        <v>585</v>
      </c>
      <c r="D253" s="90">
        <v>79465</v>
      </c>
      <c r="E253" s="90">
        <v>970</v>
      </c>
      <c r="F253" s="90">
        <v>75911</v>
      </c>
      <c r="G253" s="90">
        <v>76881</v>
      </c>
      <c r="H253" s="214">
        <v>96.75</v>
      </c>
      <c r="I253" s="90">
        <v>205</v>
      </c>
      <c r="J253" s="90">
        <v>1629</v>
      </c>
      <c r="K253" s="90">
        <v>77745</v>
      </c>
      <c r="L253" s="90">
        <v>22124</v>
      </c>
      <c r="M253" s="90">
        <v>22299</v>
      </c>
      <c r="N253" s="90">
        <v>22517</v>
      </c>
      <c r="O253" s="90">
        <v>10805</v>
      </c>
      <c r="P253" s="90">
        <v>2957</v>
      </c>
      <c r="Q253" s="90">
        <v>-15</v>
      </c>
      <c r="R253" s="90">
        <v>2942</v>
      </c>
      <c r="S253" s="90">
        <v>166</v>
      </c>
      <c r="T253" s="90">
        <v>413</v>
      </c>
      <c r="U253" s="90">
        <v>0</v>
      </c>
      <c r="V253" s="90">
        <v>0</v>
      </c>
      <c r="W253" s="90">
        <v>2363</v>
      </c>
      <c r="X253" s="90">
        <v>1380</v>
      </c>
      <c r="Y253" s="90">
        <v>983</v>
      </c>
      <c r="Z253" s="90">
        <v>2584</v>
      </c>
      <c r="AA253" s="90">
        <v>0</v>
      </c>
      <c r="AB253" s="90">
        <v>2584</v>
      </c>
      <c r="AC253" s="90">
        <v>4947</v>
      </c>
      <c r="AD253" s="90">
        <v>0</v>
      </c>
      <c r="AE253" s="178"/>
      <c r="AF253" s="90">
        <v>32831</v>
      </c>
      <c r="AG253" s="90">
        <v>606</v>
      </c>
      <c r="AH253" s="90">
        <v>27442</v>
      </c>
      <c r="AI253" s="90">
        <v>28048</v>
      </c>
      <c r="AJ253" s="214">
        <v>85.43</v>
      </c>
      <c r="AK253" s="90">
        <v>-1161</v>
      </c>
      <c r="AL253" s="90">
        <v>1606</v>
      </c>
      <c r="AM253" s="90">
        <v>27887</v>
      </c>
      <c r="AN253" s="90">
        <v>7123</v>
      </c>
      <c r="AO253" s="90">
        <v>8230</v>
      </c>
      <c r="AP253" s="90">
        <v>7278</v>
      </c>
      <c r="AQ253" s="90">
        <v>5256</v>
      </c>
      <c r="AR253" s="90">
        <v>1578</v>
      </c>
      <c r="AS253" s="90">
        <v>462</v>
      </c>
      <c r="AT253" s="90">
        <v>2040</v>
      </c>
      <c r="AU253" s="90">
        <v>233</v>
      </c>
      <c r="AV253" s="90">
        <v>526</v>
      </c>
      <c r="AW253" s="90">
        <v>2</v>
      </c>
      <c r="AX253" s="90">
        <v>0</v>
      </c>
      <c r="AY253" s="90">
        <v>1279</v>
      </c>
      <c r="AZ253" s="90">
        <v>400</v>
      </c>
      <c r="BA253" s="90">
        <v>879</v>
      </c>
      <c r="BB253" s="90">
        <v>5400</v>
      </c>
      <c r="BC253" s="90">
        <v>0</v>
      </c>
      <c r="BD253" s="90">
        <v>5400</v>
      </c>
      <c r="BE253" s="90">
        <v>6679</v>
      </c>
      <c r="BF253" s="90">
        <v>0</v>
      </c>
      <c r="BG253" s="94" t="s">
        <v>311</v>
      </c>
      <c r="BH253" s="125" t="s">
        <v>329</v>
      </c>
    </row>
    <row r="254" spans="1:60" x14ac:dyDescent="0.2">
      <c r="A254" s="176">
        <v>251</v>
      </c>
      <c r="B254" s="190" t="s">
        <v>236</v>
      </c>
      <c r="C254" s="83" t="s">
        <v>586</v>
      </c>
      <c r="D254" s="90">
        <v>115786</v>
      </c>
      <c r="E254" s="90">
        <v>1516</v>
      </c>
      <c r="F254" s="90">
        <v>112839</v>
      </c>
      <c r="G254" s="90">
        <v>114355</v>
      </c>
      <c r="H254" s="214">
        <v>98.76</v>
      </c>
      <c r="I254" s="90">
        <v>293</v>
      </c>
      <c r="J254" s="90">
        <v>1735</v>
      </c>
      <c r="K254" s="90">
        <v>114867</v>
      </c>
      <c r="L254" s="90">
        <v>33004</v>
      </c>
      <c r="M254" s="90">
        <v>32227</v>
      </c>
      <c r="N254" s="90">
        <v>32415</v>
      </c>
      <c r="O254" s="90">
        <v>17221</v>
      </c>
      <c r="P254" s="90">
        <v>5191</v>
      </c>
      <c r="Q254" s="90">
        <v>-511</v>
      </c>
      <c r="R254" s="90">
        <v>4680</v>
      </c>
      <c r="S254" s="90">
        <v>349</v>
      </c>
      <c r="T254" s="90">
        <v>308</v>
      </c>
      <c r="U254" s="90">
        <v>10</v>
      </c>
      <c r="V254" s="90">
        <v>10</v>
      </c>
      <c r="W254" s="90">
        <v>4003</v>
      </c>
      <c r="X254" s="90">
        <v>2970</v>
      </c>
      <c r="Y254" s="90">
        <v>1033</v>
      </c>
      <c r="Z254" s="90">
        <v>1431</v>
      </c>
      <c r="AA254" s="90">
        <v>6</v>
      </c>
      <c r="AB254" s="90">
        <v>1425</v>
      </c>
      <c r="AC254" s="90">
        <v>5428</v>
      </c>
      <c r="AD254" s="90">
        <v>405</v>
      </c>
      <c r="AE254" s="178"/>
      <c r="AF254" s="90">
        <v>30295</v>
      </c>
      <c r="AG254" s="90">
        <v>186</v>
      </c>
      <c r="AH254" s="90">
        <v>29386</v>
      </c>
      <c r="AI254" s="90">
        <v>29572</v>
      </c>
      <c r="AJ254" s="214">
        <v>97.61</v>
      </c>
      <c r="AK254" s="90">
        <v>-1835</v>
      </c>
      <c r="AL254" s="90">
        <v>69</v>
      </c>
      <c r="AM254" s="90">
        <v>27620</v>
      </c>
      <c r="AN254" s="90">
        <v>9054</v>
      </c>
      <c r="AO254" s="90">
        <v>5429</v>
      </c>
      <c r="AP254" s="90">
        <v>8447</v>
      </c>
      <c r="AQ254" s="90">
        <v>4690</v>
      </c>
      <c r="AR254" s="90">
        <v>2383</v>
      </c>
      <c r="AS254" s="90">
        <v>-491</v>
      </c>
      <c r="AT254" s="90">
        <v>1892</v>
      </c>
      <c r="AU254" s="90">
        <v>87</v>
      </c>
      <c r="AV254" s="90">
        <v>-132</v>
      </c>
      <c r="AW254" s="90">
        <v>35</v>
      </c>
      <c r="AX254" s="90">
        <v>26</v>
      </c>
      <c r="AY254" s="90">
        <v>1876</v>
      </c>
      <c r="AZ254" s="90">
        <v>1176</v>
      </c>
      <c r="BA254" s="90">
        <v>700</v>
      </c>
      <c r="BB254" s="90">
        <v>724</v>
      </c>
      <c r="BC254" s="90">
        <v>1</v>
      </c>
      <c r="BD254" s="90">
        <v>723</v>
      </c>
      <c r="BE254" s="90">
        <v>2599</v>
      </c>
      <c r="BF254" s="90">
        <v>36</v>
      </c>
      <c r="BG254" s="94" t="s">
        <v>311</v>
      </c>
      <c r="BH254" s="125" t="s">
        <v>332</v>
      </c>
    </row>
    <row r="255" spans="1:60" x14ac:dyDescent="0.2">
      <c r="A255" s="176">
        <v>252</v>
      </c>
      <c r="B255" s="190" t="s">
        <v>237</v>
      </c>
      <c r="C255" s="83" t="s">
        <v>587</v>
      </c>
      <c r="D255" s="90">
        <v>95636</v>
      </c>
      <c r="E255" s="90">
        <v>798</v>
      </c>
      <c r="F255" s="90">
        <v>88763</v>
      </c>
      <c r="G255" s="90">
        <v>89561</v>
      </c>
      <c r="H255" s="214">
        <v>93.65</v>
      </c>
      <c r="I255" s="90">
        <v>1666</v>
      </c>
      <c r="J255" s="90">
        <v>1040</v>
      </c>
      <c r="K255" s="90">
        <v>91469</v>
      </c>
      <c r="L255" s="90">
        <v>25314</v>
      </c>
      <c r="M255" s="90">
        <v>25190</v>
      </c>
      <c r="N255" s="90">
        <v>25614</v>
      </c>
      <c r="O255" s="90">
        <v>15351</v>
      </c>
      <c r="P255" s="90">
        <v>17394</v>
      </c>
      <c r="Q255" s="90">
        <v>329</v>
      </c>
      <c r="R255" s="90">
        <v>17723</v>
      </c>
      <c r="S255" s="90">
        <v>955</v>
      </c>
      <c r="T255" s="90">
        <v>1451</v>
      </c>
      <c r="U255" s="90">
        <v>174</v>
      </c>
      <c r="V255" s="90">
        <v>65</v>
      </c>
      <c r="W255" s="90">
        <v>15078</v>
      </c>
      <c r="X255" s="90">
        <v>11301</v>
      </c>
      <c r="Y255" s="90">
        <v>3777</v>
      </c>
      <c r="Z255" s="90">
        <v>6075</v>
      </c>
      <c r="AA255" s="90">
        <v>5</v>
      </c>
      <c r="AB255" s="90">
        <v>6070</v>
      </c>
      <c r="AC255" s="90">
        <v>21148</v>
      </c>
      <c r="AD255" s="90">
        <v>1497</v>
      </c>
      <c r="AE255" s="178"/>
      <c r="AF255" s="90">
        <v>35672</v>
      </c>
      <c r="AG255" s="90">
        <v>234</v>
      </c>
      <c r="AH255" s="90">
        <v>32707</v>
      </c>
      <c r="AI255" s="90">
        <v>32941</v>
      </c>
      <c r="AJ255" s="214">
        <v>92.34</v>
      </c>
      <c r="AK255" s="90">
        <v>-1405</v>
      </c>
      <c r="AL255" s="90">
        <v>663</v>
      </c>
      <c r="AM255" s="90">
        <v>31965</v>
      </c>
      <c r="AN255" s="90">
        <v>11056</v>
      </c>
      <c r="AO255" s="90">
        <v>6336</v>
      </c>
      <c r="AP255" s="90">
        <v>9314</v>
      </c>
      <c r="AQ255" s="90">
        <v>5259</v>
      </c>
      <c r="AR255" s="90">
        <v>8013</v>
      </c>
      <c r="AS255" s="90">
        <v>704</v>
      </c>
      <c r="AT255" s="90">
        <v>8717</v>
      </c>
      <c r="AU255" s="90">
        <v>390</v>
      </c>
      <c r="AV255" s="90">
        <v>1305</v>
      </c>
      <c r="AW255" s="90">
        <v>35</v>
      </c>
      <c r="AX255" s="90">
        <v>30</v>
      </c>
      <c r="AY255" s="90">
        <v>6957</v>
      </c>
      <c r="AZ255" s="90">
        <v>5188</v>
      </c>
      <c r="BA255" s="90">
        <v>1769</v>
      </c>
      <c r="BB255" s="90">
        <v>2731</v>
      </c>
      <c r="BC255" s="90">
        <v>55</v>
      </c>
      <c r="BD255" s="90">
        <v>2676</v>
      </c>
      <c r="BE255" s="90">
        <v>9633</v>
      </c>
      <c r="BF255" s="90">
        <v>53</v>
      </c>
      <c r="BG255" s="94" t="s">
        <v>313</v>
      </c>
      <c r="BH255" s="125" t="s">
        <v>330</v>
      </c>
    </row>
    <row r="256" spans="1:60" x14ac:dyDescent="0.2">
      <c r="A256" s="176">
        <v>253</v>
      </c>
      <c r="B256" s="190" t="s">
        <v>238</v>
      </c>
      <c r="C256" s="83" t="s">
        <v>588</v>
      </c>
      <c r="D256" s="90">
        <v>86048</v>
      </c>
      <c r="E256" s="90">
        <v>675</v>
      </c>
      <c r="F256" s="90">
        <v>83113</v>
      </c>
      <c r="G256" s="90">
        <v>83788</v>
      </c>
      <c r="H256" s="214">
        <v>97.37</v>
      </c>
      <c r="I256" s="90">
        <v>1372</v>
      </c>
      <c r="J256" s="90">
        <v>850</v>
      </c>
      <c r="K256" s="90">
        <v>85335</v>
      </c>
      <c r="L256" s="90">
        <v>23777</v>
      </c>
      <c r="M256" s="90">
        <v>23717</v>
      </c>
      <c r="N256" s="90">
        <v>23839</v>
      </c>
      <c r="O256" s="90">
        <v>14002</v>
      </c>
      <c r="P256" s="90">
        <v>5735</v>
      </c>
      <c r="Q256" s="90">
        <v>-255</v>
      </c>
      <c r="R256" s="90">
        <v>5480</v>
      </c>
      <c r="S256" s="90">
        <v>155</v>
      </c>
      <c r="T256" s="90">
        <v>376</v>
      </c>
      <c r="U256" s="90">
        <v>-6</v>
      </c>
      <c r="V256" s="90">
        <v>0</v>
      </c>
      <c r="W256" s="90">
        <v>4955</v>
      </c>
      <c r="X256" s="90">
        <v>3830</v>
      </c>
      <c r="Y256" s="90">
        <v>1125</v>
      </c>
      <c r="Z256" s="90">
        <v>2401</v>
      </c>
      <c r="AA256" s="90">
        <v>0</v>
      </c>
      <c r="AB256" s="90">
        <v>2401</v>
      </c>
      <c r="AC256" s="90">
        <v>7356</v>
      </c>
      <c r="AD256" s="90">
        <v>979</v>
      </c>
      <c r="AE256" s="178"/>
      <c r="AF256" s="90">
        <v>30230</v>
      </c>
      <c r="AG256" s="90">
        <v>122</v>
      </c>
      <c r="AH256" s="90">
        <v>28594</v>
      </c>
      <c r="AI256" s="90">
        <v>28716</v>
      </c>
      <c r="AJ256" s="214">
        <v>94.99</v>
      </c>
      <c r="AK256" s="90">
        <v>-2801</v>
      </c>
      <c r="AL256" s="90">
        <v>139</v>
      </c>
      <c r="AM256" s="90">
        <v>25932</v>
      </c>
      <c r="AN256" s="90">
        <v>6087</v>
      </c>
      <c r="AO256" s="90">
        <v>8390</v>
      </c>
      <c r="AP256" s="90">
        <v>7412</v>
      </c>
      <c r="AQ256" s="90">
        <v>4043</v>
      </c>
      <c r="AR256" s="90">
        <v>1993</v>
      </c>
      <c r="AS256" s="90">
        <v>-2810</v>
      </c>
      <c r="AT256" s="90">
        <v>-817</v>
      </c>
      <c r="AU256" s="90">
        <v>-1923</v>
      </c>
      <c r="AV256" s="90">
        <v>-655</v>
      </c>
      <c r="AW256" s="90">
        <v>-8</v>
      </c>
      <c r="AX256" s="90">
        <v>0</v>
      </c>
      <c r="AY256" s="90">
        <v>1769</v>
      </c>
      <c r="AZ256" s="90">
        <v>902</v>
      </c>
      <c r="BA256" s="90">
        <v>867</v>
      </c>
      <c r="BB256" s="90">
        <v>1522</v>
      </c>
      <c r="BC256" s="90">
        <v>0</v>
      </c>
      <c r="BD256" s="90">
        <v>1522</v>
      </c>
      <c r="BE256" s="90">
        <v>3291</v>
      </c>
      <c r="BF256" s="90">
        <v>31</v>
      </c>
      <c r="BG256" s="94" t="s">
        <v>311</v>
      </c>
      <c r="BH256" s="125" t="s">
        <v>336</v>
      </c>
    </row>
    <row r="257" spans="1:60" x14ac:dyDescent="0.2">
      <c r="A257" s="176">
        <v>254</v>
      </c>
      <c r="B257" s="190" t="s">
        <v>239</v>
      </c>
      <c r="C257" s="83" t="s">
        <v>589</v>
      </c>
      <c r="D257" s="90">
        <v>60063</v>
      </c>
      <c r="E257" s="90">
        <v>718</v>
      </c>
      <c r="F257" s="90">
        <v>58246</v>
      </c>
      <c r="G257" s="90">
        <v>58964</v>
      </c>
      <c r="H257" s="214">
        <v>98.17</v>
      </c>
      <c r="I257" s="90">
        <v>369</v>
      </c>
      <c r="J257" s="90">
        <v>779</v>
      </c>
      <c r="K257" s="90">
        <v>59394</v>
      </c>
      <c r="L257" s="90">
        <v>18192</v>
      </c>
      <c r="M257" s="90">
        <v>16275</v>
      </c>
      <c r="N257" s="90">
        <v>16634</v>
      </c>
      <c r="O257" s="90">
        <v>8293</v>
      </c>
      <c r="P257" s="90">
        <v>2266</v>
      </c>
      <c r="Q257" s="90">
        <v>-58</v>
      </c>
      <c r="R257" s="90">
        <v>2208</v>
      </c>
      <c r="S257" s="90">
        <v>99</v>
      </c>
      <c r="T257" s="90">
        <v>344</v>
      </c>
      <c r="U257" s="90">
        <v>2</v>
      </c>
      <c r="V257" s="90">
        <v>1</v>
      </c>
      <c r="W257" s="90">
        <v>1762</v>
      </c>
      <c r="X257" s="90">
        <v>1230</v>
      </c>
      <c r="Y257" s="90">
        <v>532</v>
      </c>
      <c r="Z257" s="90">
        <v>1129</v>
      </c>
      <c r="AA257" s="90">
        <v>1</v>
      </c>
      <c r="AB257" s="90">
        <v>1128</v>
      </c>
      <c r="AC257" s="90">
        <v>2890</v>
      </c>
      <c r="AD257" s="90">
        <v>449</v>
      </c>
      <c r="AE257" s="178"/>
      <c r="AF257" s="90">
        <v>9423</v>
      </c>
      <c r="AG257" s="90">
        <v>129</v>
      </c>
      <c r="AH257" s="90">
        <v>9044</v>
      </c>
      <c r="AI257" s="90">
        <v>9173</v>
      </c>
      <c r="AJ257" s="214">
        <v>97.35</v>
      </c>
      <c r="AK257" s="90">
        <v>-769</v>
      </c>
      <c r="AL257" s="90">
        <v>61</v>
      </c>
      <c r="AM257" s="90">
        <v>8336</v>
      </c>
      <c r="AN257" s="90">
        <v>2061</v>
      </c>
      <c r="AO257" s="90">
        <v>2099</v>
      </c>
      <c r="AP257" s="90">
        <v>2823</v>
      </c>
      <c r="AQ257" s="90">
        <v>1353</v>
      </c>
      <c r="AR257" s="90">
        <v>666</v>
      </c>
      <c r="AS257" s="90">
        <v>277</v>
      </c>
      <c r="AT257" s="90">
        <v>943</v>
      </c>
      <c r="AU257" s="90">
        <v>145</v>
      </c>
      <c r="AV257" s="90">
        <v>119</v>
      </c>
      <c r="AW257" s="90">
        <v>135</v>
      </c>
      <c r="AX257" s="90">
        <v>4</v>
      </c>
      <c r="AY257" s="90">
        <v>540</v>
      </c>
      <c r="AZ257" s="90">
        <v>406</v>
      </c>
      <c r="BA257" s="90">
        <v>134</v>
      </c>
      <c r="BB257" s="90">
        <v>251</v>
      </c>
      <c r="BC257" s="90">
        <v>0</v>
      </c>
      <c r="BD257" s="90">
        <v>251</v>
      </c>
      <c r="BE257" s="90">
        <v>791</v>
      </c>
      <c r="BF257" s="90">
        <v>42</v>
      </c>
      <c r="BG257" s="94" t="s">
        <v>311</v>
      </c>
      <c r="BH257" s="125" t="s">
        <v>336</v>
      </c>
    </row>
    <row r="258" spans="1:60" x14ac:dyDescent="0.2">
      <c r="A258" s="176">
        <v>255</v>
      </c>
      <c r="B258" s="190" t="s">
        <v>240</v>
      </c>
      <c r="C258" s="83" t="s">
        <v>590</v>
      </c>
      <c r="D258" s="90">
        <v>50885</v>
      </c>
      <c r="E258" s="90">
        <v>594</v>
      </c>
      <c r="F258" s="90">
        <v>47820</v>
      </c>
      <c r="G258" s="90">
        <v>48414</v>
      </c>
      <c r="H258" s="214">
        <v>95.14</v>
      </c>
      <c r="I258" s="90">
        <v>998</v>
      </c>
      <c r="J258" s="90">
        <v>998</v>
      </c>
      <c r="K258" s="90">
        <v>49816</v>
      </c>
      <c r="L258" s="90">
        <v>13896</v>
      </c>
      <c r="M258" s="90">
        <v>14163</v>
      </c>
      <c r="N258" s="90">
        <v>14042</v>
      </c>
      <c r="O258" s="90">
        <v>7715</v>
      </c>
      <c r="P258" s="90">
        <v>4579</v>
      </c>
      <c r="Q258" s="90">
        <v>-249</v>
      </c>
      <c r="R258" s="90">
        <v>4330</v>
      </c>
      <c r="S258" s="90">
        <v>377</v>
      </c>
      <c r="T258" s="90">
        <v>621</v>
      </c>
      <c r="U258" s="90">
        <v>56</v>
      </c>
      <c r="V258" s="90">
        <v>13</v>
      </c>
      <c r="W258" s="90">
        <v>3263</v>
      </c>
      <c r="X258" s="90">
        <v>2102</v>
      </c>
      <c r="Y258" s="90">
        <v>1161</v>
      </c>
      <c r="Z258" s="90">
        <v>2475</v>
      </c>
      <c r="AA258" s="90">
        <v>4</v>
      </c>
      <c r="AB258" s="90">
        <v>2471</v>
      </c>
      <c r="AC258" s="90">
        <v>5734</v>
      </c>
      <c r="AD258" s="90">
        <v>272</v>
      </c>
      <c r="AE258" s="178"/>
      <c r="AF258" s="90">
        <v>28215</v>
      </c>
      <c r="AG258" s="90">
        <v>246</v>
      </c>
      <c r="AH258" s="90">
        <v>27675</v>
      </c>
      <c r="AI258" s="90">
        <v>27921</v>
      </c>
      <c r="AJ258" s="214">
        <v>98.96</v>
      </c>
      <c r="AK258" s="90">
        <v>-1909</v>
      </c>
      <c r="AL258" s="90">
        <v>123</v>
      </c>
      <c r="AM258" s="90">
        <v>25889</v>
      </c>
      <c r="AN258" s="90">
        <v>9438</v>
      </c>
      <c r="AO258" s="90">
        <v>8223</v>
      </c>
      <c r="AP258" s="90">
        <v>7013</v>
      </c>
      <c r="AQ258" s="90">
        <v>1215</v>
      </c>
      <c r="AR258" s="90">
        <v>753</v>
      </c>
      <c r="AS258" s="90">
        <v>1852</v>
      </c>
      <c r="AT258" s="90">
        <v>2605</v>
      </c>
      <c r="AU258" s="90">
        <v>-1719</v>
      </c>
      <c r="AV258" s="90">
        <v>3628</v>
      </c>
      <c r="AW258" s="90">
        <v>0</v>
      </c>
      <c r="AX258" s="90">
        <v>-1</v>
      </c>
      <c r="AY258" s="90">
        <v>697</v>
      </c>
      <c r="AZ258" s="90">
        <v>286</v>
      </c>
      <c r="BA258" s="90">
        <v>411</v>
      </c>
      <c r="BB258" s="90">
        <v>604</v>
      </c>
      <c r="BC258" s="90">
        <v>3</v>
      </c>
      <c r="BD258" s="90">
        <v>601</v>
      </c>
      <c r="BE258" s="90">
        <v>1298</v>
      </c>
      <c r="BF258" s="90">
        <v>3</v>
      </c>
      <c r="BG258" s="94" t="s">
        <v>311</v>
      </c>
      <c r="BH258" s="125" t="s">
        <v>332</v>
      </c>
    </row>
    <row r="259" spans="1:60" x14ac:dyDescent="0.2">
      <c r="A259" s="176">
        <v>256</v>
      </c>
      <c r="B259" s="190" t="s">
        <v>241</v>
      </c>
      <c r="C259" s="83" t="s">
        <v>591</v>
      </c>
      <c r="D259" s="90">
        <v>191287</v>
      </c>
      <c r="E259" s="90">
        <v>1705</v>
      </c>
      <c r="F259" s="90">
        <v>184528</v>
      </c>
      <c r="G259" s="90">
        <v>186233</v>
      </c>
      <c r="H259" s="214">
        <v>97.36</v>
      </c>
      <c r="I259" s="90">
        <v>2514</v>
      </c>
      <c r="J259" s="90">
        <v>2098</v>
      </c>
      <c r="K259" s="90">
        <v>189140</v>
      </c>
      <c r="L259" s="90">
        <v>48881</v>
      </c>
      <c r="M259" s="90">
        <v>53803</v>
      </c>
      <c r="N259" s="90">
        <v>54431</v>
      </c>
      <c r="O259" s="90">
        <v>32025</v>
      </c>
      <c r="P259" s="90">
        <v>14147</v>
      </c>
      <c r="Q259" s="90">
        <v>118</v>
      </c>
      <c r="R259" s="90">
        <v>14265</v>
      </c>
      <c r="S259" s="90">
        <v>1066</v>
      </c>
      <c r="T259" s="90">
        <v>2104</v>
      </c>
      <c r="U259" s="90">
        <v>215</v>
      </c>
      <c r="V259" s="90">
        <v>102</v>
      </c>
      <c r="W259" s="90">
        <v>10778</v>
      </c>
      <c r="X259" s="90">
        <v>7588</v>
      </c>
      <c r="Y259" s="90">
        <v>3190</v>
      </c>
      <c r="Z259" s="90">
        <v>5218</v>
      </c>
      <c r="AA259" s="90">
        <v>38</v>
      </c>
      <c r="AB259" s="90">
        <v>5180</v>
      </c>
      <c r="AC259" s="90">
        <v>15958</v>
      </c>
      <c r="AD259" s="90">
        <v>1157</v>
      </c>
      <c r="AE259" s="178"/>
      <c r="AF259" s="90">
        <v>50085</v>
      </c>
      <c r="AG259" s="90">
        <v>1024</v>
      </c>
      <c r="AH259" s="90">
        <v>45763</v>
      </c>
      <c r="AI259" s="90">
        <v>46787</v>
      </c>
      <c r="AJ259" s="214">
        <v>93.42</v>
      </c>
      <c r="AK259" s="90">
        <v>-4152</v>
      </c>
      <c r="AL259" s="90">
        <v>1504</v>
      </c>
      <c r="AM259" s="90">
        <v>43115</v>
      </c>
      <c r="AN259" s="90">
        <v>15578</v>
      </c>
      <c r="AO259" s="90">
        <v>9836</v>
      </c>
      <c r="AP259" s="90">
        <v>11663</v>
      </c>
      <c r="AQ259" s="90">
        <v>6038</v>
      </c>
      <c r="AR259" s="90">
        <v>7564</v>
      </c>
      <c r="AS259" s="90">
        <v>-21</v>
      </c>
      <c r="AT259" s="90">
        <v>7543</v>
      </c>
      <c r="AU259" s="90">
        <v>46</v>
      </c>
      <c r="AV259" s="90">
        <v>736</v>
      </c>
      <c r="AW259" s="90">
        <v>253</v>
      </c>
      <c r="AX259" s="90">
        <v>29</v>
      </c>
      <c r="AY259" s="90">
        <v>6479</v>
      </c>
      <c r="AZ259" s="90">
        <v>5115</v>
      </c>
      <c r="BA259" s="90">
        <v>1364</v>
      </c>
      <c r="BB259" s="90">
        <v>3316</v>
      </c>
      <c r="BC259" s="90">
        <v>3</v>
      </c>
      <c r="BD259" s="90">
        <v>3313</v>
      </c>
      <c r="BE259" s="90">
        <v>9792</v>
      </c>
      <c r="BF259" s="90">
        <v>127</v>
      </c>
      <c r="BG259" s="94" t="s">
        <v>313</v>
      </c>
      <c r="BH259" s="125" t="s">
        <v>330</v>
      </c>
    </row>
    <row r="260" spans="1:60" x14ac:dyDescent="0.2">
      <c r="A260" s="176">
        <v>257</v>
      </c>
      <c r="B260" s="190" t="s">
        <v>242</v>
      </c>
      <c r="C260" s="83" t="s">
        <v>592</v>
      </c>
      <c r="D260" s="90">
        <v>114012</v>
      </c>
      <c r="E260" s="90">
        <v>1281</v>
      </c>
      <c r="F260" s="90">
        <v>105016</v>
      </c>
      <c r="G260" s="90">
        <v>106297</v>
      </c>
      <c r="H260" s="214">
        <v>93.23</v>
      </c>
      <c r="I260" s="90">
        <v>1244</v>
      </c>
      <c r="J260" s="90">
        <v>1783</v>
      </c>
      <c r="K260" s="90">
        <v>108043</v>
      </c>
      <c r="L260" s="90">
        <v>29598</v>
      </c>
      <c r="M260" s="90">
        <v>30314</v>
      </c>
      <c r="N260" s="90">
        <v>30159</v>
      </c>
      <c r="O260" s="90">
        <v>17972</v>
      </c>
      <c r="P260" s="90">
        <v>17107</v>
      </c>
      <c r="Q260" s="90">
        <v>136</v>
      </c>
      <c r="R260" s="90">
        <v>17243</v>
      </c>
      <c r="S260" s="90">
        <v>500</v>
      </c>
      <c r="T260" s="90">
        <v>1078</v>
      </c>
      <c r="U260" s="90">
        <v>67</v>
      </c>
      <c r="V260" s="90">
        <v>46</v>
      </c>
      <c r="W260" s="90">
        <v>15552</v>
      </c>
      <c r="X260" s="90">
        <v>11031</v>
      </c>
      <c r="Y260" s="90">
        <v>4521</v>
      </c>
      <c r="Z260" s="90">
        <v>7799</v>
      </c>
      <c r="AA260" s="90">
        <v>49</v>
      </c>
      <c r="AB260" s="90">
        <v>7750</v>
      </c>
      <c r="AC260" s="90">
        <v>23302</v>
      </c>
      <c r="AD260" s="90">
        <v>2156</v>
      </c>
      <c r="AE260" s="178"/>
      <c r="AF260" s="90">
        <v>54638</v>
      </c>
      <c r="AG260" s="90">
        <v>283</v>
      </c>
      <c r="AH260" s="90">
        <v>53202</v>
      </c>
      <c r="AI260" s="90">
        <v>53485</v>
      </c>
      <c r="AJ260" s="214">
        <v>97.89</v>
      </c>
      <c r="AK260" s="90">
        <v>-3245</v>
      </c>
      <c r="AL260" s="90">
        <v>391</v>
      </c>
      <c r="AM260" s="90">
        <v>50348</v>
      </c>
      <c r="AN260" s="90">
        <v>13749</v>
      </c>
      <c r="AO260" s="90">
        <v>13531</v>
      </c>
      <c r="AP260" s="90">
        <v>15113</v>
      </c>
      <c r="AQ260" s="90">
        <v>7955</v>
      </c>
      <c r="AR260" s="90">
        <v>1752</v>
      </c>
      <c r="AS260" s="90">
        <v>247</v>
      </c>
      <c r="AT260" s="90">
        <v>1999</v>
      </c>
      <c r="AU260" s="90">
        <v>161</v>
      </c>
      <c r="AV260" s="90">
        <v>212</v>
      </c>
      <c r="AW260" s="90">
        <v>4</v>
      </c>
      <c r="AX260" s="90">
        <v>27</v>
      </c>
      <c r="AY260" s="90">
        <v>1595</v>
      </c>
      <c r="AZ260" s="90">
        <v>1123</v>
      </c>
      <c r="BA260" s="90">
        <v>472</v>
      </c>
      <c r="BB260" s="90">
        <v>1159</v>
      </c>
      <c r="BC260" s="90">
        <v>30</v>
      </c>
      <c r="BD260" s="90">
        <v>1129</v>
      </c>
      <c r="BE260" s="90">
        <v>2724</v>
      </c>
      <c r="BF260" s="90">
        <v>120</v>
      </c>
      <c r="BG260" s="94" t="s">
        <v>314</v>
      </c>
      <c r="BH260" s="125" t="s">
        <v>337</v>
      </c>
    </row>
    <row r="261" spans="1:60" x14ac:dyDescent="0.2">
      <c r="A261" s="176">
        <v>258</v>
      </c>
      <c r="B261" s="190" t="s">
        <v>243</v>
      </c>
      <c r="C261" s="83" t="s">
        <v>593</v>
      </c>
      <c r="D261" s="90">
        <v>109087</v>
      </c>
      <c r="E261" s="90">
        <v>1144</v>
      </c>
      <c r="F261" s="90">
        <v>102662</v>
      </c>
      <c r="G261" s="90">
        <v>103806</v>
      </c>
      <c r="H261" s="214">
        <v>95.16</v>
      </c>
      <c r="I261" s="90">
        <v>1862</v>
      </c>
      <c r="J261" s="90">
        <v>1674</v>
      </c>
      <c r="K261" s="90">
        <v>106198</v>
      </c>
      <c r="L261" s="90">
        <v>28873</v>
      </c>
      <c r="M261" s="90">
        <v>27569</v>
      </c>
      <c r="N261" s="90">
        <v>28668</v>
      </c>
      <c r="O261" s="90">
        <v>21088</v>
      </c>
      <c r="P261" s="90">
        <v>20153</v>
      </c>
      <c r="Q261" s="90">
        <v>-721</v>
      </c>
      <c r="R261" s="90">
        <v>19432</v>
      </c>
      <c r="S261" s="90">
        <v>1269</v>
      </c>
      <c r="T261" s="90">
        <v>851</v>
      </c>
      <c r="U261" s="90">
        <v>-20</v>
      </c>
      <c r="V261" s="90">
        <v>-1</v>
      </c>
      <c r="W261" s="90">
        <v>17333</v>
      </c>
      <c r="X261" s="90">
        <v>13511</v>
      </c>
      <c r="Y261" s="90">
        <v>3822</v>
      </c>
      <c r="Z261" s="90">
        <v>5684</v>
      </c>
      <c r="AA261" s="90">
        <v>0</v>
      </c>
      <c r="AB261" s="90">
        <v>5684</v>
      </c>
      <c r="AC261" s="90">
        <v>23017</v>
      </c>
      <c r="AD261" s="90">
        <v>198</v>
      </c>
      <c r="AE261" s="178"/>
      <c r="AF261" s="90">
        <v>53260</v>
      </c>
      <c r="AG261" s="90">
        <v>360</v>
      </c>
      <c r="AH261" s="90">
        <v>49734</v>
      </c>
      <c r="AI261" s="90">
        <v>50094</v>
      </c>
      <c r="AJ261" s="214">
        <v>94.06</v>
      </c>
      <c r="AK261" s="90">
        <v>-2881</v>
      </c>
      <c r="AL261" s="90">
        <v>4643</v>
      </c>
      <c r="AM261" s="90">
        <v>51496</v>
      </c>
      <c r="AN261" s="90">
        <v>15967</v>
      </c>
      <c r="AO261" s="90">
        <v>10631</v>
      </c>
      <c r="AP261" s="90">
        <v>11994</v>
      </c>
      <c r="AQ261" s="90">
        <v>12904</v>
      </c>
      <c r="AR261" s="90">
        <v>5477</v>
      </c>
      <c r="AS261" s="90">
        <v>2820</v>
      </c>
      <c r="AT261" s="90">
        <v>8297</v>
      </c>
      <c r="AU261" s="90">
        <v>1976</v>
      </c>
      <c r="AV261" s="90">
        <v>1137</v>
      </c>
      <c r="AW261" s="90">
        <v>0</v>
      </c>
      <c r="AX261" s="90">
        <v>0</v>
      </c>
      <c r="AY261" s="90">
        <v>5184</v>
      </c>
      <c r="AZ261" s="90">
        <v>3353</v>
      </c>
      <c r="BA261" s="90">
        <v>1831</v>
      </c>
      <c r="BB261" s="90">
        <v>3406</v>
      </c>
      <c r="BC261" s="90">
        <v>0</v>
      </c>
      <c r="BD261" s="90">
        <v>3406</v>
      </c>
      <c r="BE261" s="90">
        <v>8590</v>
      </c>
      <c r="BF261" s="90">
        <v>17</v>
      </c>
      <c r="BG261" s="94" t="s">
        <v>314</v>
      </c>
      <c r="BH261" s="125" t="s">
        <v>336</v>
      </c>
    </row>
    <row r="262" spans="1:60" x14ac:dyDescent="0.2">
      <c r="A262" s="176">
        <v>259</v>
      </c>
      <c r="B262" s="190" t="s">
        <v>244</v>
      </c>
      <c r="C262" s="83" t="s">
        <v>594</v>
      </c>
      <c r="D262" s="90">
        <v>108633</v>
      </c>
      <c r="E262" s="90">
        <v>582</v>
      </c>
      <c r="F262" s="90">
        <v>105288</v>
      </c>
      <c r="G262" s="90">
        <v>105870</v>
      </c>
      <c r="H262" s="214">
        <v>97.46</v>
      </c>
      <c r="I262" s="90">
        <v>795</v>
      </c>
      <c r="J262" s="90">
        <v>803</v>
      </c>
      <c r="K262" s="90">
        <v>106886</v>
      </c>
      <c r="L262" s="90">
        <v>29920</v>
      </c>
      <c r="M262" s="90">
        <v>30519</v>
      </c>
      <c r="N262" s="90">
        <v>31106</v>
      </c>
      <c r="O262" s="90">
        <v>15341</v>
      </c>
      <c r="P262" s="90">
        <v>2738</v>
      </c>
      <c r="Q262" s="90">
        <v>-259</v>
      </c>
      <c r="R262" s="90">
        <v>2479</v>
      </c>
      <c r="S262" s="90">
        <v>-7</v>
      </c>
      <c r="T262" s="90">
        <v>802</v>
      </c>
      <c r="U262" s="90">
        <v>52</v>
      </c>
      <c r="V262" s="90">
        <v>47</v>
      </c>
      <c r="W262" s="90">
        <v>1585</v>
      </c>
      <c r="X262" s="90">
        <v>964</v>
      </c>
      <c r="Y262" s="90">
        <v>621</v>
      </c>
      <c r="Z262" s="90">
        <v>2764</v>
      </c>
      <c r="AA262" s="90">
        <v>114</v>
      </c>
      <c r="AB262" s="90">
        <v>2650</v>
      </c>
      <c r="AC262" s="90">
        <v>4235</v>
      </c>
      <c r="AD262" s="90">
        <v>155</v>
      </c>
      <c r="AE262" s="178"/>
      <c r="AF262" s="90">
        <v>30433</v>
      </c>
      <c r="AG262" s="90">
        <v>135</v>
      </c>
      <c r="AH262" s="90">
        <v>27734</v>
      </c>
      <c r="AI262" s="90">
        <v>27869</v>
      </c>
      <c r="AJ262" s="214">
        <v>91.57</v>
      </c>
      <c r="AK262" s="90">
        <v>-1025</v>
      </c>
      <c r="AL262" s="90">
        <v>1133</v>
      </c>
      <c r="AM262" s="90">
        <v>27842</v>
      </c>
      <c r="AN262" s="90">
        <v>9980</v>
      </c>
      <c r="AO262" s="90">
        <v>6128</v>
      </c>
      <c r="AP262" s="90">
        <v>7474</v>
      </c>
      <c r="AQ262" s="90">
        <v>4260</v>
      </c>
      <c r="AR262" s="90">
        <v>2757</v>
      </c>
      <c r="AS262" s="90">
        <v>-887</v>
      </c>
      <c r="AT262" s="90">
        <v>1870</v>
      </c>
      <c r="AU262" s="90">
        <v>-1109</v>
      </c>
      <c r="AV262" s="90">
        <v>84</v>
      </c>
      <c r="AW262" s="90">
        <v>114</v>
      </c>
      <c r="AX262" s="90">
        <v>92</v>
      </c>
      <c r="AY262" s="90">
        <v>2689</v>
      </c>
      <c r="AZ262" s="90">
        <v>1438</v>
      </c>
      <c r="BA262" s="90">
        <v>1251</v>
      </c>
      <c r="BB262" s="90">
        <v>2564</v>
      </c>
      <c r="BC262" s="90">
        <v>31</v>
      </c>
      <c r="BD262" s="90">
        <v>2533</v>
      </c>
      <c r="BE262" s="90">
        <v>5222</v>
      </c>
      <c r="BF262" s="90">
        <v>3</v>
      </c>
      <c r="BG262" s="94" t="s">
        <v>311</v>
      </c>
      <c r="BH262" s="125" t="s">
        <v>336</v>
      </c>
    </row>
    <row r="263" spans="1:60" x14ac:dyDescent="0.2">
      <c r="A263" s="176">
        <v>260</v>
      </c>
      <c r="B263" s="190" t="s">
        <v>245</v>
      </c>
      <c r="C263" s="83" t="s">
        <v>595</v>
      </c>
      <c r="D263" s="90">
        <v>85552</v>
      </c>
      <c r="E263" s="90">
        <v>678</v>
      </c>
      <c r="F263" s="90">
        <v>82004</v>
      </c>
      <c r="G263" s="90">
        <v>82682</v>
      </c>
      <c r="H263" s="214">
        <v>96.65</v>
      </c>
      <c r="I263" s="90">
        <v>893</v>
      </c>
      <c r="J263" s="90">
        <v>775</v>
      </c>
      <c r="K263" s="90">
        <v>83672</v>
      </c>
      <c r="L263" s="90">
        <v>23355</v>
      </c>
      <c r="M263" s="90">
        <v>23513</v>
      </c>
      <c r="N263" s="90">
        <v>23464</v>
      </c>
      <c r="O263" s="90">
        <v>13340</v>
      </c>
      <c r="P263" s="90">
        <v>2310</v>
      </c>
      <c r="Q263" s="90">
        <v>34</v>
      </c>
      <c r="R263" s="90">
        <v>2344</v>
      </c>
      <c r="S263" s="90">
        <v>222</v>
      </c>
      <c r="T263" s="90">
        <v>664</v>
      </c>
      <c r="U263" s="90">
        <v>46</v>
      </c>
      <c r="V263" s="90">
        <v>32</v>
      </c>
      <c r="W263" s="90">
        <v>1380</v>
      </c>
      <c r="X263" s="90">
        <v>539</v>
      </c>
      <c r="Y263" s="90">
        <v>841</v>
      </c>
      <c r="Z263" s="90">
        <v>3548</v>
      </c>
      <c r="AA263" s="90">
        <v>19</v>
      </c>
      <c r="AB263" s="90">
        <v>3529</v>
      </c>
      <c r="AC263" s="90">
        <v>4909</v>
      </c>
      <c r="AD263" s="90">
        <v>100</v>
      </c>
      <c r="AE263" s="178"/>
      <c r="AF263" s="90">
        <v>20411</v>
      </c>
      <c r="AG263" s="90">
        <v>53</v>
      </c>
      <c r="AH263" s="90">
        <v>18970</v>
      </c>
      <c r="AI263" s="90">
        <v>19023</v>
      </c>
      <c r="AJ263" s="214">
        <v>93.2</v>
      </c>
      <c r="AK263" s="90">
        <v>60</v>
      </c>
      <c r="AL263" s="90">
        <v>23</v>
      </c>
      <c r="AM263" s="90">
        <v>19053</v>
      </c>
      <c r="AN263" s="90">
        <v>4821</v>
      </c>
      <c r="AO263" s="90">
        <v>4928</v>
      </c>
      <c r="AP263" s="90">
        <v>5686</v>
      </c>
      <c r="AQ263" s="90">
        <v>3618</v>
      </c>
      <c r="AR263" s="90">
        <v>477</v>
      </c>
      <c r="AS263" s="90">
        <v>69</v>
      </c>
      <c r="AT263" s="90">
        <v>546</v>
      </c>
      <c r="AU263" s="90">
        <v>-46</v>
      </c>
      <c r="AV263" s="90">
        <v>28</v>
      </c>
      <c r="AW263" s="90">
        <v>31</v>
      </c>
      <c r="AX263" s="90">
        <v>6</v>
      </c>
      <c r="AY263" s="90">
        <v>527</v>
      </c>
      <c r="AZ263" s="90">
        <v>165</v>
      </c>
      <c r="BA263" s="90">
        <v>362</v>
      </c>
      <c r="BB263" s="90">
        <v>1388</v>
      </c>
      <c r="BC263" s="90">
        <v>5</v>
      </c>
      <c r="BD263" s="90">
        <v>1383</v>
      </c>
      <c r="BE263" s="90">
        <v>1910</v>
      </c>
      <c r="BF263" s="90">
        <v>7</v>
      </c>
      <c r="BG263" s="94" t="s">
        <v>311</v>
      </c>
      <c r="BH263" s="125" t="s">
        <v>335</v>
      </c>
    </row>
    <row r="264" spans="1:60" x14ac:dyDescent="0.2">
      <c r="A264" s="176">
        <v>261</v>
      </c>
      <c r="B264" s="190" t="s">
        <v>246</v>
      </c>
      <c r="C264" s="83" t="s">
        <v>596</v>
      </c>
      <c r="D264" s="90">
        <v>117888</v>
      </c>
      <c r="E264" s="90">
        <v>3035</v>
      </c>
      <c r="F264" s="90">
        <v>105222</v>
      </c>
      <c r="G264" s="90">
        <v>108257</v>
      </c>
      <c r="H264" s="214">
        <v>91.83</v>
      </c>
      <c r="I264" s="90">
        <v>3020</v>
      </c>
      <c r="J264" s="90">
        <v>3190</v>
      </c>
      <c r="K264" s="90">
        <v>111432</v>
      </c>
      <c r="L264" s="90">
        <v>29081</v>
      </c>
      <c r="M264" s="90">
        <v>30188</v>
      </c>
      <c r="N264" s="90">
        <v>29730</v>
      </c>
      <c r="O264" s="90">
        <v>22433</v>
      </c>
      <c r="P264" s="90">
        <v>18502</v>
      </c>
      <c r="Q264" s="90">
        <v>-389</v>
      </c>
      <c r="R264" s="90">
        <v>18113</v>
      </c>
      <c r="S264" s="90">
        <v>1415</v>
      </c>
      <c r="T264" s="90">
        <v>1954</v>
      </c>
      <c r="U264" s="90">
        <v>181</v>
      </c>
      <c r="V264" s="90">
        <v>40</v>
      </c>
      <c r="W264" s="90">
        <v>14523</v>
      </c>
      <c r="X264" s="90">
        <v>9671</v>
      </c>
      <c r="Y264" s="90">
        <v>4852</v>
      </c>
      <c r="Z264" s="90">
        <v>9631</v>
      </c>
      <c r="AA264" s="90">
        <v>20</v>
      </c>
      <c r="AB264" s="90">
        <v>9611</v>
      </c>
      <c r="AC264" s="90">
        <v>24134</v>
      </c>
      <c r="AD264" s="253" t="s">
        <v>734</v>
      </c>
      <c r="AE264" s="178"/>
      <c r="AF264" s="90">
        <v>56214</v>
      </c>
      <c r="AG264" s="90">
        <v>554</v>
      </c>
      <c r="AH264" s="90">
        <v>51117</v>
      </c>
      <c r="AI264" s="90">
        <v>51671</v>
      </c>
      <c r="AJ264" s="214">
        <v>91.92</v>
      </c>
      <c r="AK264" s="90">
        <v>-1467</v>
      </c>
      <c r="AL264" s="90">
        <v>1809</v>
      </c>
      <c r="AM264" s="90">
        <v>51459</v>
      </c>
      <c r="AN264" s="90">
        <v>11140</v>
      </c>
      <c r="AO264" s="90">
        <v>16914</v>
      </c>
      <c r="AP264" s="90">
        <v>15089</v>
      </c>
      <c r="AQ264" s="90">
        <v>8316</v>
      </c>
      <c r="AR264" s="90">
        <v>5588</v>
      </c>
      <c r="AS264" s="90">
        <v>1176</v>
      </c>
      <c r="AT264" s="90">
        <v>6764</v>
      </c>
      <c r="AU264" s="90">
        <v>350</v>
      </c>
      <c r="AV264" s="90">
        <v>1017</v>
      </c>
      <c r="AW264" s="90">
        <v>83</v>
      </c>
      <c r="AX264" s="90">
        <v>217</v>
      </c>
      <c r="AY264" s="90">
        <v>5097</v>
      </c>
      <c r="AZ264" s="90">
        <v>3356</v>
      </c>
      <c r="BA264" s="90">
        <v>1741</v>
      </c>
      <c r="BB264" s="90">
        <v>4543</v>
      </c>
      <c r="BC264" s="90">
        <v>80</v>
      </c>
      <c r="BD264" s="90">
        <v>4463</v>
      </c>
      <c r="BE264" s="90">
        <v>9560</v>
      </c>
      <c r="BF264" s="253" t="s">
        <v>734</v>
      </c>
      <c r="BG264" s="94" t="s">
        <v>313</v>
      </c>
      <c r="BH264" s="125" t="s">
        <v>337</v>
      </c>
    </row>
    <row r="265" spans="1:60" x14ac:dyDescent="0.2">
      <c r="A265" s="176">
        <v>262</v>
      </c>
      <c r="B265" s="190" t="s">
        <v>247</v>
      </c>
      <c r="C265" s="83" t="s">
        <v>597</v>
      </c>
      <c r="D265" s="90">
        <v>78967</v>
      </c>
      <c r="E265" s="90">
        <v>540</v>
      </c>
      <c r="F265" s="90">
        <v>77398</v>
      </c>
      <c r="G265" s="90">
        <v>77938</v>
      </c>
      <c r="H265" s="214">
        <v>98.7</v>
      </c>
      <c r="I265" s="90">
        <v>22</v>
      </c>
      <c r="J265" s="90">
        <v>713</v>
      </c>
      <c r="K265" s="90">
        <v>78133</v>
      </c>
      <c r="L265" s="90">
        <v>22258</v>
      </c>
      <c r="M265" s="90">
        <v>22252</v>
      </c>
      <c r="N265" s="90">
        <v>22514</v>
      </c>
      <c r="O265" s="90">
        <v>11109</v>
      </c>
      <c r="P265" s="90">
        <v>2547</v>
      </c>
      <c r="Q265" s="90">
        <v>-609</v>
      </c>
      <c r="R265" s="90">
        <v>1938</v>
      </c>
      <c r="S265" s="90">
        <v>-33</v>
      </c>
      <c r="T265" s="90">
        <v>55</v>
      </c>
      <c r="U265" s="90">
        <v>252</v>
      </c>
      <c r="V265" s="90">
        <v>31</v>
      </c>
      <c r="W265" s="90">
        <v>1633</v>
      </c>
      <c r="X265" s="90">
        <v>1096</v>
      </c>
      <c r="Y265" s="90">
        <v>537</v>
      </c>
      <c r="Z265" s="90">
        <v>1447</v>
      </c>
      <c r="AA265" s="90">
        <v>8</v>
      </c>
      <c r="AB265" s="90">
        <v>1439</v>
      </c>
      <c r="AC265" s="90">
        <v>3072</v>
      </c>
      <c r="AD265" s="90">
        <v>278</v>
      </c>
      <c r="AE265" s="178"/>
      <c r="AF265" s="90">
        <v>21095</v>
      </c>
      <c r="AG265" s="90">
        <v>48</v>
      </c>
      <c r="AH265" s="90">
        <v>21007</v>
      </c>
      <c r="AI265" s="90">
        <v>21055</v>
      </c>
      <c r="AJ265" s="214">
        <v>99.81</v>
      </c>
      <c r="AK265" s="90">
        <v>1416</v>
      </c>
      <c r="AL265" s="90">
        <v>59</v>
      </c>
      <c r="AM265" s="90">
        <v>22482</v>
      </c>
      <c r="AN265" s="90">
        <v>6355</v>
      </c>
      <c r="AO265" s="90">
        <v>4293</v>
      </c>
      <c r="AP265" s="90">
        <v>5787</v>
      </c>
      <c r="AQ265" s="90">
        <v>6047</v>
      </c>
      <c r="AR265" s="90">
        <v>1384</v>
      </c>
      <c r="AS265" s="90">
        <v>984</v>
      </c>
      <c r="AT265" s="90">
        <v>2368</v>
      </c>
      <c r="AU265" s="90">
        <v>697</v>
      </c>
      <c r="AV265" s="90">
        <v>719</v>
      </c>
      <c r="AW265" s="90">
        <v>160</v>
      </c>
      <c r="AX265" s="90">
        <v>158</v>
      </c>
      <c r="AY265" s="90">
        <v>634</v>
      </c>
      <c r="AZ265" s="90">
        <v>435</v>
      </c>
      <c r="BA265" s="90">
        <v>199</v>
      </c>
      <c r="BB265" s="90">
        <v>573</v>
      </c>
      <c r="BC265" s="90">
        <v>18</v>
      </c>
      <c r="BD265" s="90">
        <v>555</v>
      </c>
      <c r="BE265" s="90">
        <v>1189</v>
      </c>
      <c r="BF265" s="90">
        <v>34</v>
      </c>
      <c r="BG265" s="94" t="s">
        <v>311</v>
      </c>
      <c r="BH265" s="125" t="s">
        <v>329</v>
      </c>
    </row>
    <row r="266" spans="1:60" x14ac:dyDescent="0.2">
      <c r="A266" s="176">
        <v>263</v>
      </c>
      <c r="B266" s="190" t="s">
        <v>248</v>
      </c>
      <c r="C266" s="83" t="s">
        <v>598</v>
      </c>
      <c r="D266" s="90">
        <v>128882</v>
      </c>
      <c r="E266" s="90">
        <v>817</v>
      </c>
      <c r="F266" s="90">
        <v>125644</v>
      </c>
      <c r="G266" s="90">
        <v>126461</v>
      </c>
      <c r="H266" s="214">
        <v>98.12</v>
      </c>
      <c r="I266" s="90">
        <v>885</v>
      </c>
      <c r="J266" s="90">
        <v>957</v>
      </c>
      <c r="K266" s="90">
        <v>127486</v>
      </c>
      <c r="L266" s="90">
        <v>36131</v>
      </c>
      <c r="M266" s="90">
        <v>36343</v>
      </c>
      <c r="N266" s="90">
        <v>36376</v>
      </c>
      <c r="O266" s="90">
        <v>18636</v>
      </c>
      <c r="P266" s="90">
        <v>9505</v>
      </c>
      <c r="Q266" s="90">
        <v>407</v>
      </c>
      <c r="R266" s="90">
        <v>9912</v>
      </c>
      <c r="S266" s="90">
        <v>369</v>
      </c>
      <c r="T266" s="90">
        <v>61</v>
      </c>
      <c r="U266" s="90">
        <v>290</v>
      </c>
      <c r="V266" s="90">
        <v>89</v>
      </c>
      <c r="W266" s="90">
        <v>9103</v>
      </c>
      <c r="X266" s="90">
        <v>7343</v>
      </c>
      <c r="Y266" s="90">
        <v>1760</v>
      </c>
      <c r="Z266" s="90">
        <v>2421</v>
      </c>
      <c r="AA266" s="90">
        <v>3</v>
      </c>
      <c r="AB266" s="90">
        <v>2418</v>
      </c>
      <c r="AC266" s="90">
        <v>11521</v>
      </c>
      <c r="AD266" s="90">
        <v>874</v>
      </c>
      <c r="AE266" s="178"/>
      <c r="AF266" s="90">
        <v>32017</v>
      </c>
      <c r="AG266" s="90">
        <v>157</v>
      </c>
      <c r="AH266" s="90">
        <v>30044</v>
      </c>
      <c r="AI266" s="90">
        <v>30201</v>
      </c>
      <c r="AJ266" s="214">
        <v>94.33</v>
      </c>
      <c r="AK266" s="90">
        <v>-158</v>
      </c>
      <c r="AL266" s="90">
        <v>41</v>
      </c>
      <c r="AM266" s="90">
        <v>29927</v>
      </c>
      <c r="AN266" s="90">
        <v>7962</v>
      </c>
      <c r="AO266" s="90">
        <v>7895</v>
      </c>
      <c r="AP266" s="90">
        <v>8809</v>
      </c>
      <c r="AQ266" s="90">
        <v>5261</v>
      </c>
      <c r="AR266" s="90">
        <v>2238</v>
      </c>
      <c r="AS266" s="90">
        <v>205</v>
      </c>
      <c r="AT266" s="90">
        <v>2443</v>
      </c>
      <c r="AU266" s="90">
        <v>249</v>
      </c>
      <c r="AV266" s="90">
        <v>-365</v>
      </c>
      <c r="AW266" s="90">
        <v>532</v>
      </c>
      <c r="AX266" s="90">
        <v>316</v>
      </c>
      <c r="AY266" s="90">
        <v>1711</v>
      </c>
      <c r="AZ266" s="90">
        <v>831</v>
      </c>
      <c r="BA266" s="90">
        <v>880</v>
      </c>
      <c r="BB266" s="90">
        <v>1973</v>
      </c>
      <c r="BC266" s="90">
        <v>323</v>
      </c>
      <c r="BD266" s="90">
        <v>1650</v>
      </c>
      <c r="BE266" s="90">
        <v>3361</v>
      </c>
      <c r="BF266" s="90">
        <v>13</v>
      </c>
      <c r="BG266" s="94" t="s">
        <v>312</v>
      </c>
      <c r="BH266" s="125" t="s">
        <v>333</v>
      </c>
    </row>
    <row r="267" spans="1:60" x14ac:dyDescent="0.2">
      <c r="A267" s="176">
        <v>264</v>
      </c>
      <c r="B267" s="190" t="s">
        <v>249</v>
      </c>
      <c r="C267" s="83" t="s">
        <v>599</v>
      </c>
      <c r="D267" s="90">
        <v>87358</v>
      </c>
      <c r="E267" s="90">
        <v>1199</v>
      </c>
      <c r="F267" s="90">
        <v>82202</v>
      </c>
      <c r="G267" s="90">
        <v>83401</v>
      </c>
      <c r="H267" s="214">
        <v>95.47</v>
      </c>
      <c r="I267" s="90">
        <v>1030</v>
      </c>
      <c r="J267" s="90">
        <v>1565</v>
      </c>
      <c r="K267" s="90">
        <v>84797</v>
      </c>
      <c r="L267" s="90">
        <v>23345</v>
      </c>
      <c r="M267" s="90">
        <v>24217</v>
      </c>
      <c r="N267" s="90">
        <v>24349</v>
      </c>
      <c r="O267" s="90">
        <v>12886</v>
      </c>
      <c r="P267" s="90">
        <v>6894</v>
      </c>
      <c r="Q267" s="90">
        <v>101</v>
      </c>
      <c r="R267" s="90">
        <v>6995</v>
      </c>
      <c r="S267" s="90">
        <v>535</v>
      </c>
      <c r="T267" s="90">
        <v>956</v>
      </c>
      <c r="U267" s="90">
        <v>385</v>
      </c>
      <c r="V267" s="90">
        <v>123</v>
      </c>
      <c r="W267" s="90">
        <v>4996</v>
      </c>
      <c r="X267" s="90">
        <v>2875</v>
      </c>
      <c r="Y267" s="90">
        <v>2121</v>
      </c>
      <c r="Z267" s="90">
        <v>3957</v>
      </c>
      <c r="AA267" s="90">
        <v>50</v>
      </c>
      <c r="AB267" s="90">
        <v>3907</v>
      </c>
      <c r="AC267" s="90">
        <v>8903</v>
      </c>
      <c r="AD267" s="90">
        <v>472</v>
      </c>
      <c r="AE267" s="178"/>
      <c r="AF267" s="90">
        <v>37726</v>
      </c>
      <c r="AG267" s="90">
        <v>177</v>
      </c>
      <c r="AH267" s="90">
        <v>35057</v>
      </c>
      <c r="AI267" s="90">
        <v>35234</v>
      </c>
      <c r="AJ267" s="214">
        <v>93.39</v>
      </c>
      <c r="AK267" s="90">
        <v>-1877</v>
      </c>
      <c r="AL267" s="90">
        <v>2018</v>
      </c>
      <c r="AM267" s="90">
        <v>35198</v>
      </c>
      <c r="AN267" s="90">
        <v>9429</v>
      </c>
      <c r="AO267" s="90">
        <v>10293</v>
      </c>
      <c r="AP267" s="90">
        <v>10613</v>
      </c>
      <c r="AQ267" s="90">
        <v>4863</v>
      </c>
      <c r="AR267" s="90">
        <v>2640</v>
      </c>
      <c r="AS267" s="90">
        <v>329</v>
      </c>
      <c r="AT267" s="90">
        <v>2969</v>
      </c>
      <c r="AU267" s="90">
        <v>189</v>
      </c>
      <c r="AV267" s="90">
        <v>511</v>
      </c>
      <c r="AW267" s="90">
        <v>0</v>
      </c>
      <c r="AX267" s="90">
        <v>0</v>
      </c>
      <c r="AY267" s="90">
        <v>2269</v>
      </c>
      <c r="AZ267" s="90">
        <v>1649</v>
      </c>
      <c r="BA267" s="90">
        <v>620</v>
      </c>
      <c r="BB267" s="90">
        <v>2492</v>
      </c>
      <c r="BC267" s="90">
        <v>0</v>
      </c>
      <c r="BD267" s="90">
        <v>2492</v>
      </c>
      <c r="BE267" s="90">
        <v>4761</v>
      </c>
      <c r="BF267" s="90">
        <v>7</v>
      </c>
      <c r="BG267" s="94" t="s">
        <v>311</v>
      </c>
      <c r="BH267" s="125" t="s">
        <v>329</v>
      </c>
    </row>
    <row r="268" spans="1:60" x14ac:dyDescent="0.2">
      <c r="A268" s="176">
        <v>265</v>
      </c>
      <c r="B268" s="190" t="s">
        <v>250</v>
      </c>
      <c r="C268" s="83" t="s">
        <v>600</v>
      </c>
      <c r="D268" s="90">
        <v>138224</v>
      </c>
      <c r="E268" s="90">
        <v>1268</v>
      </c>
      <c r="F268" s="90">
        <v>130525</v>
      </c>
      <c r="G268" s="90">
        <v>131793</v>
      </c>
      <c r="H268" s="214">
        <v>95.35</v>
      </c>
      <c r="I268" s="90">
        <v>1297</v>
      </c>
      <c r="J268" s="90">
        <v>1608</v>
      </c>
      <c r="K268" s="90">
        <v>133430</v>
      </c>
      <c r="L268" s="90">
        <v>42864</v>
      </c>
      <c r="M268" s="90">
        <v>38514</v>
      </c>
      <c r="N268" s="90">
        <v>34746</v>
      </c>
      <c r="O268" s="90">
        <v>17306</v>
      </c>
      <c r="P268" s="90">
        <v>18637</v>
      </c>
      <c r="Q268" s="90">
        <v>0</v>
      </c>
      <c r="R268" s="90">
        <v>18637</v>
      </c>
      <c r="S268" s="90">
        <v>1378</v>
      </c>
      <c r="T268" s="90">
        <v>1913</v>
      </c>
      <c r="U268" s="90">
        <v>637</v>
      </c>
      <c r="V268" s="90">
        <v>11</v>
      </c>
      <c r="W268" s="90">
        <v>14698</v>
      </c>
      <c r="X268" s="90">
        <v>10828</v>
      </c>
      <c r="Y268" s="90">
        <v>3870</v>
      </c>
      <c r="Z268" s="90">
        <v>6432</v>
      </c>
      <c r="AA268" s="90">
        <v>1</v>
      </c>
      <c r="AB268" s="90">
        <v>6431</v>
      </c>
      <c r="AC268" s="90">
        <v>21129</v>
      </c>
      <c r="AD268" s="90">
        <v>1645</v>
      </c>
      <c r="AE268" s="178"/>
      <c r="AF268" s="90">
        <v>64688</v>
      </c>
      <c r="AG268" s="90">
        <v>369</v>
      </c>
      <c r="AH268" s="90">
        <v>61033</v>
      </c>
      <c r="AI268" s="90">
        <v>61402</v>
      </c>
      <c r="AJ268" s="214">
        <v>94.92</v>
      </c>
      <c r="AK268" s="90">
        <v>-3220</v>
      </c>
      <c r="AL268" s="90">
        <v>1667</v>
      </c>
      <c r="AM268" s="90">
        <v>59480</v>
      </c>
      <c r="AN268" s="90">
        <v>20878</v>
      </c>
      <c r="AO268" s="90">
        <v>18270</v>
      </c>
      <c r="AP268" s="90">
        <v>12517</v>
      </c>
      <c r="AQ268" s="90">
        <v>7815</v>
      </c>
      <c r="AR268" s="90">
        <v>4141</v>
      </c>
      <c r="AS268" s="178">
        <v>0</v>
      </c>
      <c r="AT268" s="90">
        <v>4141</v>
      </c>
      <c r="AU268" s="90">
        <v>48</v>
      </c>
      <c r="AV268" s="90">
        <v>224</v>
      </c>
      <c r="AW268" s="90">
        <v>220</v>
      </c>
      <c r="AX268" s="90">
        <v>0</v>
      </c>
      <c r="AY268" s="90">
        <v>3649</v>
      </c>
      <c r="AZ268" s="90">
        <v>2238</v>
      </c>
      <c r="BA268" s="90">
        <v>1411</v>
      </c>
      <c r="BB268" s="90">
        <v>3286</v>
      </c>
      <c r="BC268" s="90">
        <v>0</v>
      </c>
      <c r="BD268" s="90">
        <v>3286</v>
      </c>
      <c r="BE268" s="90">
        <v>6935</v>
      </c>
      <c r="BF268" s="90">
        <v>30</v>
      </c>
      <c r="BG268" s="94" t="s">
        <v>314</v>
      </c>
      <c r="BH268" s="125" t="s">
        <v>335</v>
      </c>
    </row>
    <row r="269" spans="1:60" x14ac:dyDescent="0.2">
      <c r="A269" s="176">
        <v>266</v>
      </c>
      <c r="B269" s="190" t="s">
        <v>251</v>
      </c>
      <c r="C269" s="83" t="s">
        <v>601</v>
      </c>
      <c r="D269" s="90">
        <v>115825</v>
      </c>
      <c r="E269" s="90">
        <v>1880</v>
      </c>
      <c r="F269" s="90">
        <v>106937</v>
      </c>
      <c r="G269" s="90">
        <v>108817</v>
      </c>
      <c r="H269" s="214">
        <v>93.95</v>
      </c>
      <c r="I269" s="90">
        <v>3124</v>
      </c>
      <c r="J269" s="90">
        <v>2745</v>
      </c>
      <c r="K269" s="90">
        <v>112806</v>
      </c>
      <c r="L269" s="90">
        <v>31215</v>
      </c>
      <c r="M269" s="90">
        <v>32064</v>
      </c>
      <c r="N269" s="90">
        <v>31229</v>
      </c>
      <c r="O269" s="90">
        <v>18298</v>
      </c>
      <c r="P269" s="90">
        <v>27300</v>
      </c>
      <c r="Q269" s="90">
        <v>-6958</v>
      </c>
      <c r="R269" s="90">
        <v>20342</v>
      </c>
      <c r="S269" s="90">
        <v>-4835</v>
      </c>
      <c r="T269" s="90">
        <v>1418</v>
      </c>
      <c r="U269" s="90">
        <v>165</v>
      </c>
      <c r="V269" s="90">
        <v>55</v>
      </c>
      <c r="W269" s="90">
        <v>23539</v>
      </c>
      <c r="X269" s="90">
        <v>17809</v>
      </c>
      <c r="Y269" s="90">
        <v>5730</v>
      </c>
      <c r="Z269" s="90">
        <v>7359</v>
      </c>
      <c r="AA269" s="90">
        <v>79</v>
      </c>
      <c r="AB269" s="90">
        <v>7280</v>
      </c>
      <c r="AC269" s="90">
        <v>30819</v>
      </c>
      <c r="AD269" s="90">
        <v>3029</v>
      </c>
      <c r="AE269" s="178"/>
      <c r="AF269" s="90">
        <v>30365</v>
      </c>
      <c r="AG269" s="90">
        <v>661</v>
      </c>
      <c r="AH269" s="90">
        <v>28123</v>
      </c>
      <c r="AI269" s="90">
        <v>28784</v>
      </c>
      <c r="AJ269" s="214">
        <v>94.79</v>
      </c>
      <c r="AK269" s="90">
        <v>-2258</v>
      </c>
      <c r="AL269" s="90">
        <v>2951</v>
      </c>
      <c r="AM269" s="90">
        <v>28816</v>
      </c>
      <c r="AN269" s="90">
        <v>8309</v>
      </c>
      <c r="AO269" s="90">
        <v>6316</v>
      </c>
      <c r="AP269" s="90">
        <v>9510</v>
      </c>
      <c r="AQ269" s="90">
        <v>4681</v>
      </c>
      <c r="AR269" s="90">
        <v>4032</v>
      </c>
      <c r="AS269" s="90">
        <v>-3058</v>
      </c>
      <c r="AT269" s="90">
        <v>974</v>
      </c>
      <c r="AU269" s="90">
        <v>-901</v>
      </c>
      <c r="AV269" s="90">
        <v>-1348</v>
      </c>
      <c r="AW269" s="90">
        <v>318</v>
      </c>
      <c r="AX269" s="90">
        <v>190</v>
      </c>
      <c r="AY269" s="90">
        <v>2715</v>
      </c>
      <c r="AZ269" s="90">
        <v>1807</v>
      </c>
      <c r="BA269" s="90">
        <v>907</v>
      </c>
      <c r="BB269" s="90">
        <v>1598</v>
      </c>
      <c r="BC269" s="90">
        <v>3</v>
      </c>
      <c r="BD269" s="90">
        <v>1595</v>
      </c>
      <c r="BE269" s="90">
        <v>4310</v>
      </c>
      <c r="BF269" s="90">
        <v>66</v>
      </c>
      <c r="BG269" s="94" t="s">
        <v>313</v>
      </c>
      <c r="BH269" s="125" t="s">
        <v>330</v>
      </c>
    </row>
    <row r="270" spans="1:60" x14ac:dyDescent="0.2">
      <c r="A270" s="176">
        <v>267</v>
      </c>
      <c r="B270" s="190" t="s">
        <v>252</v>
      </c>
      <c r="C270" s="83" t="s">
        <v>602</v>
      </c>
      <c r="D270" s="90">
        <v>39823</v>
      </c>
      <c r="E270" s="90">
        <v>592</v>
      </c>
      <c r="F270" s="90">
        <v>38196</v>
      </c>
      <c r="G270" s="90">
        <v>38788</v>
      </c>
      <c r="H270" s="214">
        <v>97.4</v>
      </c>
      <c r="I270" s="90">
        <v>341</v>
      </c>
      <c r="J270" s="90">
        <v>798</v>
      </c>
      <c r="K270" s="90">
        <v>39335</v>
      </c>
      <c r="L270" s="90">
        <v>11216</v>
      </c>
      <c r="M270" s="90">
        <v>11426</v>
      </c>
      <c r="N270" s="90">
        <v>11494</v>
      </c>
      <c r="O270" s="90">
        <v>5199</v>
      </c>
      <c r="P270" s="90">
        <v>2504</v>
      </c>
      <c r="Q270" s="90">
        <v>98</v>
      </c>
      <c r="R270" s="90">
        <v>2602</v>
      </c>
      <c r="S270" s="90">
        <v>188</v>
      </c>
      <c r="T270" s="90">
        <v>376</v>
      </c>
      <c r="U270" s="90">
        <v>93</v>
      </c>
      <c r="V270" s="90">
        <v>20</v>
      </c>
      <c r="W270" s="90">
        <v>1925</v>
      </c>
      <c r="X270" s="90">
        <v>1361</v>
      </c>
      <c r="Y270" s="90">
        <v>564</v>
      </c>
      <c r="Z270" s="90">
        <v>1116</v>
      </c>
      <c r="AA270" s="90">
        <v>0</v>
      </c>
      <c r="AB270" s="90">
        <v>1116</v>
      </c>
      <c r="AC270" s="90">
        <v>3041</v>
      </c>
      <c r="AD270" s="90">
        <v>367</v>
      </c>
      <c r="AE270" s="178"/>
      <c r="AF270" s="90">
        <v>18019</v>
      </c>
      <c r="AG270" s="90">
        <v>307</v>
      </c>
      <c r="AH270" s="90">
        <v>17294</v>
      </c>
      <c r="AI270" s="90">
        <v>17601</v>
      </c>
      <c r="AJ270" s="214">
        <v>97.68</v>
      </c>
      <c r="AK270" s="90">
        <v>-1583</v>
      </c>
      <c r="AL270" s="90">
        <v>599</v>
      </c>
      <c r="AM270" s="90">
        <v>16310</v>
      </c>
      <c r="AN270" s="90">
        <v>4450</v>
      </c>
      <c r="AO270" s="90">
        <v>4919</v>
      </c>
      <c r="AP270" s="90">
        <v>4835</v>
      </c>
      <c r="AQ270" s="90">
        <v>2106</v>
      </c>
      <c r="AR270" s="90">
        <v>820</v>
      </c>
      <c r="AS270" s="90">
        <v>895</v>
      </c>
      <c r="AT270" s="90">
        <v>1715</v>
      </c>
      <c r="AU270" s="90">
        <v>613</v>
      </c>
      <c r="AV270" s="90">
        <v>482</v>
      </c>
      <c r="AW270" s="90">
        <v>149</v>
      </c>
      <c r="AX270" s="90">
        <v>73</v>
      </c>
      <c r="AY270" s="90">
        <v>398</v>
      </c>
      <c r="AZ270" s="90">
        <v>248</v>
      </c>
      <c r="BA270" s="90">
        <v>150</v>
      </c>
      <c r="BB270" s="90">
        <v>419</v>
      </c>
      <c r="BC270" s="90">
        <v>0</v>
      </c>
      <c r="BD270" s="90">
        <v>419</v>
      </c>
      <c r="BE270" s="90">
        <v>817</v>
      </c>
      <c r="BF270" s="90">
        <v>5</v>
      </c>
      <c r="BG270" s="94" t="s">
        <v>311</v>
      </c>
      <c r="BH270" s="125" t="s">
        <v>336</v>
      </c>
    </row>
    <row r="271" spans="1:60" x14ac:dyDescent="0.2">
      <c r="A271" s="176">
        <v>268</v>
      </c>
      <c r="B271" s="190" t="s">
        <v>253</v>
      </c>
      <c r="C271" s="83" t="s">
        <v>603</v>
      </c>
      <c r="D271" s="90">
        <v>78610</v>
      </c>
      <c r="E271" s="90">
        <v>1084</v>
      </c>
      <c r="F271" s="90">
        <v>75413</v>
      </c>
      <c r="G271" s="90">
        <v>76497</v>
      </c>
      <c r="H271" s="214">
        <v>97.31</v>
      </c>
      <c r="I271" s="90">
        <v>296</v>
      </c>
      <c r="J271" s="90">
        <v>1802</v>
      </c>
      <c r="K271" s="90">
        <v>77511</v>
      </c>
      <c r="L271" s="90">
        <v>21535</v>
      </c>
      <c r="M271" s="90">
        <v>21916</v>
      </c>
      <c r="N271" s="90">
        <v>22236</v>
      </c>
      <c r="O271" s="90">
        <v>11824</v>
      </c>
      <c r="P271" s="90">
        <v>3055</v>
      </c>
      <c r="Q271" s="90">
        <v>83</v>
      </c>
      <c r="R271" s="90">
        <v>3138</v>
      </c>
      <c r="S271" s="90">
        <v>210</v>
      </c>
      <c r="T271" s="90">
        <v>530</v>
      </c>
      <c r="U271" s="90">
        <v>135</v>
      </c>
      <c r="V271" s="90">
        <v>15</v>
      </c>
      <c r="W271" s="90">
        <v>2248</v>
      </c>
      <c r="X271" s="90">
        <v>1384</v>
      </c>
      <c r="Y271" s="90">
        <v>864</v>
      </c>
      <c r="Z271" s="90">
        <v>2146</v>
      </c>
      <c r="AA271" s="90">
        <v>1</v>
      </c>
      <c r="AB271" s="90">
        <v>2145</v>
      </c>
      <c r="AC271" s="90">
        <v>4393</v>
      </c>
      <c r="AD271" s="90">
        <v>32</v>
      </c>
      <c r="AE271" s="178"/>
      <c r="AF271" s="90">
        <v>9520</v>
      </c>
      <c r="AG271" s="90">
        <v>328</v>
      </c>
      <c r="AH271" s="90">
        <v>8775</v>
      </c>
      <c r="AI271" s="90">
        <v>9103</v>
      </c>
      <c r="AJ271" s="214">
        <v>95.62</v>
      </c>
      <c r="AK271" s="90">
        <v>-531</v>
      </c>
      <c r="AL271" s="90">
        <v>280</v>
      </c>
      <c r="AM271" s="90">
        <v>8524</v>
      </c>
      <c r="AN271" s="90">
        <v>6054</v>
      </c>
      <c r="AO271" s="90">
        <v>-1370</v>
      </c>
      <c r="AP271" s="90">
        <v>2629</v>
      </c>
      <c r="AQ271" s="90">
        <v>1211</v>
      </c>
      <c r="AR271" s="90">
        <v>528</v>
      </c>
      <c r="AS271" s="90">
        <v>160</v>
      </c>
      <c r="AT271" s="90">
        <v>688</v>
      </c>
      <c r="AU271" s="90">
        <v>70</v>
      </c>
      <c r="AV271" s="90">
        <v>222</v>
      </c>
      <c r="AW271" s="90">
        <v>2</v>
      </c>
      <c r="AX271" s="90">
        <v>0</v>
      </c>
      <c r="AY271" s="90">
        <v>394</v>
      </c>
      <c r="AZ271" s="90">
        <v>175</v>
      </c>
      <c r="BA271" s="90">
        <v>219</v>
      </c>
      <c r="BB271" s="90">
        <v>510</v>
      </c>
      <c r="BC271" s="90">
        <v>2</v>
      </c>
      <c r="BD271" s="90">
        <v>508</v>
      </c>
      <c r="BE271" s="90">
        <v>902</v>
      </c>
      <c r="BF271" s="90">
        <v>9</v>
      </c>
      <c r="BG271" s="94" t="s">
        <v>311</v>
      </c>
      <c r="BH271" s="125" t="s">
        <v>329</v>
      </c>
    </row>
    <row r="272" spans="1:60" x14ac:dyDescent="0.2">
      <c r="A272" s="176">
        <v>269</v>
      </c>
      <c r="B272" s="190" t="s">
        <v>254</v>
      </c>
      <c r="C272" s="83" t="s">
        <v>604</v>
      </c>
      <c r="D272" s="90">
        <v>97908</v>
      </c>
      <c r="E272" s="90">
        <v>949</v>
      </c>
      <c r="F272" s="90">
        <v>95126</v>
      </c>
      <c r="G272" s="90">
        <v>96075</v>
      </c>
      <c r="H272" s="214">
        <v>98.13</v>
      </c>
      <c r="I272" s="90">
        <v>478</v>
      </c>
      <c r="J272" s="90">
        <v>975</v>
      </c>
      <c r="K272" s="90">
        <v>96579</v>
      </c>
      <c r="L272" s="90">
        <v>26303</v>
      </c>
      <c r="M272" s="90">
        <v>26407</v>
      </c>
      <c r="N272" s="90">
        <v>26577</v>
      </c>
      <c r="O272" s="90">
        <v>17292</v>
      </c>
      <c r="P272" s="90">
        <v>4088</v>
      </c>
      <c r="Q272" s="90">
        <v>85</v>
      </c>
      <c r="R272" s="90">
        <v>4173</v>
      </c>
      <c r="S272" s="90">
        <v>248</v>
      </c>
      <c r="T272" s="90">
        <v>742</v>
      </c>
      <c r="U272" s="90">
        <v>91</v>
      </c>
      <c r="V272" s="90">
        <v>22</v>
      </c>
      <c r="W272" s="90">
        <v>3070</v>
      </c>
      <c r="X272" s="90">
        <v>2145</v>
      </c>
      <c r="Y272" s="90">
        <v>925</v>
      </c>
      <c r="Z272" s="90">
        <v>1885</v>
      </c>
      <c r="AA272" s="90">
        <v>19</v>
      </c>
      <c r="AB272" s="90">
        <v>1866</v>
      </c>
      <c r="AC272" s="90">
        <v>4936</v>
      </c>
      <c r="AD272" s="90">
        <v>41</v>
      </c>
      <c r="AE272" s="178"/>
      <c r="AF272" s="90">
        <v>14570</v>
      </c>
      <c r="AG272" s="90">
        <v>78</v>
      </c>
      <c r="AH272" s="90">
        <v>14021</v>
      </c>
      <c r="AI272" s="90">
        <v>14099</v>
      </c>
      <c r="AJ272" s="214">
        <v>96.77</v>
      </c>
      <c r="AK272" s="90">
        <v>-1267</v>
      </c>
      <c r="AL272" s="90">
        <v>144</v>
      </c>
      <c r="AM272" s="90">
        <v>12898</v>
      </c>
      <c r="AN272" s="90">
        <v>4827</v>
      </c>
      <c r="AO272" s="90">
        <v>2797</v>
      </c>
      <c r="AP272" s="90">
        <v>3485</v>
      </c>
      <c r="AQ272" s="90">
        <v>1789</v>
      </c>
      <c r="AR272" s="90">
        <v>494</v>
      </c>
      <c r="AS272" s="90">
        <v>282</v>
      </c>
      <c r="AT272" s="90">
        <v>776</v>
      </c>
      <c r="AU272" s="90">
        <v>45</v>
      </c>
      <c r="AV272" s="90">
        <v>360</v>
      </c>
      <c r="AW272" s="90">
        <v>7</v>
      </c>
      <c r="AX272" s="90">
        <v>8</v>
      </c>
      <c r="AY272" s="90">
        <v>356</v>
      </c>
      <c r="AZ272" s="90">
        <v>208</v>
      </c>
      <c r="BA272" s="90">
        <v>148</v>
      </c>
      <c r="BB272" s="90">
        <v>476</v>
      </c>
      <c r="BC272" s="90">
        <v>1</v>
      </c>
      <c r="BD272" s="90">
        <v>475</v>
      </c>
      <c r="BE272" s="90">
        <v>831</v>
      </c>
      <c r="BF272" s="90">
        <v>0</v>
      </c>
      <c r="BG272" s="94" t="s">
        <v>311</v>
      </c>
      <c r="BH272" s="125" t="s">
        <v>335</v>
      </c>
    </row>
    <row r="273" spans="1:60" x14ac:dyDescent="0.2">
      <c r="A273" s="176">
        <v>270</v>
      </c>
      <c r="B273" s="190" t="s">
        <v>255</v>
      </c>
      <c r="C273" s="83" t="s">
        <v>605</v>
      </c>
      <c r="D273" s="90">
        <v>92395</v>
      </c>
      <c r="E273" s="90">
        <v>514</v>
      </c>
      <c r="F273" s="90">
        <v>89194</v>
      </c>
      <c r="G273" s="90">
        <v>89708</v>
      </c>
      <c r="H273" s="214">
        <v>97.09</v>
      </c>
      <c r="I273" s="90">
        <v>955</v>
      </c>
      <c r="J273" s="90">
        <v>822</v>
      </c>
      <c r="K273" s="90">
        <v>90971</v>
      </c>
      <c r="L273" s="90">
        <v>22814</v>
      </c>
      <c r="M273" s="90">
        <v>25669</v>
      </c>
      <c r="N273" s="90">
        <v>25796</v>
      </c>
      <c r="O273" s="90">
        <v>16692</v>
      </c>
      <c r="P273" s="90">
        <v>7111</v>
      </c>
      <c r="Q273" s="90">
        <v>-1069</v>
      </c>
      <c r="R273" s="90">
        <v>6042</v>
      </c>
      <c r="S273" s="90">
        <v>495</v>
      </c>
      <c r="T273" s="90">
        <v>664</v>
      </c>
      <c r="U273" s="90">
        <v>103</v>
      </c>
      <c r="V273" s="90">
        <v>72</v>
      </c>
      <c r="W273" s="90">
        <v>4708</v>
      </c>
      <c r="X273" s="90">
        <v>3186</v>
      </c>
      <c r="Y273" s="90">
        <v>1522</v>
      </c>
      <c r="Z273" s="90">
        <v>3398</v>
      </c>
      <c r="AA273" s="90">
        <v>58</v>
      </c>
      <c r="AB273" s="90">
        <v>3340</v>
      </c>
      <c r="AC273" s="90">
        <v>8048</v>
      </c>
      <c r="AD273" s="90">
        <v>712</v>
      </c>
      <c r="AE273" s="178"/>
      <c r="AF273" s="90">
        <v>47051</v>
      </c>
      <c r="AG273" s="90">
        <v>122</v>
      </c>
      <c r="AH273" s="90">
        <v>45209</v>
      </c>
      <c r="AI273" s="90">
        <v>45331</v>
      </c>
      <c r="AJ273" s="214">
        <v>96.34</v>
      </c>
      <c r="AK273" s="90">
        <v>-4028</v>
      </c>
      <c r="AL273" s="90">
        <v>1907</v>
      </c>
      <c r="AM273" s="90">
        <v>43088</v>
      </c>
      <c r="AN273" s="90">
        <v>13506</v>
      </c>
      <c r="AO273" s="90">
        <v>11567</v>
      </c>
      <c r="AP273" s="90">
        <v>11293</v>
      </c>
      <c r="AQ273" s="90">
        <v>6722</v>
      </c>
      <c r="AR273" s="90">
        <v>3104</v>
      </c>
      <c r="AS273" s="90">
        <v>-3271</v>
      </c>
      <c r="AT273" s="90">
        <v>-167</v>
      </c>
      <c r="AU273" s="90">
        <v>-2425</v>
      </c>
      <c r="AV273" s="90">
        <v>-1473</v>
      </c>
      <c r="AW273" s="90">
        <v>118</v>
      </c>
      <c r="AX273" s="90">
        <v>254</v>
      </c>
      <c r="AY273" s="90">
        <v>3359</v>
      </c>
      <c r="AZ273" s="90">
        <v>2645</v>
      </c>
      <c r="BA273" s="90">
        <v>714</v>
      </c>
      <c r="BB273" s="90">
        <v>1740</v>
      </c>
      <c r="BC273" s="90">
        <v>61</v>
      </c>
      <c r="BD273" s="90">
        <v>1679</v>
      </c>
      <c r="BE273" s="90">
        <v>5038</v>
      </c>
      <c r="BF273" s="90">
        <v>20</v>
      </c>
      <c r="BG273" s="94" t="s">
        <v>314</v>
      </c>
      <c r="BH273" s="125" t="s">
        <v>336</v>
      </c>
    </row>
    <row r="274" spans="1:60" x14ac:dyDescent="0.2">
      <c r="A274" s="176">
        <v>271</v>
      </c>
      <c r="B274" s="190" t="s">
        <v>256</v>
      </c>
      <c r="C274" s="83" t="s">
        <v>606</v>
      </c>
      <c r="D274" s="90">
        <v>90152</v>
      </c>
      <c r="E274" s="90">
        <v>1419</v>
      </c>
      <c r="F274" s="90">
        <v>82113</v>
      </c>
      <c r="G274" s="90">
        <v>83532</v>
      </c>
      <c r="H274" s="214">
        <v>92.66</v>
      </c>
      <c r="I274" s="90">
        <v>448</v>
      </c>
      <c r="J274" s="90">
        <v>2167</v>
      </c>
      <c r="K274" s="90">
        <v>84728</v>
      </c>
      <c r="L274" s="90">
        <v>23994</v>
      </c>
      <c r="M274" s="90">
        <v>23442</v>
      </c>
      <c r="N274" s="90">
        <v>23299</v>
      </c>
      <c r="O274" s="90">
        <v>13993</v>
      </c>
      <c r="P274" s="90">
        <v>7739</v>
      </c>
      <c r="Q274" s="90">
        <v>-814</v>
      </c>
      <c r="R274" s="90">
        <v>6925</v>
      </c>
      <c r="S274" s="90">
        <v>280</v>
      </c>
      <c r="T274" s="90">
        <v>234</v>
      </c>
      <c r="U274" s="90">
        <v>2</v>
      </c>
      <c r="V274" s="90">
        <v>29</v>
      </c>
      <c r="W274" s="90">
        <v>6380</v>
      </c>
      <c r="X274" s="90">
        <v>3666</v>
      </c>
      <c r="Y274" s="90">
        <v>2714</v>
      </c>
      <c r="Z274" s="90">
        <v>6620</v>
      </c>
      <c r="AA274" s="90">
        <v>20</v>
      </c>
      <c r="AB274" s="90">
        <v>6600</v>
      </c>
      <c r="AC274" s="90">
        <v>12980</v>
      </c>
      <c r="AD274" s="90">
        <v>486</v>
      </c>
      <c r="AE274" s="178"/>
      <c r="AF274" s="90">
        <v>13605</v>
      </c>
      <c r="AG274" s="90">
        <v>229</v>
      </c>
      <c r="AH274" s="90">
        <v>11807</v>
      </c>
      <c r="AI274" s="90">
        <v>12036</v>
      </c>
      <c r="AJ274" s="214">
        <v>88.47</v>
      </c>
      <c r="AK274" s="90">
        <v>-1354</v>
      </c>
      <c r="AL274" s="90">
        <v>489</v>
      </c>
      <c r="AM274" s="90">
        <v>10942</v>
      </c>
      <c r="AN274" s="90">
        <v>3076</v>
      </c>
      <c r="AO274" s="90">
        <v>2314</v>
      </c>
      <c r="AP274" s="90">
        <v>3803</v>
      </c>
      <c r="AQ274" s="90">
        <v>1749</v>
      </c>
      <c r="AR274" s="90">
        <v>1080</v>
      </c>
      <c r="AS274" s="90">
        <v>79</v>
      </c>
      <c r="AT274" s="90">
        <v>1159</v>
      </c>
      <c r="AU274" s="90">
        <v>19</v>
      </c>
      <c r="AV274" s="90">
        <v>147</v>
      </c>
      <c r="AW274" s="90">
        <v>-1</v>
      </c>
      <c r="AX274" s="90">
        <v>6</v>
      </c>
      <c r="AY274" s="90">
        <v>988</v>
      </c>
      <c r="AZ274" s="90">
        <v>561</v>
      </c>
      <c r="BA274" s="90">
        <v>427</v>
      </c>
      <c r="BB274" s="90">
        <v>1570</v>
      </c>
      <c r="BC274" s="90">
        <v>0</v>
      </c>
      <c r="BD274" s="90">
        <v>1570</v>
      </c>
      <c r="BE274" s="90">
        <v>2558</v>
      </c>
      <c r="BF274" s="90">
        <v>7</v>
      </c>
      <c r="BG274" s="94" t="s">
        <v>311</v>
      </c>
      <c r="BH274" s="125" t="s">
        <v>332</v>
      </c>
    </row>
    <row r="275" spans="1:60" x14ac:dyDescent="0.2">
      <c r="A275" s="176">
        <v>272</v>
      </c>
      <c r="B275" s="190" t="s">
        <v>257</v>
      </c>
      <c r="C275" s="83" t="s">
        <v>607</v>
      </c>
      <c r="D275" s="90">
        <v>88604</v>
      </c>
      <c r="E275" s="90">
        <v>730</v>
      </c>
      <c r="F275" s="90">
        <v>85815</v>
      </c>
      <c r="G275" s="90">
        <v>86545</v>
      </c>
      <c r="H275" s="214">
        <v>97.68</v>
      </c>
      <c r="I275" s="90">
        <v>636</v>
      </c>
      <c r="J275" s="90">
        <v>966</v>
      </c>
      <c r="K275" s="90">
        <v>87417</v>
      </c>
      <c r="L275" s="90">
        <v>24786</v>
      </c>
      <c r="M275" s="90">
        <v>24159</v>
      </c>
      <c r="N275" s="90">
        <v>24325</v>
      </c>
      <c r="O275" s="90">
        <v>14147</v>
      </c>
      <c r="P275" s="90">
        <v>4372</v>
      </c>
      <c r="Q275" s="90">
        <v>-481</v>
      </c>
      <c r="R275" s="90">
        <v>3891</v>
      </c>
      <c r="S275" s="90">
        <v>145</v>
      </c>
      <c r="T275" s="90">
        <v>457</v>
      </c>
      <c r="U275" s="90">
        <v>64</v>
      </c>
      <c r="V275" s="90">
        <v>33</v>
      </c>
      <c r="W275" s="90">
        <v>3192</v>
      </c>
      <c r="X275" s="90">
        <v>2088</v>
      </c>
      <c r="Y275" s="90">
        <v>1104</v>
      </c>
      <c r="Z275" s="90">
        <v>2301</v>
      </c>
      <c r="AA275" s="90">
        <v>28</v>
      </c>
      <c r="AB275" s="90">
        <v>2273</v>
      </c>
      <c r="AC275" s="90">
        <v>5465</v>
      </c>
      <c r="AD275" s="90">
        <v>394</v>
      </c>
      <c r="AE275" s="178"/>
      <c r="AF275" s="90">
        <v>41154</v>
      </c>
      <c r="AG275" s="90">
        <v>243</v>
      </c>
      <c r="AH275" s="90">
        <v>39447</v>
      </c>
      <c r="AI275" s="90">
        <v>39690</v>
      </c>
      <c r="AJ275" s="214">
        <v>96.44</v>
      </c>
      <c r="AK275" s="90">
        <v>-1167</v>
      </c>
      <c r="AL275" s="90">
        <v>291</v>
      </c>
      <c r="AM275" s="90">
        <v>38571</v>
      </c>
      <c r="AN275" s="90">
        <v>12253</v>
      </c>
      <c r="AO275" s="90">
        <v>9795</v>
      </c>
      <c r="AP275" s="90">
        <v>10018</v>
      </c>
      <c r="AQ275" s="90">
        <v>6505</v>
      </c>
      <c r="AR275" s="90">
        <v>2662</v>
      </c>
      <c r="AS275" s="90">
        <v>-2146</v>
      </c>
      <c r="AT275" s="90">
        <v>516</v>
      </c>
      <c r="AU275" s="90">
        <v>-1236</v>
      </c>
      <c r="AV275" s="90">
        <v>57</v>
      </c>
      <c r="AW275" s="90">
        <v>53</v>
      </c>
      <c r="AX275" s="90">
        <v>48</v>
      </c>
      <c r="AY275" s="90">
        <v>1594</v>
      </c>
      <c r="AZ275" s="90">
        <v>981</v>
      </c>
      <c r="BA275" s="90">
        <v>613</v>
      </c>
      <c r="BB275" s="90">
        <v>1839</v>
      </c>
      <c r="BC275" s="90">
        <v>9</v>
      </c>
      <c r="BD275" s="90">
        <v>1830</v>
      </c>
      <c r="BE275" s="90">
        <v>3424</v>
      </c>
      <c r="BF275" s="90">
        <v>32</v>
      </c>
      <c r="BG275" s="94" t="s">
        <v>311</v>
      </c>
      <c r="BH275" s="125" t="s">
        <v>329</v>
      </c>
    </row>
    <row r="276" spans="1:60" x14ac:dyDescent="0.2">
      <c r="A276" s="176">
        <v>273</v>
      </c>
      <c r="B276" s="190" t="s">
        <v>258</v>
      </c>
      <c r="C276" s="83" t="s">
        <v>608</v>
      </c>
      <c r="D276" s="90">
        <v>62323</v>
      </c>
      <c r="E276" s="90">
        <v>582</v>
      </c>
      <c r="F276" s="90">
        <v>60270</v>
      </c>
      <c r="G276" s="90">
        <v>60852</v>
      </c>
      <c r="H276" s="214">
        <v>97.64</v>
      </c>
      <c r="I276" s="90">
        <v>1208</v>
      </c>
      <c r="J276" s="90">
        <v>739</v>
      </c>
      <c r="K276" s="90">
        <v>62217</v>
      </c>
      <c r="L276" s="90">
        <v>18629</v>
      </c>
      <c r="M276" s="90">
        <v>17988</v>
      </c>
      <c r="N276" s="90">
        <v>16922</v>
      </c>
      <c r="O276" s="90">
        <v>8678</v>
      </c>
      <c r="P276" s="90">
        <v>2954</v>
      </c>
      <c r="Q276" s="90">
        <v>44</v>
      </c>
      <c r="R276" s="90">
        <v>2998</v>
      </c>
      <c r="S276" s="90">
        <v>326</v>
      </c>
      <c r="T276" s="90">
        <v>419</v>
      </c>
      <c r="U276" s="90">
        <v>39</v>
      </c>
      <c r="V276" s="90">
        <v>23</v>
      </c>
      <c r="W276" s="90">
        <v>2191</v>
      </c>
      <c r="X276" s="90">
        <v>1446</v>
      </c>
      <c r="Y276" s="90">
        <v>745</v>
      </c>
      <c r="Z276" s="90">
        <v>1472</v>
      </c>
      <c r="AA276" s="90">
        <v>13</v>
      </c>
      <c r="AB276" s="90">
        <v>1459</v>
      </c>
      <c r="AC276" s="90">
        <v>3650</v>
      </c>
      <c r="AD276" s="90">
        <v>110</v>
      </c>
      <c r="AE276" s="178"/>
      <c r="AF276" s="90">
        <v>30773</v>
      </c>
      <c r="AG276" s="90">
        <v>285</v>
      </c>
      <c r="AH276" s="90">
        <v>29244</v>
      </c>
      <c r="AI276" s="90">
        <v>29529</v>
      </c>
      <c r="AJ276" s="214">
        <v>95.96</v>
      </c>
      <c r="AK276" s="90">
        <v>409</v>
      </c>
      <c r="AL276" s="90">
        <v>287</v>
      </c>
      <c r="AM276" s="90">
        <v>29940</v>
      </c>
      <c r="AN276" s="90">
        <v>8931</v>
      </c>
      <c r="AO276" s="90">
        <v>7227</v>
      </c>
      <c r="AP276" s="90">
        <v>7210</v>
      </c>
      <c r="AQ276" s="90">
        <v>6572</v>
      </c>
      <c r="AR276" s="90">
        <v>985</v>
      </c>
      <c r="AS276" s="90">
        <v>189</v>
      </c>
      <c r="AT276" s="90">
        <v>1174</v>
      </c>
      <c r="AU276" s="90">
        <v>16</v>
      </c>
      <c r="AV276" s="90">
        <v>36</v>
      </c>
      <c r="AW276" s="90">
        <v>29</v>
      </c>
      <c r="AX276" s="90">
        <v>23</v>
      </c>
      <c r="AY276" s="90">
        <v>1070</v>
      </c>
      <c r="AZ276" s="90">
        <v>263</v>
      </c>
      <c r="BA276" s="90">
        <v>807</v>
      </c>
      <c r="BB276" s="90">
        <v>1244</v>
      </c>
      <c r="BC276" s="90">
        <v>239</v>
      </c>
      <c r="BD276" s="90">
        <v>1005</v>
      </c>
      <c r="BE276" s="90">
        <v>2075</v>
      </c>
      <c r="BF276" s="90">
        <v>4</v>
      </c>
      <c r="BG276" s="94" t="s">
        <v>311</v>
      </c>
      <c r="BH276" s="125" t="s">
        <v>335</v>
      </c>
    </row>
    <row r="277" spans="1:60" x14ac:dyDescent="0.2">
      <c r="A277" s="176">
        <v>274</v>
      </c>
      <c r="B277" s="190" t="s">
        <v>259</v>
      </c>
      <c r="C277" s="83" t="s">
        <v>609</v>
      </c>
      <c r="D277" s="90">
        <v>83938</v>
      </c>
      <c r="E277" s="90">
        <v>996</v>
      </c>
      <c r="F277" s="90">
        <v>78692</v>
      </c>
      <c r="G277" s="90">
        <v>79688</v>
      </c>
      <c r="H277" s="214">
        <v>94.94</v>
      </c>
      <c r="I277" s="90">
        <v>1574</v>
      </c>
      <c r="J277" s="90">
        <v>1185</v>
      </c>
      <c r="K277" s="90">
        <v>81451</v>
      </c>
      <c r="L277" s="90">
        <v>22026</v>
      </c>
      <c r="M277" s="90">
        <v>22768</v>
      </c>
      <c r="N277" s="90">
        <v>22512</v>
      </c>
      <c r="O277" s="90">
        <v>14145</v>
      </c>
      <c r="P277" s="90">
        <v>16875</v>
      </c>
      <c r="Q277" s="90">
        <v>213</v>
      </c>
      <c r="R277" s="90">
        <v>17088</v>
      </c>
      <c r="S277" s="90">
        <v>603</v>
      </c>
      <c r="T277" s="90">
        <v>971</v>
      </c>
      <c r="U277" s="90">
        <v>97</v>
      </c>
      <c r="V277" s="90">
        <v>61</v>
      </c>
      <c r="W277" s="90">
        <v>15356</v>
      </c>
      <c r="X277" s="90">
        <v>12308</v>
      </c>
      <c r="Y277" s="90">
        <v>3048</v>
      </c>
      <c r="Z277" s="90">
        <v>4250</v>
      </c>
      <c r="AA277" s="90">
        <v>46</v>
      </c>
      <c r="AB277" s="90">
        <v>4204</v>
      </c>
      <c r="AC277" s="90">
        <v>19560</v>
      </c>
      <c r="AD277" s="90">
        <v>2224</v>
      </c>
      <c r="AE277" s="178"/>
      <c r="AF277" s="90">
        <v>14222</v>
      </c>
      <c r="AG277" s="90">
        <v>84</v>
      </c>
      <c r="AH277" s="90">
        <v>13028</v>
      </c>
      <c r="AI277" s="90">
        <v>13112</v>
      </c>
      <c r="AJ277" s="214">
        <v>92.2</v>
      </c>
      <c r="AK277" s="90">
        <v>-1313</v>
      </c>
      <c r="AL277" s="90">
        <v>337</v>
      </c>
      <c r="AM277" s="90">
        <v>12052</v>
      </c>
      <c r="AN277" s="90">
        <v>4574</v>
      </c>
      <c r="AO277" s="90">
        <v>1887</v>
      </c>
      <c r="AP277" s="90">
        <v>3248</v>
      </c>
      <c r="AQ277" s="90">
        <v>2343</v>
      </c>
      <c r="AR277" s="90">
        <v>2677</v>
      </c>
      <c r="AS277" s="90">
        <v>-1033</v>
      </c>
      <c r="AT277" s="90">
        <v>1644</v>
      </c>
      <c r="AU277" s="90">
        <v>-1008</v>
      </c>
      <c r="AV277" s="90">
        <v>-305</v>
      </c>
      <c r="AW277" s="90">
        <v>3</v>
      </c>
      <c r="AX277" s="90">
        <v>0</v>
      </c>
      <c r="AY277" s="90">
        <v>2954</v>
      </c>
      <c r="AZ277" s="90">
        <v>2357</v>
      </c>
      <c r="BA277" s="90">
        <v>597</v>
      </c>
      <c r="BB277" s="90">
        <v>1110</v>
      </c>
      <c r="BC277" s="90">
        <v>0</v>
      </c>
      <c r="BD277" s="90">
        <v>1110</v>
      </c>
      <c r="BE277" s="90">
        <v>4064</v>
      </c>
      <c r="BF277" s="90">
        <v>86</v>
      </c>
      <c r="BG277" s="94" t="s">
        <v>311</v>
      </c>
      <c r="BH277" s="125" t="s">
        <v>329</v>
      </c>
    </row>
    <row r="278" spans="1:60" x14ac:dyDescent="0.2">
      <c r="A278" s="176">
        <v>275</v>
      </c>
      <c r="B278" s="191" t="s">
        <v>655</v>
      </c>
      <c r="C278" s="83" t="s">
        <v>610</v>
      </c>
      <c r="D278" s="90">
        <v>71471</v>
      </c>
      <c r="E278" s="90">
        <v>867</v>
      </c>
      <c r="F278" s="90">
        <v>68988</v>
      </c>
      <c r="G278" s="90">
        <v>69855</v>
      </c>
      <c r="H278" s="214">
        <v>97.74</v>
      </c>
      <c r="I278" s="90">
        <v>408</v>
      </c>
      <c r="J278" s="90">
        <v>1387</v>
      </c>
      <c r="K278" s="90">
        <v>70783</v>
      </c>
      <c r="L278" s="90">
        <v>20298</v>
      </c>
      <c r="M278" s="90">
        <v>20219</v>
      </c>
      <c r="N278" s="90">
        <v>20892</v>
      </c>
      <c r="O278" s="90">
        <v>9374</v>
      </c>
      <c r="P278" s="90">
        <v>2821</v>
      </c>
      <c r="Q278" s="90">
        <v>-60</v>
      </c>
      <c r="R278" s="90">
        <v>2761</v>
      </c>
      <c r="S278" s="90">
        <v>184</v>
      </c>
      <c r="T278" s="90">
        <v>548</v>
      </c>
      <c r="U278" s="90">
        <v>-90</v>
      </c>
      <c r="V278" s="90">
        <v>-30</v>
      </c>
      <c r="W278" s="90">
        <v>2149</v>
      </c>
      <c r="X278" s="90">
        <v>1400</v>
      </c>
      <c r="Y278" s="90">
        <v>749</v>
      </c>
      <c r="Z278" s="90">
        <v>1688</v>
      </c>
      <c r="AA278" s="90">
        <v>-9</v>
      </c>
      <c r="AB278" s="90">
        <v>1697</v>
      </c>
      <c r="AC278" s="90">
        <v>3846</v>
      </c>
      <c r="AD278" s="90">
        <v>337</v>
      </c>
      <c r="AE278" s="178"/>
      <c r="AF278" s="90">
        <v>22381</v>
      </c>
      <c r="AG278" s="90">
        <v>411</v>
      </c>
      <c r="AH278" s="90">
        <v>20448</v>
      </c>
      <c r="AI278" s="90">
        <v>20859</v>
      </c>
      <c r="AJ278" s="214">
        <v>93.2</v>
      </c>
      <c r="AK278" s="90">
        <v>-448</v>
      </c>
      <c r="AL278" s="90">
        <v>1106</v>
      </c>
      <c r="AM278" s="90">
        <v>21106</v>
      </c>
      <c r="AN278" s="90">
        <v>7115</v>
      </c>
      <c r="AO278" s="90">
        <v>3938</v>
      </c>
      <c r="AP278" s="90">
        <v>6937</v>
      </c>
      <c r="AQ278" s="90">
        <v>3116</v>
      </c>
      <c r="AR278" s="90">
        <v>1074</v>
      </c>
      <c r="AS278" s="90">
        <v>566</v>
      </c>
      <c r="AT278" s="90">
        <v>1640</v>
      </c>
      <c r="AU278" s="90">
        <v>324</v>
      </c>
      <c r="AV278" s="90">
        <v>523</v>
      </c>
      <c r="AW278" s="90">
        <v>0</v>
      </c>
      <c r="AX278" s="90">
        <v>0</v>
      </c>
      <c r="AY278" s="90">
        <v>793</v>
      </c>
      <c r="AZ278" s="90">
        <v>566</v>
      </c>
      <c r="BA278" s="90">
        <v>227</v>
      </c>
      <c r="BB278" s="90">
        <v>1525</v>
      </c>
      <c r="BC278" s="90">
        <v>0</v>
      </c>
      <c r="BD278" s="90">
        <v>1525</v>
      </c>
      <c r="BE278" s="90">
        <v>2318</v>
      </c>
      <c r="BF278" s="90">
        <v>9</v>
      </c>
      <c r="BG278" s="94" t="s">
        <v>311</v>
      </c>
      <c r="BH278" s="125" t="s">
        <v>332</v>
      </c>
    </row>
    <row r="279" spans="1:60" x14ac:dyDescent="0.2">
      <c r="A279" s="176">
        <v>276</v>
      </c>
      <c r="B279" s="191" t="s">
        <v>657</v>
      </c>
      <c r="C279" s="83" t="s">
        <v>611</v>
      </c>
      <c r="D279" s="90">
        <v>82461</v>
      </c>
      <c r="E279" s="90">
        <v>706</v>
      </c>
      <c r="F279" s="90">
        <v>80072</v>
      </c>
      <c r="G279" s="90">
        <v>80778</v>
      </c>
      <c r="H279" s="214">
        <v>97.96</v>
      </c>
      <c r="I279" s="90">
        <v>25</v>
      </c>
      <c r="J279" s="90">
        <v>778</v>
      </c>
      <c r="K279" s="90">
        <v>80875</v>
      </c>
      <c r="L279" s="90">
        <v>20825</v>
      </c>
      <c r="M279" s="90">
        <v>21673</v>
      </c>
      <c r="N279" s="90">
        <v>21519</v>
      </c>
      <c r="O279" s="90">
        <v>16858</v>
      </c>
      <c r="P279" s="90">
        <v>2690</v>
      </c>
      <c r="Q279" s="90">
        <v>68</v>
      </c>
      <c r="R279" s="90">
        <v>2758</v>
      </c>
      <c r="S279" s="90">
        <v>50</v>
      </c>
      <c r="T279" s="90">
        <v>300</v>
      </c>
      <c r="U279" s="90">
        <v>94</v>
      </c>
      <c r="V279" s="90">
        <v>30</v>
      </c>
      <c r="W279" s="90">
        <v>2284</v>
      </c>
      <c r="X279" s="90">
        <v>1249</v>
      </c>
      <c r="Y279" s="90">
        <v>1035</v>
      </c>
      <c r="Z279" s="90">
        <v>1683</v>
      </c>
      <c r="AA279" s="90">
        <v>1</v>
      </c>
      <c r="AB279" s="90">
        <v>1682</v>
      </c>
      <c r="AC279" s="90">
        <v>3966</v>
      </c>
      <c r="AD279" s="90">
        <v>496</v>
      </c>
      <c r="AE279" s="178"/>
      <c r="AF279" s="90">
        <v>78951</v>
      </c>
      <c r="AG279" s="90">
        <v>88</v>
      </c>
      <c r="AH279" s="90">
        <v>76352</v>
      </c>
      <c r="AI279" s="90">
        <v>76440</v>
      </c>
      <c r="AJ279" s="214">
        <v>96.82</v>
      </c>
      <c r="AK279" s="90">
        <v>0</v>
      </c>
      <c r="AL279" s="90">
        <v>379</v>
      </c>
      <c r="AM279" s="90">
        <v>76731</v>
      </c>
      <c r="AN279" s="90">
        <v>13926</v>
      </c>
      <c r="AO279" s="90">
        <v>19810</v>
      </c>
      <c r="AP279" s="90">
        <v>21164</v>
      </c>
      <c r="AQ279" s="90">
        <v>21831</v>
      </c>
      <c r="AR279" s="90">
        <v>2183</v>
      </c>
      <c r="AS279" s="90">
        <v>2531</v>
      </c>
      <c r="AT279" s="90">
        <v>4714</v>
      </c>
      <c r="AU279" s="90">
        <v>38</v>
      </c>
      <c r="AV279" s="90">
        <v>220</v>
      </c>
      <c r="AW279" s="90">
        <v>0</v>
      </c>
      <c r="AX279" s="90">
        <v>0</v>
      </c>
      <c r="AY279" s="90">
        <v>4456</v>
      </c>
      <c r="AZ279" s="90">
        <v>2229</v>
      </c>
      <c r="BA279" s="90">
        <v>2227</v>
      </c>
      <c r="BB279" s="90">
        <v>2511</v>
      </c>
      <c r="BC279" s="90">
        <v>0</v>
      </c>
      <c r="BD279" s="90">
        <v>2511</v>
      </c>
      <c r="BE279" s="90">
        <v>6967</v>
      </c>
      <c r="BF279" s="90">
        <v>38</v>
      </c>
      <c r="BG279" s="94" t="s">
        <v>314</v>
      </c>
      <c r="BH279" s="125" t="s">
        <v>332</v>
      </c>
    </row>
    <row r="280" spans="1:60" x14ac:dyDescent="0.2">
      <c r="A280" s="176">
        <v>277</v>
      </c>
      <c r="B280" s="190" t="s">
        <v>260</v>
      </c>
      <c r="C280" s="83" t="s">
        <v>612</v>
      </c>
      <c r="D280" s="90">
        <v>97976</v>
      </c>
      <c r="E280" s="90">
        <v>829</v>
      </c>
      <c r="F280" s="90">
        <v>95068</v>
      </c>
      <c r="G280" s="90">
        <v>95897</v>
      </c>
      <c r="H280" s="214">
        <v>97.88</v>
      </c>
      <c r="I280" s="90">
        <v>608</v>
      </c>
      <c r="J280" s="90">
        <v>990</v>
      </c>
      <c r="K280" s="90">
        <v>96666</v>
      </c>
      <c r="L280" s="90">
        <v>25762</v>
      </c>
      <c r="M280" s="90">
        <v>27975</v>
      </c>
      <c r="N280" s="90">
        <v>28100</v>
      </c>
      <c r="O280" s="90">
        <v>14829</v>
      </c>
      <c r="P280" s="90">
        <v>3848</v>
      </c>
      <c r="Q280" s="90">
        <v>415</v>
      </c>
      <c r="R280" s="90">
        <v>4263</v>
      </c>
      <c r="S280" s="90">
        <v>394</v>
      </c>
      <c r="T280" s="90">
        <v>858</v>
      </c>
      <c r="U280" s="90">
        <v>57</v>
      </c>
      <c r="V280" s="90">
        <v>31</v>
      </c>
      <c r="W280" s="90">
        <v>2923</v>
      </c>
      <c r="X280" s="90">
        <v>1917</v>
      </c>
      <c r="Y280" s="90">
        <v>1006</v>
      </c>
      <c r="Z280" s="90">
        <v>2095</v>
      </c>
      <c r="AA280" s="90">
        <v>16</v>
      </c>
      <c r="AB280" s="90">
        <v>2079</v>
      </c>
      <c r="AC280" s="90">
        <v>5002</v>
      </c>
      <c r="AD280" s="90">
        <v>0</v>
      </c>
      <c r="AE280" s="178"/>
      <c r="AF280" s="90">
        <v>39613</v>
      </c>
      <c r="AG280" s="90">
        <v>226</v>
      </c>
      <c r="AH280" s="90">
        <v>38311</v>
      </c>
      <c r="AI280" s="90">
        <v>38537</v>
      </c>
      <c r="AJ280" s="214">
        <v>97.28</v>
      </c>
      <c r="AK280" s="90">
        <v>-3832</v>
      </c>
      <c r="AL280" s="90">
        <v>634</v>
      </c>
      <c r="AM280" s="90">
        <v>35113</v>
      </c>
      <c r="AN280" s="90">
        <v>10268</v>
      </c>
      <c r="AO280" s="90">
        <v>10218</v>
      </c>
      <c r="AP280" s="90">
        <v>9245</v>
      </c>
      <c r="AQ280" s="90">
        <v>5382</v>
      </c>
      <c r="AR280" s="90">
        <v>462</v>
      </c>
      <c r="AS280" s="90">
        <v>507</v>
      </c>
      <c r="AT280" s="90">
        <v>969</v>
      </c>
      <c r="AU280" s="90">
        <v>72</v>
      </c>
      <c r="AV280" s="90">
        <v>432</v>
      </c>
      <c r="AW280" s="90">
        <v>-7</v>
      </c>
      <c r="AX280" s="90">
        <v>23</v>
      </c>
      <c r="AY280" s="90">
        <v>449</v>
      </c>
      <c r="AZ280" s="90">
        <v>164</v>
      </c>
      <c r="BA280" s="90">
        <v>285</v>
      </c>
      <c r="BB280" s="90">
        <v>1076</v>
      </c>
      <c r="BC280" s="90">
        <v>0</v>
      </c>
      <c r="BD280" s="90">
        <v>1076</v>
      </c>
      <c r="BE280" s="90">
        <v>1525</v>
      </c>
      <c r="BF280" s="90">
        <v>0</v>
      </c>
      <c r="BG280" s="94" t="s">
        <v>311</v>
      </c>
      <c r="BH280" s="125" t="s">
        <v>329</v>
      </c>
    </row>
    <row r="281" spans="1:60" x14ac:dyDescent="0.2">
      <c r="A281" s="176">
        <v>278</v>
      </c>
      <c r="B281" s="190" t="s">
        <v>261</v>
      </c>
      <c r="C281" s="83" t="s">
        <v>613</v>
      </c>
      <c r="D281" s="90">
        <v>87550</v>
      </c>
      <c r="E281" s="90">
        <v>1554</v>
      </c>
      <c r="F281" s="90">
        <v>81694</v>
      </c>
      <c r="G281" s="90">
        <v>83248</v>
      </c>
      <c r="H281" s="214">
        <v>95.09</v>
      </c>
      <c r="I281" s="90">
        <v>1144</v>
      </c>
      <c r="J281" s="90">
        <v>2607</v>
      </c>
      <c r="K281" s="90">
        <v>85445</v>
      </c>
      <c r="L281" s="90">
        <v>22838</v>
      </c>
      <c r="M281" s="90">
        <v>22945</v>
      </c>
      <c r="N281" s="90">
        <v>23479</v>
      </c>
      <c r="O281" s="90">
        <v>16183</v>
      </c>
      <c r="P281" s="90">
        <v>7849</v>
      </c>
      <c r="Q281" s="90">
        <v>-651</v>
      </c>
      <c r="R281" s="90">
        <v>7198</v>
      </c>
      <c r="S281" s="90">
        <v>42</v>
      </c>
      <c r="T281" s="90">
        <v>900</v>
      </c>
      <c r="U281" s="90">
        <v>68</v>
      </c>
      <c r="V281" s="90">
        <v>63</v>
      </c>
      <c r="W281" s="90">
        <v>6125</v>
      </c>
      <c r="X281" s="90">
        <v>3649</v>
      </c>
      <c r="Y281" s="90">
        <v>2476</v>
      </c>
      <c r="Z281" s="90">
        <v>4883</v>
      </c>
      <c r="AA281" s="90">
        <v>20</v>
      </c>
      <c r="AB281" s="90">
        <v>4863</v>
      </c>
      <c r="AC281" s="90">
        <v>10988</v>
      </c>
      <c r="AD281" s="90">
        <v>1172</v>
      </c>
      <c r="AE281" s="178"/>
      <c r="AF281" s="90">
        <v>11929</v>
      </c>
      <c r="AG281" s="90">
        <v>366</v>
      </c>
      <c r="AH281" s="90">
        <v>10132</v>
      </c>
      <c r="AI281" s="90">
        <v>10498</v>
      </c>
      <c r="AJ281" s="214">
        <v>88</v>
      </c>
      <c r="AK281" s="90">
        <v>-775</v>
      </c>
      <c r="AL281" s="90">
        <v>846</v>
      </c>
      <c r="AM281" s="90">
        <v>10203</v>
      </c>
      <c r="AN281" s="90">
        <v>3581</v>
      </c>
      <c r="AO281" s="90">
        <v>2172</v>
      </c>
      <c r="AP281" s="90">
        <v>2541</v>
      </c>
      <c r="AQ281" s="90">
        <v>1909</v>
      </c>
      <c r="AR281" s="90">
        <v>2242</v>
      </c>
      <c r="AS281" s="90">
        <v>584</v>
      </c>
      <c r="AT281" s="90">
        <v>2826</v>
      </c>
      <c r="AU281" s="90">
        <v>949</v>
      </c>
      <c r="AV281" s="90">
        <v>191</v>
      </c>
      <c r="AW281" s="90">
        <v>14</v>
      </c>
      <c r="AX281" s="90">
        <v>-2</v>
      </c>
      <c r="AY281" s="90">
        <v>1674</v>
      </c>
      <c r="AZ281" s="90">
        <v>870</v>
      </c>
      <c r="BA281" s="90">
        <v>804</v>
      </c>
      <c r="BB281" s="90">
        <v>1444</v>
      </c>
      <c r="BC281" s="90">
        <v>2</v>
      </c>
      <c r="BD281" s="90">
        <v>1442</v>
      </c>
      <c r="BE281" s="90">
        <v>3116</v>
      </c>
      <c r="BF281" s="90">
        <v>49</v>
      </c>
      <c r="BG281" s="94" t="s">
        <v>314</v>
      </c>
      <c r="BH281" s="125" t="s">
        <v>335</v>
      </c>
    </row>
    <row r="282" spans="1:60" x14ac:dyDescent="0.2">
      <c r="A282" s="176">
        <v>279</v>
      </c>
      <c r="B282" s="191" t="s">
        <v>653</v>
      </c>
      <c r="C282" s="83" t="s">
        <v>614</v>
      </c>
      <c r="D282" s="90">
        <v>48254</v>
      </c>
      <c r="E282" s="90">
        <v>547</v>
      </c>
      <c r="F282" s="90">
        <v>46419</v>
      </c>
      <c r="G282" s="90">
        <v>46966</v>
      </c>
      <c r="H282" s="214">
        <v>97.33</v>
      </c>
      <c r="I282" s="90">
        <v>260</v>
      </c>
      <c r="J282" s="90">
        <v>666</v>
      </c>
      <c r="K282" s="90">
        <v>47345</v>
      </c>
      <c r="L282" s="90">
        <v>13281</v>
      </c>
      <c r="M282" s="90">
        <v>13143</v>
      </c>
      <c r="N282" s="90">
        <v>13343</v>
      </c>
      <c r="O282" s="90">
        <v>7578</v>
      </c>
      <c r="P282" s="90">
        <v>2398</v>
      </c>
      <c r="Q282" s="90">
        <v>217</v>
      </c>
      <c r="R282" s="90">
        <v>2615</v>
      </c>
      <c r="S282" s="90">
        <v>253</v>
      </c>
      <c r="T282" s="90">
        <v>549</v>
      </c>
      <c r="U282" s="90">
        <v>67</v>
      </c>
      <c r="V282" s="90">
        <v>28</v>
      </c>
      <c r="W282" s="90">
        <v>1718</v>
      </c>
      <c r="X282" s="90">
        <v>1101</v>
      </c>
      <c r="Y282" s="90">
        <v>617</v>
      </c>
      <c r="Z282" s="90">
        <v>1331</v>
      </c>
      <c r="AA282" s="90">
        <v>15</v>
      </c>
      <c r="AB282" s="90">
        <v>1316</v>
      </c>
      <c r="AC282" s="90">
        <v>3034</v>
      </c>
      <c r="AD282" s="90">
        <v>119</v>
      </c>
      <c r="AE282" s="178"/>
      <c r="AF282" s="90">
        <v>5503</v>
      </c>
      <c r="AG282" s="90">
        <v>28</v>
      </c>
      <c r="AH282" s="90">
        <v>5250</v>
      </c>
      <c r="AI282" s="90">
        <v>5278</v>
      </c>
      <c r="AJ282" s="214">
        <v>95.91</v>
      </c>
      <c r="AK282" s="90">
        <v>968</v>
      </c>
      <c r="AL282" s="90">
        <v>-105</v>
      </c>
      <c r="AM282" s="90">
        <v>6113</v>
      </c>
      <c r="AN282" s="90">
        <v>2252</v>
      </c>
      <c r="AO282" s="90">
        <v>1196</v>
      </c>
      <c r="AP282" s="90">
        <v>1343</v>
      </c>
      <c r="AQ282" s="90">
        <v>1322</v>
      </c>
      <c r="AR282" s="90">
        <v>503</v>
      </c>
      <c r="AS282" s="90">
        <v>68</v>
      </c>
      <c r="AT282" s="90">
        <v>571</v>
      </c>
      <c r="AU282" s="90">
        <v>99</v>
      </c>
      <c r="AV282" s="90">
        <v>122</v>
      </c>
      <c r="AW282" s="90">
        <v>82</v>
      </c>
      <c r="AX282" s="90">
        <v>0</v>
      </c>
      <c r="AY282" s="90">
        <v>268</v>
      </c>
      <c r="AZ282" s="90">
        <v>174</v>
      </c>
      <c r="BA282" s="90">
        <v>94</v>
      </c>
      <c r="BB282" s="90">
        <v>228</v>
      </c>
      <c r="BC282" s="90">
        <v>3</v>
      </c>
      <c r="BD282" s="90">
        <v>225</v>
      </c>
      <c r="BE282" s="90">
        <v>493</v>
      </c>
      <c r="BF282" s="90">
        <v>3</v>
      </c>
      <c r="BG282" s="94" t="s">
        <v>311</v>
      </c>
      <c r="BH282" s="125" t="s">
        <v>335</v>
      </c>
    </row>
    <row r="283" spans="1:60" x14ac:dyDescent="0.2">
      <c r="A283" s="176">
        <v>280</v>
      </c>
      <c r="B283" s="190" t="s">
        <v>262</v>
      </c>
      <c r="C283" s="83" t="s">
        <v>615</v>
      </c>
      <c r="D283" s="90">
        <v>140313</v>
      </c>
      <c r="E283" s="90">
        <v>4130</v>
      </c>
      <c r="F283" s="90">
        <v>122654</v>
      </c>
      <c r="G283" s="90">
        <v>126784</v>
      </c>
      <c r="H283" s="214">
        <v>90.36</v>
      </c>
      <c r="I283" s="90">
        <v>5332</v>
      </c>
      <c r="J283" s="90">
        <v>-129</v>
      </c>
      <c r="K283" s="90">
        <v>127857</v>
      </c>
      <c r="L283" s="90">
        <v>29850</v>
      </c>
      <c r="M283" s="90">
        <v>31163</v>
      </c>
      <c r="N283" s="90">
        <v>32600</v>
      </c>
      <c r="O283" s="90">
        <v>34244</v>
      </c>
      <c r="P283" s="90">
        <v>22694</v>
      </c>
      <c r="Q283" s="90">
        <v>-1007</v>
      </c>
      <c r="R283" s="90">
        <v>21687</v>
      </c>
      <c r="S283" s="90">
        <v>242</v>
      </c>
      <c r="T283" s="90">
        <v>2644</v>
      </c>
      <c r="U283" s="90">
        <v>73</v>
      </c>
      <c r="V283" s="90">
        <v>10</v>
      </c>
      <c r="W283" s="90">
        <v>18718</v>
      </c>
      <c r="X283" s="90">
        <v>13612</v>
      </c>
      <c r="Y283" s="90">
        <v>5106</v>
      </c>
      <c r="Z283" s="90">
        <v>13529</v>
      </c>
      <c r="AA283" s="90">
        <v>0</v>
      </c>
      <c r="AB283" s="90">
        <v>13529</v>
      </c>
      <c r="AC283" s="90">
        <v>32247</v>
      </c>
      <c r="AD283" s="90">
        <v>3106</v>
      </c>
      <c r="AE283" s="178"/>
      <c r="AF283" s="90">
        <v>353439</v>
      </c>
      <c r="AG283" s="90">
        <v>1534</v>
      </c>
      <c r="AH283" s="90">
        <v>337166</v>
      </c>
      <c r="AI283" s="90">
        <v>338700</v>
      </c>
      <c r="AJ283" s="214">
        <v>95.83</v>
      </c>
      <c r="AK283" s="90">
        <v>-19720</v>
      </c>
      <c r="AL283" s="90">
        <v>4816</v>
      </c>
      <c r="AM283" s="90">
        <v>322262</v>
      </c>
      <c r="AN283" s="90">
        <v>89494</v>
      </c>
      <c r="AO283" s="90">
        <v>82021</v>
      </c>
      <c r="AP283" s="90">
        <v>95556</v>
      </c>
      <c r="AQ283" s="90">
        <v>55191</v>
      </c>
      <c r="AR283" s="90">
        <v>20309</v>
      </c>
      <c r="AS283" s="90">
        <v>9914</v>
      </c>
      <c r="AT283" s="90">
        <v>30223</v>
      </c>
      <c r="AU283" s="90">
        <v>4857</v>
      </c>
      <c r="AV283" s="90">
        <v>5974</v>
      </c>
      <c r="AW283" s="90">
        <v>536</v>
      </c>
      <c r="AX283" s="90">
        <v>594</v>
      </c>
      <c r="AY283" s="90">
        <v>18262</v>
      </c>
      <c r="AZ283" s="90">
        <v>15165</v>
      </c>
      <c r="BA283" s="90">
        <v>3097</v>
      </c>
      <c r="BB283" s="90">
        <v>14739</v>
      </c>
      <c r="BC283" s="90">
        <v>107</v>
      </c>
      <c r="BD283" s="90">
        <v>14632</v>
      </c>
      <c r="BE283" s="90">
        <v>32894</v>
      </c>
      <c r="BF283" s="90">
        <v>1100</v>
      </c>
      <c r="BG283" s="94" t="s">
        <v>315</v>
      </c>
      <c r="BH283" s="125" t="s">
        <v>333</v>
      </c>
    </row>
    <row r="284" spans="1:60" x14ac:dyDescent="0.2">
      <c r="A284" s="176">
        <v>281</v>
      </c>
      <c r="B284" s="190" t="s">
        <v>263</v>
      </c>
      <c r="C284" s="83" t="s">
        <v>616</v>
      </c>
      <c r="D284" s="90">
        <v>126554</v>
      </c>
      <c r="E284" s="90">
        <v>2465</v>
      </c>
      <c r="F284" s="90">
        <v>120517</v>
      </c>
      <c r="G284" s="90">
        <v>122982</v>
      </c>
      <c r="H284" s="214">
        <v>97.18</v>
      </c>
      <c r="I284" s="90">
        <v>1123</v>
      </c>
      <c r="J284" s="90">
        <v>2734</v>
      </c>
      <c r="K284" s="90">
        <v>124374</v>
      </c>
      <c r="L284" s="90">
        <v>34753</v>
      </c>
      <c r="M284" s="90">
        <v>36188</v>
      </c>
      <c r="N284" s="90">
        <v>35210</v>
      </c>
      <c r="O284" s="90">
        <v>18223</v>
      </c>
      <c r="P284" s="90">
        <v>10096</v>
      </c>
      <c r="Q284" s="90">
        <v>-377</v>
      </c>
      <c r="R284" s="90">
        <v>9719</v>
      </c>
      <c r="S284" s="90">
        <v>318</v>
      </c>
      <c r="T284" s="90">
        <v>806</v>
      </c>
      <c r="U284" s="90">
        <v>533</v>
      </c>
      <c r="V284" s="90">
        <v>70</v>
      </c>
      <c r="W284" s="90">
        <v>7992</v>
      </c>
      <c r="X284" s="90">
        <v>6273</v>
      </c>
      <c r="Y284" s="90">
        <v>1719</v>
      </c>
      <c r="Z284" s="90">
        <v>3644</v>
      </c>
      <c r="AA284" s="90">
        <v>8</v>
      </c>
      <c r="AB284" s="90">
        <v>3636</v>
      </c>
      <c r="AC284" s="90">
        <v>11628</v>
      </c>
      <c r="AD284" s="90">
        <v>1379</v>
      </c>
      <c r="AE284" s="178"/>
      <c r="AF284" s="90">
        <v>76682</v>
      </c>
      <c r="AG284" s="90">
        <v>1236</v>
      </c>
      <c r="AH284" s="90">
        <v>71780</v>
      </c>
      <c r="AI284" s="90">
        <v>73016</v>
      </c>
      <c r="AJ284" s="214">
        <v>95.22</v>
      </c>
      <c r="AK284" s="90">
        <v>-6236</v>
      </c>
      <c r="AL284" s="90">
        <v>4246</v>
      </c>
      <c r="AM284" s="90">
        <v>69790</v>
      </c>
      <c r="AN284" s="90">
        <v>12903</v>
      </c>
      <c r="AO284" s="90">
        <v>22575</v>
      </c>
      <c r="AP284" s="90">
        <v>21761</v>
      </c>
      <c r="AQ284" s="90">
        <v>12551</v>
      </c>
      <c r="AR284" s="90">
        <v>12510</v>
      </c>
      <c r="AS284" s="90">
        <v>2326</v>
      </c>
      <c r="AT284" s="90">
        <v>14836</v>
      </c>
      <c r="AU284" s="90">
        <v>499</v>
      </c>
      <c r="AV284" s="90">
        <v>1800</v>
      </c>
      <c r="AW284" s="90">
        <v>1608</v>
      </c>
      <c r="AX284" s="90">
        <v>0</v>
      </c>
      <c r="AY284" s="90">
        <v>10929</v>
      </c>
      <c r="AZ284" s="90">
        <v>7869</v>
      </c>
      <c r="BA284" s="90">
        <v>3060</v>
      </c>
      <c r="BB284" s="90">
        <v>3852</v>
      </c>
      <c r="BC284" s="90">
        <v>0</v>
      </c>
      <c r="BD284" s="90">
        <v>3852</v>
      </c>
      <c r="BE284" s="90">
        <v>14781</v>
      </c>
      <c r="BF284" s="90">
        <v>143</v>
      </c>
      <c r="BG284" s="94" t="s">
        <v>313</v>
      </c>
      <c r="BH284" s="125" t="s">
        <v>330</v>
      </c>
    </row>
    <row r="285" spans="1:60" x14ac:dyDescent="0.2">
      <c r="A285" s="176">
        <v>282</v>
      </c>
      <c r="B285" s="190" t="s">
        <v>264</v>
      </c>
      <c r="C285" s="83" t="s">
        <v>617</v>
      </c>
      <c r="D285" s="90">
        <v>86358</v>
      </c>
      <c r="E285" s="90">
        <v>826</v>
      </c>
      <c r="F285" s="90">
        <v>83390</v>
      </c>
      <c r="G285" s="90">
        <v>84216</v>
      </c>
      <c r="H285" s="214">
        <v>97.52</v>
      </c>
      <c r="I285" s="90">
        <v>606</v>
      </c>
      <c r="J285" s="90">
        <v>1160</v>
      </c>
      <c r="K285" s="90">
        <v>85156</v>
      </c>
      <c r="L285" s="90">
        <v>23977</v>
      </c>
      <c r="M285" s="90">
        <v>24195</v>
      </c>
      <c r="N285" s="90">
        <v>24186</v>
      </c>
      <c r="O285" s="90">
        <v>12798</v>
      </c>
      <c r="P285" s="90">
        <v>4133</v>
      </c>
      <c r="Q285" s="90">
        <v>156</v>
      </c>
      <c r="R285" s="90">
        <v>4289</v>
      </c>
      <c r="S285" s="90">
        <v>341</v>
      </c>
      <c r="T285" s="90">
        <v>814</v>
      </c>
      <c r="U285" s="90">
        <v>101</v>
      </c>
      <c r="V285" s="90">
        <v>32</v>
      </c>
      <c r="W285" s="90">
        <v>3001</v>
      </c>
      <c r="X285" s="90">
        <v>2035</v>
      </c>
      <c r="Y285" s="90">
        <v>966</v>
      </c>
      <c r="Z285" s="90">
        <v>2146</v>
      </c>
      <c r="AA285" s="90">
        <v>12</v>
      </c>
      <c r="AB285" s="90">
        <v>2134</v>
      </c>
      <c r="AC285" s="90">
        <v>5135</v>
      </c>
      <c r="AD285" s="90">
        <v>-12</v>
      </c>
      <c r="AE285" s="178"/>
      <c r="AF285" s="90">
        <v>26317</v>
      </c>
      <c r="AG285" s="90">
        <v>431</v>
      </c>
      <c r="AH285" s="90">
        <v>24993</v>
      </c>
      <c r="AI285" s="90">
        <v>25424</v>
      </c>
      <c r="AJ285" s="214">
        <v>96.61</v>
      </c>
      <c r="AK285" s="90">
        <v>-3699</v>
      </c>
      <c r="AL285" s="90">
        <v>924</v>
      </c>
      <c r="AM285" s="90">
        <v>22218</v>
      </c>
      <c r="AN285" s="90">
        <v>8689</v>
      </c>
      <c r="AO285" s="90">
        <v>6373</v>
      </c>
      <c r="AP285" s="90">
        <v>7045</v>
      </c>
      <c r="AQ285" s="90">
        <v>111</v>
      </c>
      <c r="AR285" s="90">
        <v>2061</v>
      </c>
      <c r="AS285" s="90">
        <v>793</v>
      </c>
      <c r="AT285" s="90">
        <v>2854</v>
      </c>
      <c r="AU285" s="90">
        <v>253</v>
      </c>
      <c r="AV285" s="90">
        <v>720</v>
      </c>
      <c r="AW285" s="90">
        <v>56</v>
      </c>
      <c r="AX285" s="90">
        <v>54</v>
      </c>
      <c r="AY285" s="90">
        <v>1771</v>
      </c>
      <c r="AZ285" s="90">
        <v>896</v>
      </c>
      <c r="BA285" s="90">
        <v>875</v>
      </c>
      <c r="BB285" s="90">
        <v>1507</v>
      </c>
      <c r="BC285" s="90">
        <v>2</v>
      </c>
      <c r="BD285" s="90">
        <v>1505</v>
      </c>
      <c r="BE285" s="90">
        <v>3276</v>
      </c>
      <c r="BF285" s="90">
        <v>25</v>
      </c>
      <c r="BG285" s="94" t="s">
        <v>311</v>
      </c>
      <c r="BH285" s="125" t="s">
        <v>329</v>
      </c>
    </row>
    <row r="286" spans="1:60" x14ac:dyDescent="0.2">
      <c r="A286" s="176">
        <v>283</v>
      </c>
      <c r="B286" s="190" t="s">
        <v>265</v>
      </c>
      <c r="C286" s="83" t="s">
        <v>618</v>
      </c>
      <c r="D286" s="90">
        <v>69823</v>
      </c>
      <c r="E286" s="90">
        <v>709</v>
      </c>
      <c r="F286" s="90">
        <v>67657</v>
      </c>
      <c r="G286" s="90">
        <v>68366</v>
      </c>
      <c r="H286" s="214">
        <v>97.91</v>
      </c>
      <c r="I286" s="90">
        <v>437</v>
      </c>
      <c r="J286" s="90">
        <v>800</v>
      </c>
      <c r="K286" s="90">
        <v>68894</v>
      </c>
      <c r="L286" s="90">
        <v>19794</v>
      </c>
      <c r="M286" s="90">
        <v>19507</v>
      </c>
      <c r="N286" s="90">
        <v>19517</v>
      </c>
      <c r="O286" s="90">
        <v>10076</v>
      </c>
      <c r="P286" s="90">
        <v>2618</v>
      </c>
      <c r="Q286" s="90">
        <v>237</v>
      </c>
      <c r="R286" s="90">
        <v>2855</v>
      </c>
      <c r="S286" s="90">
        <v>124</v>
      </c>
      <c r="T286" s="90">
        <v>368</v>
      </c>
      <c r="U286" s="90">
        <v>40</v>
      </c>
      <c r="V286" s="90">
        <v>15</v>
      </c>
      <c r="W286" s="90">
        <v>2308</v>
      </c>
      <c r="X286" s="90">
        <v>1800</v>
      </c>
      <c r="Y286" s="90">
        <v>508</v>
      </c>
      <c r="Z286" s="90">
        <v>1457</v>
      </c>
      <c r="AA286" s="90">
        <v>5</v>
      </c>
      <c r="AB286" s="90">
        <v>1452</v>
      </c>
      <c r="AC286" s="90">
        <v>3760</v>
      </c>
      <c r="AD286" s="90">
        <v>146</v>
      </c>
      <c r="AE286" s="178"/>
      <c r="AF286" s="90">
        <v>35300</v>
      </c>
      <c r="AG286" s="90">
        <v>92</v>
      </c>
      <c r="AH286" s="90">
        <v>32742</v>
      </c>
      <c r="AI286" s="90">
        <v>32834</v>
      </c>
      <c r="AJ286" s="214">
        <v>93.01</v>
      </c>
      <c r="AK286" s="90">
        <v>-109</v>
      </c>
      <c r="AL286" s="90">
        <v>57</v>
      </c>
      <c r="AM286" s="90">
        <v>32690</v>
      </c>
      <c r="AN286" s="90">
        <v>6915</v>
      </c>
      <c r="AO286" s="90">
        <v>8963</v>
      </c>
      <c r="AP286" s="90">
        <v>8237</v>
      </c>
      <c r="AQ286" s="90">
        <v>8575</v>
      </c>
      <c r="AR286" s="90">
        <v>1565</v>
      </c>
      <c r="AS286" s="90">
        <v>4</v>
      </c>
      <c r="AT286" s="90">
        <v>1569</v>
      </c>
      <c r="AU286" s="90">
        <v>-175</v>
      </c>
      <c r="AV286" s="90">
        <v>76</v>
      </c>
      <c r="AW286" s="90">
        <v>1</v>
      </c>
      <c r="AX286" s="90">
        <v>0</v>
      </c>
      <c r="AY286" s="90">
        <v>1667</v>
      </c>
      <c r="AZ286" s="90">
        <v>1374</v>
      </c>
      <c r="BA286" s="90">
        <v>293</v>
      </c>
      <c r="BB286" s="90">
        <v>2466</v>
      </c>
      <c r="BC286" s="90">
        <v>0</v>
      </c>
      <c r="BD286" s="90">
        <v>2466</v>
      </c>
      <c r="BE286" s="90">
        <v>4133</v>
      </c>
      <c r="BF286" s="90">
        <v>19</v>
      </c>
      <c r="BG286" s="94" t="s">
        <v>311</v>
      </c>
      <c r="BH286" s="125" t="s">
        <v>332</v>
      </c>
    </row>
    <row r="287" spans="1:60" x14ac:dyDescent="0.2">
      <c r="A287" s="176">
        <v>284</v>
      </c>
      <c r="B287" s="190" t="s">
        <v>266</v>
      </c>
      <c r="C287" s="83" t="s">
        <v>619</v>
      </c>
      <c r="D287" s="90">
        <v>107384</v>
      </c>
      <c r="E287" s="90">
        <v>1270</v>
      </c>
      <c r="F287" s="90">
        <v>102848</v>
      </c>
      <c r="G287" s="90">
        <v>104118</v>
      </c>
      <c r="H287" s="214">
        <v>96.96</v>
      </c>
      <c r="I287" s="90">
        <v>645</v>
      </c>
      <c r="J287" s="90">
        <v>1934</v>
      </c>
      <c r="K287" s="90">
        <v>105427</v>
      </c>
      <c r="L287" s="90">
        <v>29871</v>
      </c>
      <c r="M287" s="90">
        <v>30017</v>
      </c>
      <c r="N287" s="90">
        <v>30039</v>
      </c>
      <c r="O287" s="90">
        <v>15500</v>
      </c>
      <c r="P287" s="90">
        <v>5492</v>
      </c>
      <c r="Q287" s="90">
        <v>806</v>
      </c>
      <c r="R287" s="90">
        <v>6298</v>
      </c>
      <c r="S287" s="90">
        <v>427</v>
      </c>
      <c r="T287" s="90">
        <v>1014</v>
      </c>
      <c r="U287" s="90">
        <v>0</v>
      </c>
      <c r="V287" s="90">
        <v>0</v>
      </c>
      <c r="W287" s="90">
        <v>4857</v>
      </c>
      <c r="X287" s="90">
        <v>3472</v>
      </c>
      <c r="Y287" s="90">
        <v>1385</v>
      </c>
      <c r="Z287" s="90">
        <v>3266</v>
      </c>
      <c r="AA287" s="90">
        <v>3</v>
      </c>
      <c r="AB287" s="90">
        <v>3263</v>
      </c>
      <c r="AC287" s="90">
        <v>8120</v>
      </c>
      <c r="AD287" s="90">
        <v>440</v>
      </c>
      <c r="AE287" s="178"/>
      <c r="AF287" s="90">
        <v>49460</v>
      </c>
      <c r="AG287" s="90">
        <v>149</v>
      </c>
      <c r="AH287" s="90">
        <v>46081</v>
      </c>
      <c r="AI287" s="90">
        <v>46230</v>
      </c>
      <c r="AJ287" s="214">
        <v>93.47</v>
      </c>
      <c r="AK287" s="90">
        <v>-1232</v>
      </c>
      <c r="AL287" s="90">
        <v>732</v>
      </c>
      <c r="AM287" s="90">
        <v>45581</v>
      </c>
      <c r="AN287" s="90">
        <v>16416</v>
      </c>
      <c r="AO287" s="90">
        <v>10335</v>
      </c>
      <c r="AP287" s="90">
        <v>11524</v>
      </c>
      <c r="AQ287" s="90">
        <v>7306</v>
      </c>
      <c r="AR287" s="90">
        <v>2235</v>
      </c>
      <c r="AS287" s="90">
        <v>2588</v>
      </c>
      <c r="AT287" s="90">
        <v>4823</v>
      </c>
      <c r="AU287" s="90">
        <v>907</v>
      </c>
      <c r="AV287" s="90">
        <v>906</v>
      </c>
      <c r="AW287" s="90">
        <v>0</v>
      </c>
      <c r="AX287" s="90">
        <v>0</v>
      </c>
      <c r="AY287" s="90">
        <v>3010</v>
      </c>
      <c r="AZ287" s="90">
        <v>1986</v>
      </c>
      <c r="BA287" s="90">
        <v>1024</v>
      </c>
      <c r="BB287" s="90">
        <v>3230</v>
      </c>
      <c r="BC287" s="90">
        <v>0</v>
      </c>
      <c r="BD287" s="90">
        <v>3230</v>
      </c>
      <c r="BE287" s="90">
        <v>6240</v>
      </c>
      <c r="BF287" s="90">
        <v>25</v>
      </c>
      <c r="BG287" s="94" t="s">
        <v>311</v>
      </c>
      <c r="BH287" s="125" t="s">
        <v>329</v>
      </c>
    </row>
    <row r="288" spans="1:60" x14ac:dyDescent="0.2">
      <c r="A288" s="176">
        <v>285</v>
      </c>
      <c r="B288" s="190" t="s">
        <v>267</v>
      </c>
      <c r="C288" s="83" t="s">
        <v>620</v>
      </c>
      <c r="D288" s="90">
        <v>174537</v>
      </c>
      <c r="E288" s="90">
        <v>2307</v>
      </c>
      <c r="F288" s="90">
        <v>162616</v>
      </c>
      <c r="G288" s="90">
        <v>164923</v>
      </c>
      <c r="H288" s="214">
        <v>94.49</v>
      </c>
      <c r="I288" s="90">
        <v>4064</v>
      </c>
      <c r="J288" s="90">
        <v>3127</v>
      </c>
      <c r="K288" s="90">
        <v>169807</v>
      </c>
      <c r="L288" s="90">
        <v>53352</v>
      </c>
      <c r="M288" s="90">
        <v>48240</v>
      </c>
      <c r="N288" s="90">
        <v>48256</v>
      </c>
      <c r="O288" s="90">
        <v>19959</v>
      </c>
      <c r="P288" s="90">
        <v>24859</v>
      </c>
      <c r="Q288" s="90">
        <v>-1059</v>
      </c>
      <c r="R288" s="90">
        <v>23800</v>
      </c>
      <c r="S288" s="90">
        <v>1644</v>
      </c>
      <c r="T288" s="90">
        <v>2596</v>
      </c>
      <c r="U288" s="90">
        <v>470</v>
      </c>
      <c r="V288" s="90">
        <v>90</v>
      </c>
      <c r="W288" s="90">
        <v>19000</v>
      </c>
      <c r="X288" s="90">
        <v>13679</v>
      </c>
      <c r="Y288" s="90">
        <v>5321</v>
      </c>
      <c r="Z288" s="90">
        <v>9748</v>
      </c>
      <c r="AA288" s="90">
        <v>16</v>
      </c>
      <c r="AB288" s="90">
        <v>9732</v>
      </c>
      <c r="AC288" s="90">
        <v>28732</v>
      </c>
      <c r="AD288" s="90">
        <v>2385</v>
      </c>
      <c r="AE288" s="178"/>
      <c r="AF288" s="90">
        <v>94312</v>
      </c>
      <c r="AG288" s="90">
        <v>405</v>
      </c>
      <c r="AH288" s="90">
        <v>88403</v>
      </c>
      <c r="AI288" s="90">
        <v>88808</v>
      </c>
      <c r="AJ288" s="214">
        <v>94.16</v>
      </c>
      <c r="AK288" s="90">
        <v>-2088</v>
      </c>
      <c r="AL288" s="90">
        <v>938</v>
      </c>
      <c r="AM288" s="90">
        <v>87253</v>
      </c>
      <c r="AN288" s="90">
        <v>19039</v>
      </c>
      <c r="AO288" s="90">
        <v>25648</v>
      </c>
      <c r="AP288" s="90">
        <v>23725</v>
      </c>
      <c r="AQ288" s="90">
        <v>18841</v>
      </c>
      <c r="AR288" s="90">
        <v>2932</v>
      </c>
      <c r="AS288" s="90">
        <v>2667</v>
      </c>
      <c r="AT288" s="90">
        <v>5599</v>
      </c>
      <c r="AU288" s="90">
        <v>257</v>
      </c>
      <c r="AV288" s="90">
        <v>2957</v>
      </c>
      <c r="AW288" s="90">
        <v>243</v>
      </c>
      <c r="AX288" s="90">
        <v>130</v>
      </c>
      <c r="AY288" s="90">
        <v>2012</v>
      </c>
      <c r="AZ288" s="90">
        <v>844</v>
      </c>
      <c r="BA288" s="90">
        <v>1168</v>
      </c>
      <c r="BB288" s="90">
        <v>5540</v>
      </c>
      <c r="BC288" s="90">
        <v>148</v>
      </c>
      <c r="BD288" s="90">
        <v>5392</v>
      </c>
      <c r="BE288" s="90">
        <v>7404</v>
      </c>
      <c r="BF288" s="90">
        <v>73</v>
      </c>
      <c r="BG288" s="94" t="s">
        <v>313</v>
      </c>
      <c r="BH288" s="125" t="s">
        <v>334</v>
      </c>
    </row>
    <row r="289" spans="1:60" x14ac:dyDescent="0.2">
      <c r="A289" s="176">
        <v>286</v>
      </c>
      <c r="B289" s="190" t="s">
        <v>268</v>
      </c>
      <c r="C289" s="83" t="s">
        <v>621</v>
      </c>
      <c r="D289" s="90">
        <v>140924</v>
      </c>
      <c r="E289" s="90">
        <v>1686</v>
      </c>
      <c r="F289" s="90">
        <v>128669</v>
      </c>
      <c r="G289" s="90">
        <v>130355</v>
      </c>
      <c r="H289" s="214">
        <v>92.5</v>
      </c>
      <c r="I289" s="90">
        <v>1675</v>
      </c>
      <c r="J289" s="90">
        <v>2337</v>
      </c>
      <c r="K289" s="90">
        <v>132681</v>
      </c>
      <c r="L289" s="90">
        <v>35973</v>
      </c>
      <c r="M289" s="90">
        <v>35707</v>
      </c>
      <c r="N289" s="90">
        <v>36142</v>
      </c>
      <c r="O289" s="90">
        <v>24859</v>
      </c>
      <c r="P289" s="90">
        <v>29979</v>
      </c>
      <c r="Q289" s="90">
        <v>-635</v>
      </c>
      <c r="R289" s="90">
        <v>29344</v>
      </c>
      <c r="S289" s="90">
        <v>1863</v>
      </c>
      <c r="T289" s="90">
        <v>2226</v>
      </c>
      <c r="U289" s="90">
        <v>106</v>
      </c>
      <c r="V289" s="90">
        <v>28</v>
      </c>
      <c r="W289" s="90">
        <v>25121</v>
      </c>
      <c r="X289" s="90">
        <v>18702</v>
      </c>
      <c r="Y289" s="90">
        <v>6419</v>
      </c>
      <c r="Z289" s="90">
        <v>10570</v>
      </c>
      <c r="AA289" s="90">
        <v>0</v>
      </c>
      <c r="AB289" s="90">
        <v>10570</v>
      </c>
      <c r="AC289" s="90">
        <v>35691</v>
      </c>
      <c r="AD289" s="90">
        <v>2267</v>
      </c>
      <c r="AE289" s="178"/>
      <c r="AF289" s="90">
        <v>48868</v>
      </c>
      <c r="AG289" s="90">
        <v>699</v>
      </c>
      <c r="AH289" s="90">
        <v>42236</v>
      </c>
      <c r="AI289" s="90">
        <v>42935</v>
      </c>
      <c r="AJ289" s="214">
        <v>87.86</v>
      </c>
      <c r="AK289" s="90">
        <v>-2760</v>
      </c>
      <c r="AL289" s="90">
        <v>1168</v>
      </c>
      <c r="AM289" s="90">
        <v>40644</v>
      </c>
      <c r="AN289" s="90">
        <v>12275</v>
      </c>
      <c r="AO289" s="90">
        <v>8135</v>
      </c>
      <c r="AP289" s="90">
        <v>12296</v>
      </c>
      <c r="AQ289" s="90">
        <v>7938</v>
      </c>
      <c r="AR289" s="90">
        <v>6478</v>
      </c>
      <c r="AS289" s="90">
        <v>-2867</v>
      </c>
      <c r="AT289" s="90">
        <v>3611</v>
      </c>
      <c r="AU289" s="90">
        <v>-2160</v>
      </c>
      <c r="AV289" s="90">
        <v>-600</v>
      </c>
      <c r="AW289" s="90">
        <v>4</v>
      </c>
      <c r="AX289" s="90">
        <v>0</v>
      </c>
      <c r="AY289" s="90">
        <v>6367</v>
      </c>
      <c r="AZ289" s="90">
        <v>4592</v>
      </c>
      <c r="BA289" s="90">
        <v>1775</v>
      </c>
      <c r="BB289" s="90">
        <v>5933</v>
      </c>
      <c r="BC289" s="90">
        <v>0</v>
      </c>
      <c r="BD289" s="90">
        <v>5933</v>
      </c>
      <c r="BE289" s="90">
        <v>12300</v>
      </c>
      <c r="BF289" s="90">
        <v>12</v>
      </c>
      <c r="BG289" s="94" t="s">
        <v>313</v>
      </c>
      <c r="BH289" s="125" t="s">
        <v>336</v>
      </c>
    </row>
    <row r="290" spans="1:60" x14ac:dyDescent="0.2">
      <c r="A290" s="176">
        <v>287</v>
      </c>
      <c r="B290" s="190" t="s">
        <v>269</v>
      </c>
      <c r="C290" s="83" t="s">
        <v>622</v>
      </c>
      <c r="D290" s="90">
        <v>138117</v>
      </c>
      <c r="E290" s="90">
        <v>2817</v>
      </c>
      <c r="F290" s="90">
        <v>126553</v>
      </c>
      <c r="G290" s="90">
        <v>129370</v>
      </c>
      <c r="H290" s="214">
        <v>93.67</v>
      </c>
      <c r="I290" s="90">
        <v>1245</v>
      </c>
      <c r="J290" s="90">
        <v>3155</v>
      </c>
      <c r="K290" s="90">
        <v>130953</v>
      </c>
      <c r="L290" s="90">
        <v>35221</v>
      </c>
      <c r="M290" s="90">
        <v>34516</v>
      </c>
      <c r="N290" s="90">
        <v>35066</v>
      </c>
      <c r="O290" s="90">
        <v>26150</v>
      </c>
      <c r="P290" s="90">
        <v>21847</v>
      </c>
      <c r="Q290" s="90">
        <v>909</v>
      </c>
      <c r="R290" s="90">
        <v>22756</v>
      </c>
      <c r="S290" s="90">
        <v>753</v>
      </c>
      <c r="T290" s="90">
        <v>2264</v>
      </c>
      <c r="U290" s="90">
        <v>656</v>
      </c>
      <c r="V290" s="90">
        <v>34</v>
      </c>
      <c r="W290" s="90">
        <v>19049</v>
      </c>
      <c r="X290" s="90">
        <v>14362</v>
      </c>
      <c r="Y290" s="90">
        <v>4687</v>
      </c>
      <c r="Z290" s="90">
        <v>9245</v>
      </c>
      <c r="AA290" s="90">
        <v>11</v>
      </c>
      <c r="AB290" s="90">
        <v>9234</v>
      </c>
      <c r="AC290" s="90">
        <v>28283</v>
      </c>
      <c r="AD290" s="90">
        <v>3015</v>
      </c>
      <c r="AE290" s="178"/>
      <c r="AF290" s="90">
        <v>39663</v>
      </c>
      <c r="AG290" s="90">
        <v>115</v>
      </c>
      <c r="AH290" s="90">
        <v>30978</v>
      </c>
      <c r="AI290" s="90">
        <v>31093</v>
      </c>
      <c r="AJ290" s="214">
        <v>78.39</v>
      </c>
      <c r="AK290" s="90">
        <v>-2082</v>
      </c>
      <c r="AL290" s="90">
        <v>142</v>
      </c>
      <c r="AM290" s="90">
        <v>29038</v>
      </c>
      <c r="AN290" s="90">
        <v>10167</v>
      </c>
      <c r="AO290" s="90">
        <v>6853</v>
      </c>
      <c r="AP290" s="90">
        <v>7479</v>
      </c>
      <c r="AQ290" s="90">
        <v>4539</v>
      </c>
      <c r="AR290" s="90">
        <v>7663</v>
      </c>
      <c r="AS290" s="90">
        <v>5347</v>
      </c>
      <c r="AT290" s="90">
        <v>13010</v>
      </c>
      <c r="AU290" s="90">
        <v>1826</v>
      </c>
      <c r="AV290" s="90">
        <v>2433</v>
      </c>
      <c r="AW290" s="90">
        <v>24</v>
      </c>
      <c r="AX290" s="90">
        <v>0</v>
      </c>
      <c r="AY290" s="90">
        <v>8727</v>
      </c>
      <c r="AZ290" s="90">
        <v>5558</v>
      </c>
      <c r="BA290" s="90">
        <v>3169</v>
      </c>
      <c r="BB290" s="90">
        <v>8664</v>
      </c>
      <c r="BC290" s="90">
        <v>0</v>
      </c>
      <c r="BD290" s="90">
        <v>8664</v>
      </c>
      <c r="BE290" s="90">
        <v>17391</v>
      </c>
      <c r="BF290" s="90">
        <v>165</v>
      </c>
      <c r="BG290" s="94" t="s">
        <v>312</v>
      </c>
      <c r="BH290" s="125" t="s">
        <v>333</v>
      </c>
    </row>
    <row r="291" spans="1:60" x14ac:dyDescent="0.2">
      <c r="A291" s="176">
        <v>288</v>
      </c>
      <c r="B291" s="190" t="s">
        <v>270</v>
      </c>
      <c r="C291" s="83" t="s">
        <v>623</v>
      </c>
      <c r="D291" s="90">
        <v>110970</v>
      </c>
      <c r="E291" s="90">
        <v>3721</v>
      </c>
      <c r="F291" s="90">
        <v>102710</v>
      </c>
      <c r="G291" s="90">
        <v>106431</v>
      </c>
      <c r="H291" s="214">
        <v>95.91</v>
      </c>
      <c r="I291" s="90">
        <v>86</v>
      </c>
      <c r="J291" s="90">
        <v>4322</v>
      </c>
      <c r="K291" s="90">
        <v>107118</v>
      </c>
      <c r="L291" s="90">
        <v>29345</v>
      </c>
      <c r="M291" s="90">
        <v>28908</v>
      </c>
      <c r="N291" s="90">
        <v>27717</v>
      </c>
      <c r="O291" s="90">
        <v>21148</v>
      </c>
      <c r="P291" s="90">
        <v>9699</v>
      </c>
      <c r="Q291" s="90">
        <v>-1058</v>
      </c>
      <c r="R291" s="90">
        <v>8641</v>
      </c>
      <c r="S291" s="90">
        <v>33</v>
      </c>
      <c r="T291" s="90">
        <v>309</v>
      </c>
      <c r="U291" s="90">
        <v>465</v>
      </c>
      <c r="V291" s="90">
        <v>219</v>
      </c>
      <c r="W291" s="90">
        <v>7615</v>
      </c>
      <c r="X291" s="90">
        <v>4943</v>
      </c>
      <c r="Y291" s="90">
        <v>2672</v>
      </c>
      <c r="Z291" s="90">
        <v>5978</v>
      </c>
      <c r="AA291" s="90">
        <v>27</v>
      </c>
      <c r="AB291" s="90">
        <v>5951</v>
      </c>
      <c r="AC291" s="90">
        <v>13566</v>
      </c>
      <c r="AD291" s="90">
        <v>1300</v>
      </c>
      <c r="AE291" s="178"/>
      <c r="AF291" s="90">
        <v>65745</v>
      </c>
      <c r="AG291" s="90">
        <v>1845</v>
      </c>
      <c r="AH291" s="90">
        <v>55119</v>
      </c>
      <c r="AI291" s="90">
        <v>56964</v>
      </c>
      <c r="AJ291" s="214">
        <v>86.64</v>
      </c>
      <c r="AK291" s="90">
        <v>-4120</v>
      </c>
      <c r="AL291" s="90">
        <v>1310</v>
      </c>
      <c r="AM291" s="90">
        <v>52309</v>
      </c>
      <c r="AN291" s="90">
        <v>21581</v>
      </c>
      <c r="AO291" s="90">
        <v>9100</v>
      </c>
      <c r="AP291" s="90">
        <v>14016</v>
      </c>
      <c r="AQ291" s="90">
        <v>7612</v>
      </c>
      <c r="AR291" s="90">
        <v>10124</v>
      </c>
      <c r="AS291" s="90">
        <v>-1797</v>
      </c>
      <c r="AT291" s="90">
        <v>8327</v>
      </c>
      <c r="AU291" s="90">
        <v>-2557</v>
      </c>
      <c r="AV291" s="90">
        <v>-1149</v>
      </c>
      <c r="AW291" s="90">
        <v>-175</v>
      </c>
      <c r="AX291" s="90">
        <v>0</v>
      </c>
      <c r="AY291" s="90">
        <v>12208</v>
      </c>
      <c r="AZ291" s="90">
        <v>7553</v>
      </c>
      <c r="BA291" s="90">
        <v>4655</v>
      </c>
      <c r="BB291" s="90">
        <v>11694</v>
      </c>
      <c r="BC291" s="90">
        <v>0</v>
      </c>
      <c r="BD291" s="90">
        <v>11694</v>
      </c>
      <c r="BE291" s="90">
        <v>23902</v>
      </c>
      <c r="BF291" s="90">
        <v>203</v>
      </c>
      <c r="BG291" s="94" t="s">
        <v>315</v>
      </c>
      <c r="BH291" s="126" t="s">
        <v>333</v>
      </c>
    </row>
    <row r="292" spans="1:60" x14ac:dyDescent="0.2">
      <c r="A292" s="176">
        <v>289</v>
      </c>
      <c r="B292" s="190" t="s">
        <v>271</v>
      </c>
      <c r="C292" s="83" t="s">
        <v>624</v>
      </c>
      <c r="D292" s="90">
        <v>123903</v>
      </c>
      <c r="E292" s="90">
        <v>969</v>
      </c>
      <c r="F292" s="90">
        <v>118117</v>
      </c>
      <c r="G292" s="90">
        <v>119086</v>
      </c>
      <c r="H292" s="214">
        <v>96.11</v>
      </c>
      <c r="I292" s="90">
        <v>1600</v>
      </c>
      <c r="J292" s="90">
        <v>1159</v>
      </c>
      <c r="K292" s="90">
        <v>120876</v>
      </c>
      <c r="L292" s="90">
        <v>32314</v>
      </c>
      <c r="M292" s="90">
        <v>32368</v>
      </c>
      <c r="N292" s="90">
        <v>33870</v>
      </c>
      <c r="O292" s="90">
        <v>22324</v>
      </c>
      <c r="P292" s="90">
        <v>15072</v>
      </c>
      <c r="Q292" s="90">
        <v>274</v>
      </c>
      <c r="R292" s="90">
        <v>15346</v>
      </c>
      <c r="S292" s="90">
        <v>867</v>
      </c>
      <c r="T292" s="90">
        <v>1536</v>
      </c>
      <c r="U292" s="90">
        <v>1029</v>
      </c>
      <c r="V292" s="90">
        <v>0</v>
      </c>
      <c r="W292" s="90">
        <v>11914</v>
      </c>
      <c r="X292" s="90">
        <v>9133</v>
      </c>
      <c r="Y292" s="90">
        <v>2781</v>
      </c>
      <c r="Z292" s="90">
        <v>4982</v>
      </c>
      <c r="AA292" s="90">
        <v>0</v>
      </c>
      <c r="AB292" s="90">
        <v>4982</v>
      </c>
      <c r="AC292" s="90">
        <v>16896</v>
      </c>
      <c r="AD292" s="90">
        <v>1453</v>
      </c>
      <c r="AE292" s="178"/>
      <c r="AF292" s="90">
        <v>66323</v>
      </c>
      <c r="AG292" s="90">
        <v>1367</v>
      </c>
      <c r="AH292" s="90">
        <v>59147</v>
      </c>
      <c r="AI292" s="90">
        <v>60514</v>
      </c>
      <c r="AJ292" s="214">
        <v>91.24</v>
      </c>
      <c r="AK292" s="90">
        <v>-2960</v>
      </c>
      <c r="AL292" s="90">
        <v>972</v>
      </c>
      <c r="AM292" s="90">
        <v>57159</v>
      </c>
      <c r="AN292" s="90">
        <v>18844</v>
      </c>
      <c r="AO292" s="90">
        <v>13470</v>
      </c>
      <c r="AP292" s="90">
        <v>13959</v>
      </c>
      <c r="AQ292" s="90">
        <v>10886</v>
      </c>
      <c r="AR292" s="90">
        <v>11147</v>
      </c>
      <c r="AS292" s="90">
        <v>1029</v>
      </c>
      <c r="AT292" s="90">
        <v>12176</v>
      </c>
      <c r="AU292" s="90">
        <v>704</v>
      </c>
      <c r="AV292" s="90">
        <v>1629</v>
      </c>
      <c r="AW292" s="90">
        <v>1254</v>
      </c>
      <c r="AX292" s="90">
        <v>0</v>
      </c>
      <c r="AY292" s="90">
        <v>8589</v>
      </c>
      <c r="AZ292" s="90">
        <v>5643</v>
      </c>
      <c r="BA292" s="90">
        <v>2946</v>
      </c>
      <c r="BB292" s="90">
        <v>5816</v>
      </c>
      <c r="BC292" s="90">
        <v>0</v>
      </c>
      <c r="BD292" s="90">
        <v>5816</v>
      </c>
      <c r="BE292" s="90">
        <v>14405</v>
      </c>
      <c r="BF292" s="90">
        <v>75</v>
      </c>
      <c r="BG292" s="94" t="s">
        <v>314</v>
      </c>
      <c r="BH292" s="125" t="s">
        <v>330</v>
      </c>
    </row>
    <row r="293" spans="1:60" x14ac:dyDescent="0.2">
      <c r="A293" s="176">
        <v>290</v>
      </c>
      <c r="B293" s="190" t="s">
        <v>272</v>
      </c>
      <c r="C293" s="83" t="s">
        <v>625</v>
      </c>
      <c r="D293" s="90">
        <v>106312</v>
      </c>
      <c r="E293" s="90">
        <v>762</v>
      </c>
      <c r="F293" s="90">
        <v>103624</v>
      </c>
      <c r="G293" s="90">
        <v>104386</v>
      </c>
      <c r="H293" s="214">
        <v>98.19</v>
      </c>
      <c r="I293" s="90">
        <v>925</v>
      </c>
      <c r="J293" s="90">
        <v>928</v>
      </c>
      <c r="K293" s="90">
        <v>105477</v>
      </c>
      <c r="L293" s="90">
        <v>30204</v>
      </c>
      <c r="M293" s="90">
        <v>29261</v>
      </c>
      <c r="N293" s="90">
        <v>29569</v>
      </c>
      <c r="O293" s="90">
        <v>16443</v>
      </c>
      <c r="P293" s="90">
        <v>2840</v>
      </c>
      <c r="Q293" s="90">
        <v>287</v>
      </c>
      <c r="R293" s="90">
        <v>3127</v>
      </c>
      <c r="S293" s="90">
        <v>962</v>
      </c>
      <c r="T293" s="90">
        <v>891</v>
      </c>
      <c r="U293" s="90">
        <v>78</v>
      </c>
      <c r="V293" s="90">
        <v>167</v>
      </c>
      <c r="W293" s="90">
        <v>1029</v>
      </c>
      <c r="X293" s="90">
        <v>268</v>
      </c>
      <c r="Y293" s="90">
        <v>761</v>
      </c>
      <c r="Z293" s="90">
        <v>1926</v>
      </c>
      <c r="AA293" s="90">
        <v>36</v>
      </c>
      <c r="AB293" s="90">
        <v>1890</v>
      </c>
      <c r="AC293" s="90">
        <v>2919</v>
      </c>
      <c r="AD293" s="90">
        <v>141</v>
      </c>
      <c r="AE293" s="178"/>
      <c r="AF293" s="90">
        <v>44494</v>
      </c>
      <c r="AG293" s="90">
        <v>75</v>
      </c>
      <c r="AH293" s="90">
        <v>42646</v>
      </c>
      <c r="AI293" s="90">
        <v>42721</v>
      </c>
      <c r="AJ293" s="214">
        <v>96.02</v>
      </c>
      <c r="AK293" s="90">
        <v>-1543</v>
      </c>
      <c r="AL293" s="90">
        <v>220</v>
      </c>
      <c r="AM293" s="90">
        <v>41323</v>
      </c>
      <c r="AN293" s="90">
        <v>10678</v>
      </c>
      <c r="AO293" s="90">
        <v>10148</v>
      </c>
      <c r="AP293" s="90">
        <v>13072</v>
      </c>
      <c r="AQ293" s="90">
        <v>7425</v>
      </c>
      <c r="AR293" s="90">
        <v>2419</v>
      </c>
      <c r="AS293" s="90">
        <v>-2157</v>
      </c>
      <c r="AT293" s="90">
        <v>262</v>
      </c>
      <c r="AU293" s="90">
        <v>-1438</v>
      </c>
      <c r="AV293" s="90">
        <v>114</v>
      </c>
      <c r="AW293" s="90">
        <v>107</v>
      </c>
      <c r="AX293" s="90">
        <v>49</v>
      </c>
      <c r="AY293" s="90">
        <v>1430</v>
      </c>
      <c r="AZ293" s="90">
        <v>692</v>
      </c>
      <c r="BA293" s="90">
        <v>738</v>
      </c>
      <c r="BB293" s="90">
        <v>1848</v>
      </c>
      <c r="BC293" s="90">
        <v>54</v>
      </c>
      <c r="BD293" s="90">
        <v>1794</v>
      </c>
      <c r="BE293" s="90">
        <v>3224</v>
      </c>
      <c r="BF293" s="90">
        <v>0</v>
      </c>
      <c r="BG293" s="94" t="s">
        <v>311</v>
      </c>
      <c r="BH293" s="125" t="s">
        <v>336</v>
      </c>
    </row>
    <row r="294" spans="1:60" x14ac:dyDescent="0.2">
      <c r="A294" s="176">
        <v>291</v>
      </c>
      <c r="B294" s="191" t="s">
        <v>656</v>
      </c>
      <c r="C294" s="83" t="s">
        <v>626</v>
      </c>
      <c r="D294" s="90">
        <v>62905</v>
      </c>
      <c r="E294" s="90">
        <v>780</v>
      </c>
      <c r="F294" s="90">
        <v>59917</v>
      </c>
      <c r="G294" s="90">
        <v>60697</v>
      </c>
      <c r="H294" s="214">
        <v>96.49</v>
      </c>
      <c r="I294" s="90">
        <v>538</v>
      </c>
      <c r="J294" s="90">
        <v>1026</v>
      </c>
      <c r="K294" s="90">
        <v>61481</v>
      </c>
      <c r="L294" s="90">
        <v>16636</v>
      </c>
      <c r="M294" s="90">
        <v>17122</v>
      </c>
      <c r="N294" s="90">
        <v>17563</v>
      </c>
      <c r="O294" s="90">
        <v>10160</v>
      </c>
      <c r="P294" s="90">
        <v>4421</v>
      </c>
      <c r="Q294" s="90">
        <v>-108</v>
      </c>
      <c r="R294" s="90">
        <v>4313</v>
      </c>
      <c r="S294" s="90">
        <v>227</v>
      </c>
      <c r="T294" s="90">
        <v>644</v>
      </c>
      <c r="U294" s="90">
        <v>-108</v>
      </c>
      <c r="V294" s="90">
        <v>-27</v>
      </c>
      <c r="W294" s="90">
        <v>3577</v>
      </c>
      <c r="X294" s="90">
        <v>2399</v>
      </c>
      <c r="Y294" s="90">
        <v>1178</v>
      </c>
      <c r="Z294" s="90">
        <v>2288</v>
      </c>
      <c r="AA294" s="90">
        <v>-1</v>
      </c>
      <c r="AB294" s="90">
        <v>2289</v>
      </c>
      <c r="AC294" s="90">
        <v>5866</v>
      </c>
      <c r="AD294" s="90">
        <v>489</v>
      </c>
      <c r="AE294" s="178"/>
      <c r="AF294" s="90">
        <v>28574</v>
      </c>
      <c r="AG294" s="90">
        <v>452</v>
      </c>
      <c r="AH294" s="90">
        <v>26233</v>
      </c>
      <c r="AI294" s="90">
        <v>26685</v>
      </c>
      <c r="AJ294" s="214">
        <v>93.39</v>
      </c>
      <c r="AK294" s="90">
        <v>-1834</v>
      </c>
      <c r="AL294" s="90">
        <v>1869</v>
      </c>
      <c r="AM294" s="90">
        <v>26268</v>
      </c>
      <c r="AN294" s="90">
        <v>6888</v>
      </c>
      <c r="AO294" s="90">
        <v>6404</v>
      </c>
      <c r="AP294" s="90">
        <v>8325</v>
      </c>
      <c r="AQ294" s="90">
        <v>4651</v>
      </c>
      <c r="AR294" s="90">
        <v>2666</v>
      </c>
      <c r="AS294" s="90">
        <v>1985</v>
      </c>
      <c r="AT294" s="90">
        <v>4651</v>
      </c>
      <c r="AU294" s="90">
        <v>533</v>
      </c>
      <c r="AV294" s="90">
        <v>1419</v>
      </c>
      <c r="AW294" s="90">
        <v>5</v>
      </c>
      <c r="AX294" s="90">
        <v>9</v>
      </c>
      <c r="AY294" s="90">
        <v>2685</v>
      </c>
      <c r="AZ294" s="90">
        <v>1748</v>
      </c>
      <c r="BA294" s="90">
        <v>937</v>
      </c>
      <c r="BB294" s="90">
        <v>1891</v>
      </c>
      <c r="BC294" s="90">
        <v>8</v>
      </c>
      <c r="BD294" s="90">
        <v>1883</v>
      </c>
      <c r="BE294" s="90">
        <v>4568</v>
      </c>
      <c r="BF294" s="90">
        <v>18</v>
      </c>
      <c r="BG294" s="94" t="s">
        <v>311</v>
      </c>
      <c r="BH294" s="125" t="s">
        <v>332</v>
      </c>
    </row>
    <row r="295" spans="1:60" x14ac:dyDescent="0.2">
      <c r="A295" s="176">
        <v>292</v>
      </c>
      <c r="B295" s="190" t="s">
        <v>273</v>
      </c>
      <c r="C295" s="83" t="s">
        <v>627</v>
      </c>
      <c r="D295" s="90">
        <v>114765</v>
      </c>
      <c r="E295" s="90">
        <v>1155</v>
      </c>
      <c r="F295" s="90">
        <v>110541</v>
      </c>
      <c r="G295" s="90">
        <v>111696</v>
      </c>
      <c r="H295" s="214">
        <v>97.33</v>
      </c>
      <c r="I295" s="90">
        <v>698</v>
      </c>
      <c r="J295" s="90">
        <v>1313</v>
      </c>
      <c r="K295" s="90">
        <v>112552</v>
      </c>
      <c r="L295" s="90">
        <v>32940</v>
      </c>
      <c r="M295" s="90">
        <v>32183</v>
      </c>
      <c r="N295" s="90">
        <v>32117</v>
      </c>
      <c r="O295" s="90">
        <v>15312</v>
      </c>
      <c r="P295" s="90">
        <v>5349</v>
      </c>
      <c r="Q295" s="90">
        <v>0</v>
      </c>
      <c r="R295" s="90">
        <v>5349</v>
      </c>
      <c r="S295" s="90">
        <v>246</v>
      </c>
      <c r="T295" s="90">
        <v>920</v>
      </c>
      <c r="U295" s="90">
        <v>89</v>
      </c>
      <c r="V295" s="90">
        <v>55</v>
      </c>
      <c r="W295" s="90">
        <v>4039</v>
      </c>
      <c r="X295" s="90">
        <v>2544</v>
      </c>
      <c r="Y295" s="90">
        <v>1495</v>
      </c>
      <c r="Z295" s="90">
        <v>3222</v>
      </c>
      <c r="AA295" s="90">
        <v>97</v>
      </c>
      <c r="AB295" s="90">
        <v>3125</v>
      </c>
      <c r="AC295" s="90">
        <v>7164</v>
      </c>
      <c r="AD295" s="90">
        <v>260</v>
      </c>
      <c r="AE295" s="178"/>
      <c r="AF295" s="90">
        <v>16572</v>
      </c>
      <c r="AG295" s="90">
        <v>303</v>
      </c>
      <c r="AH295" s="90">
        <v>15687</v>
      </c>
      <c r="AI295" s="90">
        <v>15990</v>
      </c>
      <c r="AJ295" s="214">
        <v>96.49</v>
      </c>
      <c r="AK295" s="90">
        <v>-763</v>
      </c>
      <c r="AL295" s="90">
        <v>158</v>
      </c>
      <c r="AM295" s="90">
        <v>15082</v>
      </c>
      <c r="AN295" s="90">
        <v>3337</v>
      </c>
      <c r="AO295" s="90">
        <v>4327</v>
      </c>
      <c r="AP295" s="90">
        <v>3890</v>
      </c>
      <c r="AQ295" s="90">
        <v>3528</v>
      </c>
      <c r="AR295" s="90">
        <v>2254</v>
      </c>
      <c r="AS295" s="90">
        <v>0</v>
      </c>
      <c r="AT295" s="90">
        <v>2254</v>
      </c>
      <c r="AU295" s="90">
        <v>59</v>
      </c>
      <c r="AV295" s="90">
        <v>457</v>
      </c>
      <c r="AW295" s="90">
        <v>53</v>
      </c>
      <c r="AX295" s="90">
        <v>84</v>
      </c>
      <c r="AY295" s="90">
        <v>1601</v>
      </c>
      <c r="AZ295" s="90">
        <v>1053</v>
      </c>
      <c r="BA295" s="90">
        <v>548</v>
      </c>
      <c r="BB295" s="90">
        <v>873</v>
      </c>
      <c r="BC295" s="90">
        <v>105</v>
      </c>
      <c r="BD295" s="90">
        <v>768</v>
      </c>
      <c r="BE295" s="90">
        <v>2369</v>
      </c>
      <c r="BF295" s="90">
        <v>12</v>
      </c>
      <c r="BG295" s="94" t="s">
        <v>311</v>
      </c>
      <c r="BH295" s="125" t="s">
        <v>329</v>
      </c>
    </row>
    <row r="296" spans="1:60" x14ac:dyDescent="0.2">
      <c r="A296" s="176">
        <v>293</v>
      </c>
      <c r="B296" s="190" t="s">
        <v>274</v>
      </c>
      <c r="C296" s="83" t="s">
        <v>628</v>
      </c>
      <c r="D296" s="90">
        <v>138203</v>
      </c>
      <c r="E296" s="90">
        <v>1743</v>
      </c>
      <c r="F296" s="90">
        <v>131062</v>
      </c>
      <c r="G296" s="90">
        <v>132805</v>
      </c>
      <c r="H296" s="214">
        <v>96.09</v>
      </c>
      <c r="I296" s="90">
        <v>1126</v>
      </c>
      <c r="J296" s="90">
        <v>2098</v>
      </c>
      <c r="K296" s="90">
        <v>134286</v>
      </c>
      <c r="L296" s="90">
        <v>38287</v>
      </c>
      <c r="M296" s="90">
        <v>38385</v>
      </c>
      <c r="N296" s="90">
        <v>38421</v>
      </c>
      <c r="O296" s="90">
        <v>19193</v>
      </c>
      <c r="P296" s="90">
        <v>6801</v>
      </c>
      <c r="Q296" s="90">
        <v>-297</v>
      </c>
      <c r="R296" s="90">
        <v>6504</v>
      </c>
      <c r="S296" s="90">
        <v>356</v>
      </c>
      <c r="T296" s="90">
        <v>770</v>
      </c>
      <c r="U296" s="90">
        <v>374</v>
      </c>
      <c r="V296" s="90">
        <v>70</v>
      </c>
      <c r="W296" s="90">
        <v>4934</v>
      </c>
      <c r="X296" s="90">
        <v>3215</v>
      </c>
      <c r="Y296" s="90">
        <v>1719</v>
      </c>
      <c r="Z296" s="90">
        <v>5398</v>
      </c>
      <c r="AA296" s="90">
        <v>25</v>
      </c>
      <c r="AB296" s="90">
        <v>5373</v>
      </c>
      <c r="AC296" s="90">
        <v>10307</v>
      </c>
      <c r="AD296" s="90">
        <v>210</v>
      </c>
      <c r="AE296" s="178"/>
      <c r="AF296" s="90">
        <v>17806</v>
      </c>
      <c r="AG296" s="90">
        <v>186</v>
      </c>
      <c r="AH296" s="90">
        <v>16045</v>
      </c>
      <c r="AI296" s="90">
        <v>16231</v>
      </c>
      <c r="AJ296" s="214">
        <v>91.15</v>
      </c>
      <c r="AK296" s="90">
        <v>-1184</v>
      </c>
      <c r="AL296" s="90">
        <v>47</v>
      </c>
      <c r="AM296" s="90">
        <v>14908</v>
      </c>
      <c r="AN296" s="90">
        <v>5074</v>
      </c>
      <c r="AO296" s="90">
        <v>3038</v>
      </c>
      <c r="AP296" s="90">
        <v>5033</v>
      </c>
      <c r="AQ296" s="90">
        <v>1763</v>
      </c>
      <c r="AR296" s="90">
        <v>1347</v>
      </c>
      <c r="AS296" s="90">
        <v>-1366</v>
      </c>
      <c r="AT296" s="90">
        <v>-19</v>
      </c>
      <c r="AU296" s="90">
        <v>-1384</v>
      </c>
      <c r="AV296" s="90">
        <v>200</v>
      </c>
      <c r="AW296" s="90">
        <v>103</v>
      </c>
      <c r="AX296" s="90">
        <v>23</v>
      </c>
      <c r="AY296" s="90">
        <v>1039</v>
      </c>
      <c r="AZ296" s="90">
        <v>545</v>
      </c>
      <c r="BA296" s="90">
        <v>494</v>
      </c>
      <c r="BB296" s="90">
        <v>1575</v>
      </c>
      <c r="BC296" s="90">
        <v>11</v>
      </c>
      <c r="BD296" s="90">
        <v>1564</v>
      </c>
      <c r="BE296" s="90">
        <v>2603</v>
      </c>
      <c r="BF296" s="90">
        <v>14</v>
      </c>
      <c r="BG296" s="94" t="s">
        <v>311</v>
      </c>
      <c r="BH296" s="125" t="s">
        <v>329</v>
      </c>
    </row>
    <row r="297" spans="1:60" x14ac:dyDescent="0.2">
      <c r="A297" s="176">
        <v>294</v>
      </c>
      <c r="B297" s="190" t="s">
        <v>275</v>
      </c>
      <c r="C297" s="83" t="s">
        <v>629</v>
      </c>
      <c r="D297" s="90">
        <v>44335</v>
      </c>
      <c r="E297" s="90">
        <v>792</v>
      </c>
      <c r="F297" s="90">
        <v>40254</v>
      </c>
      <c r="G297" s="90">
        <v>41046</v>
      </c>
      <c r="H297" s="214">
        <v>92.58</v>
      </c>
      <c r="I297" s="90">
        <v>639</v>
      </c>
      <c r="J297" s="90">
        <v>1004</v>
      </c>
      <c r="K297" s="90">
        <v>41897</v>
      </c>
      <c r="L297" s="90">
        <v>14036</v>
      </c>
      <c r="M297" s="90">
        <v>12034</v>
      </c>
      <c r="N297" s="90">
        <v>12065</v>
      </c>
      <c r="O297" s="90">
        <v>3762</v>
      </c>
      <c r="P297" s="90">
        <v>8451</v>
      </c>
      <c r="Q297" s="90">
        <v>-4447</v>
      </c>
      <c r="R297" s="90">
        <v>4004</v>
      </c>
      <c r="S297" s="90">
        <v>-1398</v>
      </c>
      <c r="T297" s="90">
        <v>-442</v>
      </c>
      <c r="U297" s="90">
        <v>-709</v>
      </c>
      <c r="V297" s="90">
        <v>-29</v>
      </c>
      <c r="W297" s="90">
        <v>6582</v>
      </c>
      <c r="X297" s="90">
        <v>4759</v>
      </c>
      <c r="Y297" s="90">
        <v>1823</v>
      </c>
      <c r="Z297" s="90">
        <v>3289</v>
      </c>
      <c r="AA297" s="90">
        <v>0</v>
      </c>
      <c r="AB297" s="90">
        <v>3289</v>
      </c>
      <c r="AC297" s="90">
        <v>9871</v>
      </c>
      <c r="AD297" s="90">
        <v>468</v>
      </c>
      <c r="AE297" s="178"/>
      <c r="AF297" s="90">
        <v>18788</v>
      </c>
      <c r="AG297" s="90">
        <v>259</v>
      </c>
      <c r="AH297" s="90">
        <v>17673</v>
      </c>
      <c r="AI297" s="90">
        <v>17932</v>
      </c>
      <c r="AJ297" s="214">
        <v>95.44</v>
      </c>
      <c r="AK297" s="90">
        <v>-1063</v>
      </c>
      <c r="AL297" s="90">
        <v>1361</v>
      </c>
      <c r="AM297" s="90">
        <v>17971</v>
      </c>
      <c r="AN297" s="90">
        <v>4416</v>
      </c>
      <c r="AO297" s="90">
        <v>4070</v>
      </c>
      <c r="AP297" s="90">
        <v>5001</v>
      </c>
      <c r="AQ297" s="90">
        <v>4484</v>
      </c>
      <c r="AR297" s="90">
        <v>977</v>
      </c>
      <c r="AS297" s="90">
        <v>-716</v>
      </c>
      <c r="AT297" s="90">
        <v>261</v>
      </c>
      <c r="AU297" s="90">
        <v>-67</v>
      </c>
      <c r="AV297" s="90">
        <v>-255</v>
      </c>
      <c r="AW297" s="90">
        <v>13</v>
      </c>
      <c r="AX297" s="90">
        <v>0</v>
      </c>
      <c r="AY297" s="90">
        <v>570</v>
      </c>
      <c r="AZ297" s="90">
        <v>271</v>
      </c>
      <c r="BA297" s="90">
        <v>299</v>
      </c>
      <c r="BB297" s="90">
        <v>856</v>
      </c>
      <c r="BC297" s="90">
        <v>0</v>
      </c>
      <c r="BD297" s="90">
        <v>856</v>
      </c>
      <c r="BE297" s="90">
        <v>1426</v>
      </c>
      <c r="BF297" s="90">
        <v>1</v>
      </c>
      <c r="BG297" s="94" t="s">
        <v>311</v>
      </c>
      <c r="BH297" s="125" t="s">
        <v>331</v>
      </c>
    </row>
    <row r="298" spans="1:60" x14ac:dyDescent="0.2">
      <c r="A298" s="176">
        <v>295</v>
      </c>
      <c r="B298" s="190" t="s">
        <v>276</v>
      </c>
      <c r="C298" s="83" t="s">
        <v>630</v>
      </c>
      <c r="D298" s="90">
        <v>78917</v>
      </c>
      <c r="E298" s="90">
        <v>761</v>
      </c>
      <c r="F298" s="90">
        <v>74262</v>
      </c>
      <c r="G298" s="90">
        <v>75023</v>
      </c>
      <c r="H298" s="214">
        <v>95.07</v>
      </c>
      <c r="I298" s="90">
        <v>205</v>
      </c>
      <c r="J298" s="90">
        <v>1205</v>
      </c>
      <c r="K298" s="90">
        <v>75672</v>
      </c>
      <c r="L298" s="90">
        <v>21799</v>
      </c>
      <c r="M298" s="90">
        <v>21227</v>
      </c>
      <c r="N298" s="90">
        <v>21551</v>
      </c>
      <c r="O298" s="90">
        <v>11095</v>
      </c>
      <c r="P298" s="90">
        <v>6902</v>
      </c>
      <c r="Q298" s="90">
        <v>250</v>
      </c>
      <c r="R298" s="90">
        <v>7152</v>
      </c>
      <c r="S298" s="90">
        <v>280</v>
      </c>
      <c r="T298" s="90">
        <v>633</v>
      </c>
      <c r="U298" s="90">
        <v>165</v>
      </c>
      <c r="V298" s="90">
        <v>29</v>
      </c>
      <c r="W298" s="90">
        <v>6045</v>
      </c>
      <c r="X298" s="90">
        <v>4181</v>
      </c>
      <c r="Y298" s="90">
        <v>1864</v>
      </c>
      <c r="Z298" s="90">
        <v>4100</v>
      </c>
      <c r="AA298" s="90">
        <v>7</v>
      </c>
      <c r="AB298" s="90">
        <v>4093</v>
      </c>
      <c r="AC298" s="90">
        <v>10138</v>
      </c>
      <c r="AD298" s="90">
        <v>32</v>
      </c>
      <c r="AE298" s="178"/>
      <c r="AF298" s="90">
        <v>43462</v>
      </c>
      <c r="AG298" s="90">
        <v>289</v>
      </c>
      <c r="AH298" s="90">
        <v>41454</v>
      </c>
      <c r="AI298" s="90">
        <v>41743</v>
      </c>
      <c r="AJ298" s="214">
        <v>96.04</v>
      </c>
      <c r="AK298" s="90">
        <v>-3802</v>
      </c>
      <c r="AL298" s="90">
        <v>484</v>
      </c>
      <c r="AM298" s="90">
        <v>38136</v>
      </c>
      <c r="AN298" s="90">
        <v>12185</v>
      </c>
      <c r="AO298" s="90">
        <v>10434</v>
      </c>
      <c r="AP298" s="90">
        <v>10344</v>
      </c>
      <c r="AQ298" s="90">
        <v>5173</v>
      </c>
      <c r="AR298" s="90">
        <v>502</v>
      </c>
      <c r="AS298" s="90">
        <v>2154</v>
      </c>
      <c r="AT298" s="90">
        <v>2656</v>
      </c>
      <c r="AU298" s="90">
        <v>1118</v>
      </c>
      <c r="AV298" s="90">
        <v>975</v>
      </c>
      <c r="AW298" s="90">
        <v>3</v>
      </c>
      <c r="AX298" s="90">
        <v>4</v>
      </c>
      <c r="AY298" s="90">
        <v>556</v>
      </c>
      <c r="AZ298" s="90">
        <v>187</v>
      </c>
      <c r="BA298" s="90">
        <v>369</v>
      </c>
      <c r="BB298" s="90">
        <v>1778</v>
      </c>
      <c r="BC298" s="90">
        <v>20</v>
      </c>
      <c r="BD298" s="90">
        <v>1758</v>
      </c>
      <c r="BE298" s="90">
        <v>2314</v>
      </c>
      <c r="BF298" s="90">
        <v>11</v>
      </c>
      <c r="BG298" s="94" t="s">
        <v>311</v>
      </c>
      <c r="BH298" s="125" t="s">
        <v>332</v>
      </c>
    </row>
    <row r="299" spans="1:60" x14ac:dyDescent="0.2">
      <c r="A299" s="176">
        <v>296</v>
      </c>
      <c r="B299" s="190" t="s">
        <v>277</v>
      </c>
      <c r="C299" s="83" t="s">
        <v>631</v>
      </c>
      <c r="D299" s="90">
        <v>123532</v>
      </c>
      <c r="E299" s="90">
        <v>1211</v>
      </c>
      <c r="F299" s="90">
        <v>117229</v>
      </c>
      <c r="G299" s="90">
        <v>118440</v>
      </c>
      <c r="H299" s="214">
        <v>95.88</v>
      </c>
      <c r="I299" s="90">
        <v>-174</v>
      </c>
      <c r="J299" s="90">
        <v>1480</v>
      </c>
      <c r="K299" s="90">
        <v>118535</v>
      </c>
      <c r="L299" s="90">
        <v>33207</v>
      </c>
      <c r="M299" s="90">
        <v>33365</v>
      </c>
      <c r="N299" s="90">
        <v>33017</v>
      </c>
      <c r="O299" s="90">
        <v>18946</v>
      </c>
      <c r="P299" s="90">
        <v>6416</v>
      </c>
      <c r="Q299" s="90">
        <v>-271</v>
      </c>
      <c r="R299" s="90">
        <v>6145</v>
      </c>
      <c r="S299" s="90">
        <v>83</v>
      </c>
      <c r="T299" s="90">
        <v>237</v>
      </c>
      <c r="U299" s="90">
        <v>14</v>
      </c>
      <c r="V299" s="90">
        <v>5</v>
      </c>
      <c r="W299" s="90">
        <v>5806</v>
      </c>
      <c r="X299" s="90">
        <v>3756</v>
      </c>
      <c r="Y299" s="90">
        <v>2050</v>
      </c>
      <c r="Z299" s="90">
        <v>5092</v>
      </c>
      <c r="AA299" s="90">
        <v>3</v>
      </c>
      <c r="AB299" s="90">
        <v>5089</v>
      </c>
      <c r="AC299" s="90">
        <v>10895</v>
      </c>
      <c r="AD299" s="90">
        <v>657</v>
      </c>
      <c r="AE299" s="178"/>
      <c r="AF299" s="90">
        <v>52324</v>
      </c>
      <c r="AG299" s="90">
        <v>246</v>
      </c>
      <c r="AH299" s="90">
        <v>49572</v>
      </c>
      <c r="AI299" s="90">
        <v>49818</v>
      </c>
      <c r="AJ299" s="214">
        <v>95.21</v>
      </c>
      <c r="AK299" s="90">
        <v>-2091</v>
      </c>
      <c r="AL299" s="90">
        <v>189</v>
      </c>
      <c r="AM299" s="90">
        <v>47670</v>
      </c>
      <c r="AN299" s="90">
        <v>13625</v>
      </c>
      <c r="AO299" s="90">
        <v>10796</v>
      </c>
      <c r="AP299" s="90">
        <v>12376</v>
      </c>
      <c r="AQ299" s="90">
        <v>10873</v>
      </c>
      <c r="AR299" s="90">
        <v>7054</v>
      </c>
      <c r="AS299" s="90">
        <v>-3648</v>
      </c>
      <c r="AT299" s="90">
        <v>3406</v>
      </c>
      <c r="AU299" s="90">
        <v>-1107</v>
      </c>
      <c r="AV299" s="90">
        <v>-1714</v>
      </c>
      <c r="AW299" s="90">
        <v>82</v>
      </c>
      <c r="AX299" s="90">
        <v>66</v>
      </c>
      <c r="AY299" s="90">
        <v>6079</v>
      </c>
      <c r="AZ299" s="90">
        <v>3094</v>
      </c>
      <c r="BA299" s="90">
        <v>2985</v>
      </c>
      <c r="BB299" s="90">
        <v>2506</v>
      </c>
      <c r="BC299" s="90">
        <v>63</v>
      </c>
      <c r="BD299" s="90">
        <v>2443</v>
      </c>
      <c r="BE299" s="90">
        <v>8522</v>
      </c>
      <c r="BF299" s="90">
        <v>66</v>
      </c>
      <c r="BG299" s="94" t="s">
        <v>314</v>
      </c>
      <c r="BH299" s="125" t="s">
        <v>329</v>
      </c>
    </row>
    <row r="300" spans="1:60" x14ac:dyDescent="0.2">
      <c r="A300" s="176">
        <v>297</v>
      </c>
      <c r="B300" s="190" t="s">
        <v>278</v>
      </c>
      <c r="C300" s="83" t="s">
        <v>632</v>
      </c>
      <c r="D300" s="90">
        <v>42737</v>
      </c>
      <c r="E300" s="90">
        <v>406</v>
      </c>
      <c r="F300" s="90">
        <v>41190</v>
      </c>
      <c r="G300" s="90">
        <v>41596</v>
      </c>
      <c r="H300" s="214">
        <v>97.33</v>
      </c>
      <c r="I300" s="90">
        <v>174</v>
      </c>
      <c r="J300" s="90">
        <v>528</v>
      </c>
      <c r="K300" s="90">
        <v>41892</v>
      </c>
      <c r="L300" s="90">
        <v>12519</v>
      </c>
      <c r="M300" s="90">
        <v>11261</v>
      </c>
      <c r="N300" s="90">
        <v>11960</v>
      </c>
      <c r="O300" s="90">
        <v>6152</v>
      </c>
      <c r="P300" s="90">
        <v>4002</v>
      </c>
      <c r="Q300" s="90">
        <v>-27</v>
      </c>
      <c r="R300" s="90">
        <v>3975</v>
      </c>
      <c r="S300" s="90">
        <v>0</v>
      </c>
      <c r="T300" s="90">
        <v>347</v>
      </c>
      <c r="U300" s="90">
        <v>33</v>
      </c>
      <c r="V300" s="90">
        <v>9</v>
      </c>
      <c r="W300" s="90">
        <v>3586</v>
      </c>
      <c r="X300" s="90">
        <v>2731</v>
      </c>
      <c r="Y300" s="90">
        <v>855</v>
      </c>
      <c r="Z300" s="90">
        <v>1174</v>
      </c>
      <c r="AA300" s="90">
        <v>4</v>
      </c>
      <c r="AB300" s="90">
        <v>1170</v>
      </c>
      <c r="AC300" s="90">
        <v>4756</v>
      </c>
      <c r="AD300" s="90">
        <v>268</v>
      </c>
      <c r="AE300" s="178"/>
      <c r="AF300" s="90">
        <v>5172</v>
      </c>
      <c r="AG300" s="90">
        <v>278</v>
      </c>
      <c r="AH300" s="90">
        <v>4456</v>
      </c>
      <c r="AI300" s="90">
        <v>4734</v>
      </c>
      <c r="AJ300" s="214">
        <v>91.53</v>
      </c>
      <c r="AK300" s="90">
        <v>-436</v>
      </c>
      <c r="AL300" s="90">
        <v>237</v>
      </c>
      <c r="AM300" s="90">
        <v>4257</v>
      </c>
      <c r="AN300" s="90">
        <v>1670</v>
      </c>
      <c r="AO300" s="90">
        <v>895</v>
      </c>
      <c r="AP300" s="90">
        <v>1160</v>
      </c>
      <c r="AQ300" s="90">
        <v>532</v>
      </c>
      <c r="AR300" s="90">
        <v>1228</v>
      </c>
      <c r="AS300" s="90">
        <v>-548</v>
      </c>
      <c r="AT300" s="90">
        <v>680</v>
      </c>
      <c r="AU300" s="90">
        <v>0</v>
      </c>
      <c r="AV300" s="90">
        <v>-421</v>
      </c>
      <c r="AW300" s="90">
        <v>107</v>
      </c>
      <c r="AX300" s="90">
        <v>11</v>
      </c>
      <c r="AY300" s="90">
        <v>983</v>
      </c>
      <c r="AZ300" s="90">
        <v>675</v>
      </c>
      <c r="BA300" s="90">
        <v>308</v>
      </c>
      <c r="BB300" s="90">
        <v>439</v>
      </c>
      <c r="BC300" s="90">
        <v>0</v>
      </c>
      <c r="BD300" s="90">
        <v>439</v>
      </c>
      <c r="BE300" s="90">
        <v>1422</v>
      </c>
      <c r="BF300" s="90">
        <v>13</v>
      </c>
      <c r="BG300" s="94" t="s">
        <v>311</v>
      </c>
      <c r="BH300" s="125" t="s">
        <v>335</v>
      </c>
    </row>
    <row r="301" spans="1:60" x14ac:dyDescent="0.2">
      <c r="A301" s="176">
        <v>298</v>
      </c>
      <c r="B301" s="190" t="s">
        <v>279</v>
      </c>
      <c r="C301" s="83" t="s">
        <v>633</v>
      </c>
      <c r="D301" s="90">
        <v>68958</v>
      </c>
      <c r="E301" s="90">
        <v>681</v>
      </c>
      <c r="F301" s="90">
        <v>63638</v>
      </c>
      <c r="G301" s="90">
        <v>64319</v>
      </c>
      <c r="H301" s="214">
        <v>93.27</v>
      </c>
      <c r="I301" s="90">
        <v>746</v>
      </c>
      <c r="J301" s="90">
        <v>783</v>
      </c>
      <c r="K301" s="90">
        <v>65167</v>
      </c>
      <c r="L301" s="90">
        <v>19034</v>
      </c>
      <c r="M301" s="90">
        <v>18343</v>
      </c>
      <c r="N301" s="90">
        <v>18444</v>
      </c>
      <c r="O301" s="90">
        <v>9346</v>
      </c>
      <c r="P301" s="90">
        <v>9644</v>
      </c>
      <c r="Q301" s="90">
        <v>192</v>
      </c>
      <c r="R301" s="90">
        <v>9836</v>
      </c>
      <c r="S301" s="90">
        <v>395</v>
      </c>
      <c r="T301" s="90">
        <v>512</v>
      </c>
      <c r="U301" s="90">
        <v>1078</v>
      </c>
      <c r="V301" s="90">
        <v>5</v>
      </c>
      <c r="W301" s="90">
        <v>7846</v>
      </c>
      <c r="X301" s="90">
        <v>5737</v>
      </c>
      <c r="Y301" s="90">
        <v>2109</v>
      </c>
      <c r="Z301" s="90">
        <v>4639</v>
      </c>
      <c r="AA301" s="90">
        <v>25</v>
      </c>
      <c r="AB301" s="90">
        <v>4614</v>
      </c>
      <c r="AC301" s="90">
        <v>12460</v>
      </c>
      <c r="AD301" s="90">
        <v>653</v>
      </c>
      <c r="AE301" s="178"/>
      <c r="AF301" s="90">
        <v>22611</v>
      </c>
      <c r="AG301" s="90">
        <v>210</v>
      </c>
      <c r="AH301" s="90">
        <v>19690</v>
      </c>
      <c r="AI301" s="90">
        <v>19900</v>
      </c>
      <c r="AJ301" s="214">
        <v>88.01</v>
      </c>
      <c r="AK301" s="90">
        <v>222</v>
      </c>
      <c r="AL301" s="90">
        <v>5</v>
      </c>
      <c r="AM301" s="90">
        <v>19917</v>
      </c>
      <c r="AN301" s="90">
        <v>5125</v>
      </c>
      <c r="AO301" s="90">
        <v>5089</v>
      </c>
      <c r="AP301" s="90">
        <v>3589</v>
      </c>
      <c r="AQ301" s="90">
        <v>6114</v>
      </c>
      <c r="AR301" s="90">
        <v>3876</v>
      </c>
      <c r="AS301" s="90">
        <v>793</v>
      </c>
      <c r="AT301" s="90">
        <v>4669</v>
      </c>
      <c r="AU301" s="90">
        <v>0</v>
      </c>
      <c r="AV301" s="90">
        <v>0</v>
      </c>
      <c r="AW301" s="90">
        <v>0</v>
      </c>
      <c r="AX301" s="90">
        <v>0</v>
      </c>
      <c r="AY301" s="90">
        <v>4669</v>
      </c>
      <c r="AZ301" s="90">
        <v>3619</v>
      </c>
      <c r="BA301" s="90">
        <v>1050</v>
      </c>
      <c r="BB301" s="90">
        <v>2711</v>
      </c>
      <c r="BC301" s="90">
        <v>0</v>
      </c>
      <c r="BD301" s="90">
        <v>2711</v>
      </c>
      <c r="BE301" s="90">
        <v>7380</v>
      </c>
      <c r="BF301" s="90">
        <v>46</v>
      </c>
      <c r="BG301" s="94" t="s">
        <v>311</v>
      </c>
      <c r="BH301" s="125" t="s">
        <v>330</v>
      </c>
    </row>
    <row r="302" spans="1:60" x14ac:dyDescent="0.2">
      <c r="A302" s="176">
        <v>299</v>
      </c>
      <c r="B302" s="190" t="s">
        <v>280</v>
      </c>
      <c r="C302" s="83" t="s">
        <v>634</v>
      </c>
      <c r="D302" s="90">
        <v>57399</v>
      </c>
      <c r="E302" s="90">
        <v>527</v>
      </c>
      <c r="F302" s="90">
        <v>55728</v>
      </c>
      <c r="G302" s="90">
        <v>56255</v>
      </c>
      <c r="H302" s="214">
        <v>98.01</v>
      </c>
      <c r="I302" s="90">
        <v>395</v>
      </c>
      <c r="J302" s="90">
        <v>635</v>
      </c>
      <c r="K302" s="90">
        <v>56758</v>
      </c>
      <c r="L302" s="90">
        <v>18326</v>
      </c>
      <c r="M302" s="90">
        <v>15733</v>
      </c>
      <c r="N302" s="90">
        <v>15981</v>
      </c>
      <c r="O302" s="90">
        <v>6718</v>
      </c>
      <c r="P302" s="90">
        <v>5224</v>
      </c>
      <c r="Q302" s="90">
        <v>-158</v>
      </c>
      <c r="R302" s="90">
        <v>5066</v>
      </c>
      <c r="S302" s="90">
        <v>278</v>
      </c>
      <c r="T302" s="90">
        <v>196</v>
      </c>
      <c r="U302" s="90">
        <v>24</v>
      </c>
      <c r="V302" s="90">
        <v>18</v>
      </c>
      <c r="W302" s="90">
        <v>4550</v>
      </c>
      <c r="X302" s="90">
        <v>3547</v>
      </c>
      <c r="Y302" s="90">
        <v>1003</v>
      </c>
      <c r="Z302" s="90">
        <v>1196</v>
      </c>
      <c r="AA302" s="90">
        <v>3</v>
      </c>
      <c r="AB302" s="90">
        <v>1193</v>
      </c>
      <c r="AC302" s="90">
        <v>5743</v>
      </c>
      <c r="AD302" s="90">
        <v>403</v>
      </c>
      <c r="AE302" s="178"/>
      <c r="AF302" s="90">
        <v>11868</v>
      </c>
      <c r="AG302" s="90">
        <v>82</v>
      </c>
      <c r="AH302" s="90">
        <v>11541</v>
      </c>
      <c r="AI302" s="90">
        <v>11623</v>
      </c>
      <c r="AJ302" s="214">
        <v>97.94</v>
      </c>
      <c r="AK302" s="90">
        <v>-517</v>
      </c>
      <c r="AL302" s="90">
        <v>126</v>
      </c>
      <c r="AM302" s="90">
        <v>11150</v>
      </c>
      <c r="AN302" s="90">
        <v>3386</v>
      </c>
      <c r="AO302" s="90">
        <v>2462</v>
      </c>
      <c r="AP302" s="90">
        <v>2970</v>
      </c>
      <c r="AQ302" s="90">
        <v>2332</v>
      </c>
      <c r="AR302" s="90">
        <v>1634</v>
      </c>
      <c r="AS302" s="90">
        <v>4</v>
      </c>
      <c r="AT302" s="90">
        <v>1638</v>
      </c>
      <c r="AU302" s="90">
        <v>249</v>
      </c>
      <c r="AV302" s="90">
        <v>343</v>
      </c>
      <c r="AW302" s="90">
        <v>27</v>
      </c>
      <c r="AX302" s="90">
        <v>1</v>
      </c>
      <c r="AY302" s="90">
        <v>1018</v>
      </c>
      <c r="AZ302" s="90">
        <v>688</v>
      </c>
      <c r="BA302" s="90">
        <v>330</v>
      </c>
      <c r="BB302" s="90">
        <v>245</v>
      </c>
      <c r="BC302" s="90">
        <v>0</v>
      </c>
      <c r="BD302" s="90">
        <v>245</v>
      </c>
      <c r="BE302" s="90">
        <v>1263</v>
      </c>
      <c r="BF302" s="90">
        <v>5</v>
      </c>
      <c r="BG302" s="94" t="s">
        <v>311</v>
      </c>
      <c r="BH302" s="125" t="s">
        <v>331</v>
      </c>
    </row>
    <row r="303" spans="1:60" x14ac:dyDescent="0.2">
      <c r="A303" s="176">
        <v>300</v>
      </c>
      <c r="B303" s="190" t="s">
        <v>281</v>
      </c>
      <c r="C303" s="83" t="s">
        <v>635</v>
      </c>
      <c r="D303" s="90">
        <v>87281</v>
      </c>
      <c r="E303" s="90">
        <v>788</v>
      </c>
      <c r="F303" s="90">
        <v>83899</v>
      </c>
      <c r="G303" s="90">
        <v>84687</v>
      </c>
      <c r="H303" s="214">
        <v>97.03</v>
      </c>
      <c r="I303" s="90">
        <v>953</v>
      </c>
      <c r="J303" s="90">
        <v>1562</v>
      </c>
      <c r="K303" s="90">
        <v>86414</v>
      </c>
      <c r="L303" s="90">
        <v>24149</v>
      </c>
      <c r="M303" s="90">
        <v>24413</v>
      </c>
      <c r="N303" s="90">
        <v>24673</v>
      </c>
      <c r="O303" s="90">
        <v>13179</v>
      </c>
      <c r="P303" s="90">
        <v>3156</v>
      </c>
      <c r="Q303" s="90">
        <v>-992</v>
      </c>
      <c r="R303" s="90">
        <v>2164</v>
      </c>
      <c r="S303" s="90">
        <v>288</v>
      </c>
      <c r="T303" s="90">
        <v>757</v>
      </c>
      <c r="U303" s="90">
        <v>23</v>
      </c>
      <c r="V303" s="90">
        <v>14</v>
      </c>
      <c r="W303" s="90">
        <v>1082</v>
      </c>
      <c r="X303" s="90">
        <v>311</v>
      </c>
      <c r="Y303" s="90">
        <v>771</v>
      </c>
      <c r="Z303" s="90">
        <v>3797</v>
      </c>
      <c r="AA303" s="90">
        <v>2</v>
      </c>
      <c r="AB303" s="90">
        <v>3795</v>
      </c>
      <c r="AC303" s="90">
        <v>4877</v>
      </c>
      <c r="AD303" s="90">
        <v>227</v>
      </c>
      <c r="AE303" s="178"/>
      <c r="AF303" s="90">
        <v>23182</v>
      </c>
      <c r="AG303" s="90">
        <v>122</v>
      </c>
      <c r="AH303" s="90">
        <v>21306</v>
      </c>
      <c r="AI303" s="90">
        <v>21428</v>
      </c>
      <c r="AJ303" s="214">
        <v>92.43</v>
      </c>
      <c r="AK303" s="90">
        <v>213</v>
      </c>
      <c r="AL303" s="90">
        <v>507</v>
      </c>
      <c r="AM303" s="90">
        <v>22026</v>
      </c>
      <c r="AN303" s="90">
        <v>7613</v>
      </c>
      <c r="AO303" s="90">
        <v>4124</v>
      </c>
      <c r="AP303" s="90">
        <v>5180</v>
      </c>
      <c r="AQ303" s="90">
        <v>5109</v>
      </c>
      <c r="AR303" s="90">
        <v>1018</v>
      </c>
      <c r="AS303" s="90">
        <v>-120</v>
      </c>
      <c r="AT303" s="90">
        <v>898</v>
      </c>
      <c r="AU303" s="90">
        <v>41</v>
      </c>
      <c r="AV303" s="90">
        <v>344</v>
      </c>
      <c r="AW303" s="90">
        <v>8</v>
      </c>
      <c r="AX303" s="90">
        <v>56</v>
      </c>
      <c r="AY303" s="90">
        <v>449</v>
      </c>
      <c r="AZ303" s="90">
        <v>49</v>
      </c>
      <c r="BA303" s="90">
        <v>400</v>
      </c>
      <c r="BB303" s="90">
        <v>2219</v>
      </c>
      <c r="BC303" s="90">
        <v>5</v>
      </c>
      <c r="BD303" s="90">
        <v>2214</v>
      </c>
      <c r="BE303" s="90">
        <v>2663</v>
      </c>
      <c r="BF303" s="90">
        <v>10</v>
      </c>
      <c r="BG303" s="94" t="s">
        <v>311</v>
      </c>
      <c r="BH303" s="125" t="s">
        <v>329</v>
      </c>
    </row>
    <row r="304" spans="1:60" x14ac:dyDescent="0.2">
      <c r="A304" s="176">
        <v>301</v>
      </c>
      <c r="B304" s="191" t="s">
        <v>667</v>
      </c>
      <c r="C304" s="207" t="s">
        <v>668</v>
      </c>
      <c r="D304" s="90">
        <v>102792</v>
      </c>
      <c r="E304" s="90">
        <v>1469</v>
      </c>
      <c r="F304" s="90">
        <v>98262</v>
      </c>
      <c r="G304" s="90">
        <v>99731</v>
      </c>
      <c r="H304" s="214">
        <v>97.02</v>
      </c>
      <c r="I304" s="90">
        <v>1133</v>
      </c>
      <c r="J304" s="90">
        <v>2239</v>
      </c>
      <c r="K304" s="90">
        <v>101634</v>
      </c>
      <c r="L304" s="90">
        <v>28546</v>
      </c>
      <c r="M304" s="90">
        <v>27826</v>
      </c>
      <c r="N304" s="90">
        <v>28858</v>
      </c>
      <c r="O304" s="90">
        <v>16404</v>
      </c>
      <c r="P304" s="90">
        <v>7102</v>
      </c>
      <c r="Q304" s="90">
        <v>188</v>
      </c>
      <c r="R304" s="90">
        <v>7290</v>
      </c>
      <c r="S304" s="90">
        <v>589</v>
      </c>
      <c r="T304" s="90">
        <v>1272</v>
      </c>
      <c r="U304" s="90">
        <v>138</v>
      </c>
      <c r="V304" s="90">
        <v>57</v>
      </c>
      <c r="W304" s="90">
        <v>5234</v>
      </c>
      <c r="X304" s="90">
        <v>3613</v>
      </c>
      <c r="Y304" s="90">
        <v>1621</v>
      </c>
      <c r="Z304" s="90">
        <v>3175</v>
      </c>
      <c r="AA304" s="90">
        <v>23</v>
      </c>
      <c r="AB304" s="90">
        <v>3152</v>
      </c>
      <c r="AC304" s="90">
        <v>8386</v>
      </c>
      <c r="AD304" s="90">
        <v>186</v>
      </c>
      <c r="AE304" s="178"/>
      <c r="AF304" s="90">
        <v>38446</v>
      </c>
      <c r="AG304" s="90">
        <v>366</v>
      </c>
      <c r="AH304" s="90">
        <v>37122</v>
      </c>
      <c r="AI304" s="90">
        <v>37488</v>
      </c>
      <c r="AJ304" s="214">
        <v>97.51</v>
      </c>
      <c r="AK304" s="90">
        <v>-1024</v>
      </c>
      <c r="AL304" s="90">
        <v>361</v>
      </c>
      <c r="AM304" s="90">
        <v>36459</v>
      </c>
      <c r="AN304" s="90">
        <v>11726</v>
      </c>
      <c r="AO304" s="90">
        <v>9961</v>
      </c>
      <c r="AP304" s="90">
        <v>9863</v>
      </c>
      <c r="AQ304" s="90">
        <v>4909</v>
      </c>
      <c r="AR304" s="90">
        <v>2727</v>
      </c>
      <c r="AS304" s="90">
        <v>1523</v>
      </c>
      <c r="AT304" s="90">
        <v>4250</v>
      </c>
      <c r="AU304" s="90">
        <v>2122</v>
      </c>
      <c r="AV304" s="90">
        <v>134</v>
      </c>
      <c r="AW304" s="90">
        <v>116</v>
      </c>
      <c r="AX304" s="90">
        <v>21</v>
      </c>
      <c r="AY304" s="90">
        <v>1857</v>
      </c>
      <c r="AZ304" s="90">
        <v>1113</v>
      </c>
      <c r="BA304" s="90">
        <v>744</v>
      </c>
      <c r="BB304" s="90">
        <v>1329</v>
      </c>
      <c r="BC304" s="90">
        <v>1</v>
      </c>
      <c r="BD304" s="90">
        <v>1328</v>
      </c>
      <c r="BE304" s="90">
        <v>3185</v>
      </c>
      <c r="BF304" s="90">
        <v>10</v>
      </c>
      <c r="BG304" s="94" t="s">
        <v>311</v>
      </c>
      <c r="BH304" s="208" t="s">
        <v>329</v>
      </c>
    </row>
    <row r="305" spans="1:60" x14ac:dyDescent="0.2">
      <c r="A305" s="176">
        <v>302</v>
      </c>
      <c r="B305" s="190" t="s">
        <v>282</v>
      </c>
      <c r="C305" s="83" t="s">
        <v>636</v>
      </c>
      <c r="D305" s="90">
        <v>107680</v>
      </c>
      <c r="E305" s="90">
        <v>5224</v>
      </c>
      <c r="F305" s="90">
        <v>92825</v>
      </c>
      <c r="G305" s="90">
        <v>98049</v>
      </c>
      <c r="H305" s="214">
        <v>91.06</v>
      </c>
      <c r="I305" s="90">
        <v>188</v>
      </c>
      <c r="J305" s="90">
        <v>4159</v>
      </c>
      <c r="K305" s="90">
        <v>97172</v>
      </c>
      <c r="L305" s="90">
        <v>33233</v>
      </c>
      <c r="M305" s="90">
        <v>24401</v>
      </c>
      <c r="N305" s="90">
        <v>23255</v>
      </c>
      <c r="O305" s="90">
        <v>16283</v>
      </c>
      <c r="P305" s="90">
        <v>17960</v>
      </c>
      <c r="Q305" s="90">
        <v>2019</v>
      </c>
      <c r="R305" s="90">
        <v>19979</v>
      </c>
      <c r="S305" s="90">
        <v>268</v>
      </c>
      <c r="T305" s="90">
        <v>920</v>
      </c>
      <c r="U305" s="90">
        <v>534</v>
      </c>
      <c r="V305" s="90">
        <v>104</v>
      </c>
      <c r="W305" s="90">
        <v>18153</v>
      </c>
      <c r="X305" s="90">
        <v>13243</v>
      </c>
      <c r="Y305" s="90">
        <v>4910</v>
      </c>
      <c r="Z305" s="90">
        <v>9631</v>
      </c>
      <c r="AA305" s="90">
        <v>24</v>
      </c>
      <c r="AB305" s="90">
        <v>9607</v>
      </c>
      <c r="AC305" s="90">
        <v>27760</v>
      </c>
      <c r="AD305" s="90">
        <v>2716</v>
      </c>
      <c r="AE305" s="178"/>
      <c r="AF305" s="90">
        <v>1344046</v>
      </c>
      <c r="AG305" s="90">
        <v>25817</v>
      </c>
      <c r="AH305" s="90">
        <v>1167169</v>
      </c>
      <c r="AI305" s="90">
        <v>1192986</v>
      </c>
      <c r="AJ305" s="214">
        <v>88.76</v>
      </c>
      <c r="AK305" s="90">
        <v>-65112</v>
      </c>
      <c r="AL305" s="90">
        <v>61240</v>
      </c>
      <c r="AM305" s="90">
        <v>1163297</v>
      </c>
      <c r="AN305" s="90">
        <v>398672</v>
      </c>
      <c r="AO305" s="90">
        <v>286221</v>
      </c>
      <c r="AP305" s="90">
        <v>343961</v>
      </c>
      <c r="AQ305" s="90">
        <v>134443</v>
      </c>
      <c r="AR305" s="90">
        <v>77276</v>
      </c>
      <c r="AS305" s="90">
        <v>148271</v>
      </c>
      <c r="AT305" s="90">
        <v>225547</v>
      </c>
      <c r="AU305" s="90">
        <v>64576</v>
      </c>
      <c r="AV305" s="90">
        <v>76200</v>
      </c>
      <c r="AW305" s="90">
        <v>3825</v>
      </c>
      <c r="AX305" s="90">
        <v>7819</v>
      </c>
      <c r="AY305" s="90">
        <v>73127</v>
      </c>
      <c r="AZ305" s="90">
        <v>23106</v>
      </c>
      <c r="BA305" s="90">
        <v>50021</v>
      </c>
      <c r="BB305" s="90">
        <v>151828</v>
      </c>
      <c r="BC305" s="90">
        <v>3900</v>
      </c>
      <c r="BD305" s="90">
        <v>147928</v>
      </c>
      <c r="BE305" s="90">
        <v>221055</v>
      </c>
      <c r="BF305" s="90">
        <v>171</v>
      </c>
      <c r="BG305" s="94" t="s">
        <v>315</v>
      </c>
      <c r="BH305" s="125" t="s">
        <v>333</v>
      </c>
    </row>
    <row r="306" spans="1:60" x14ac:dyDescent="0.2">
      <c r="A306" s="176">
        <v>303</v>
      </c>
      <c r="B306" s="190" t="s">
        <v>283</v>
      </c>
      <c r="C306" s="83" t="s">
        <v>637</v>
      </c>
      <c r="D306" s="90">
        <v>146893</v>
      </c>
      <c r="E306" s="90">
        <v>2611</v>
      </c>
      <c r="F306" s="90">
        <v>137412</v>
      </c>
      <c r="G306" s="90">
        <v>140023</v>
      </c>
      <c r="H306" s="214">
        <v>95.32</v>
      </c>
      <c r="I306" s="90">
        <v>1247</v>
      </c>
      <c r="J306" s="90">
        <v>3700</v>
      </c>
      <c r="K306" s="90">
        <v>142359</v>
      </c>
      <c r="L306" s="90">
        <v>39086</v>
      </c>
      <c r="M306" s="90">
        <v>39741</v>
      </c>
      <c r="N306" s="90">
        <v>40436</v>
      </c>
      <c r="O306" s="90">
        <v>23096</v>
      </c>
      <c r="P306" s="90">
        <v>20881</v>
      </c>
      <c r="Q306" s="90">
        <v>-1615</v>
      </c>
      <c r="R306" s="90">
        <v>19266</v>
      </c>
      <c r="S306" s="90">
        <v>997</v>
      </c>
      <c r="T306" s="90">
        <v>310</v>
      </c>
      <c r="U306" s="90">
        <v>8</v>
      </c>
      <c r="V306" s="90">
        <v>6</v>
      </c>
      <c r="W306" s="90">
        <v>17945</v>
      </c>
      <c r="X306" s="90">
        <v>12662</v>
      </c>
      <c r="Y306" s="90">
        <v>5283</v>
      </c>
      <c r="Z306" s="90">
        <v>6971</v>
      </c>
      <c r="AA306" s="90">
        <v>0</v>
      </c>
      <c r="AB306" s="90">
        <v>6971</v>
      </c>
      <c r="AC306" s="90">
        <v>24916</v>
      </c>
      <c r="AD306" s="90">
        <v>317</v>
      </c>
      <c r="AE306" s="178"/>
      <c r="AF306" s="90">
        <v>43976</v>
      </c>
      <c r="AG306" s="90">
        <v>219</v>
      </c>
      <c r="AH306" s="90">
        <v>42092</v>
      </c>
      <c r="AI306" s="90">
        <v>42311</v>
      </c>
      <c r="AJ306" s="214">
        <v>96.21</v>
      </c>
      <c r="AK306" s="90">
        <v>-5086</v>
      </c>
      <c r="AL306" s="90">
        <v>2181</v>
      </c>
      <c r="AM306" s="90">
        <v>39187</v>
      </c>
      <c r="AN306" s="90">
        <v>8677</v>
      </c>
      <c r="AO306" s="90">
        <v>12582</v>
      </c>
      <c r="AP306" s="90">
        <v>10407</v>
      </c>
      <c r="AQ306" s="90">
        <v>7521</v>
      </c>
      <c r="AR306" s="90">
        <v>7062</v>
      </c>
      <c r="AS306" s="90">
        <v>-4896</v>
      </c>
      <c r="AT306" s="90">
        <v>2166</v>
      </c>
      <c r="AU306" s="90">
        <v>-3746</v>
      </c>
      <c r="AV306" s="90">
        <v>-1172</v>
      </c>
      <c r="AW306" s="90">
        <v>2288</v>
      </c>
      <c r="AX306" s="90">
        <v>84</v>
      </c>
      <c r="AY306" s="90">
        <v>4712</v>
      </c>
      <c r="AZ306" s="90">
        <v>3219</v>
      </c>
      <c r="BA306" s="90">
        <v>1493</v>
      </c>
      <c r="BB306" s="90">
        <v>1671</v>
      </c>
      <c r="BC306" s="90">
        <v>0</v>
      </c>
      <c r="BD306" s="90">
        <v>1671</v>
      </c>
      <c r="BE306" s="90">
        <v>6383</v>
      </c>
      <c r="BF306" s="90">
        <v>10</v>
      </c>
      <c r="BG306" s="94" t="s">
        <v>313</v>
      </c>
      <c r="BH306" s="125" t="s">
        <v>330</v>
      </c>
    </row>
    <row r="307" spans="1:60" x14ac:dyDescent="0.2">
      <c r="A307" s="176">
        <v>304</v>
      </c>
      <c r="B307" s="190" t="s">
        <v>310</v>
      </c>
      <c r="C307" s="83" t="s">
        <v>638</v>
      </c>
      <c r="D307" s="90">
        <v>361822</v>
      </c>
      <c r="E307" s="90">
        <v>3411</v>
      </c>
      <c r="F307" s="90">
        <v>350527</v>
      </c>
      <c r="G307" s="90">
        <v>353938</v>
      </c>
      <c r="H307" s="214">
        <v>97.82</v>
      </c>
      <c r="I307" s="90">
        <v>4596</v>
      </c>
      <c r="J307" s="90">
        <v>4199</v>
      </c>
      <c r="K307" s="90">
        <v>359322</v>
      </c>
      <c r="L307" s="90">
        <v>99404</v>
      </c>
      <c r="M307" s="90">
        <v>102268</v>
      </c>
      <c r="N307" s="90">
        <v>101946</v>
      </c>
      <c r="O307" s="90">
        <v>55704</v>
      </c>
      <c r="P307" s="90">
        <v>17267</v>
      </c>
      <c r="Q307" s="90">
        <v>-1593</v>
      </c>
      <c r="R307" s="90">
        <v>15674</v>
      </c>
      <c r="S307" s="90">
        <v>807</v>
      </c>
      <c r="T307" s="90">
        <v>4066</v>
      </c>
      <c r="U307" s="90">
        <v>750</v>
      </c>
      <c r="V307" s="90">
        <v>137</v>
      </c>
      <c r="W307" s="90">
        <v>9914</v>
      </c>
      <c r="X307" s="90">
        <v>5811</v>
      </c>
      <c r="Y307" s="90">
        <v>4103</v>
      </c>
      <c r="Z307" s="90">
        <v>8152</v>
      </c>
      <c r="AA307" s="90">
        <v>27</v>
      </c>
      <c r="AB307" s="90">
        <v>8125</v>
      </c>
      <c r="AC307" s="90">
        <v>18039</v>
      </c>
      <c r="AD307" s="90">
        <v>1337</v>
      </c>
      <c r="AE307" s="178"/>
      <c r="AF307" s="90">
        <v>87300</v>
      </c>
      <c r="AG307" s="90">
        <v>690</v>
      </c>
      <c r="AH307" s="90">
        <v>84324</v>
      </c>
      <c r="AI307" s="90">
        <v>85014</v>
      </c>
      <c r="AJ307" s="214">
        <v>97.38</v>
      </c>
      <c r="AK307" s="90">
        <v>-6220</v>
      </c>
      <c r="AL307" s="90">
        <v>559</v>
      </c>
      <c r="AM307" s="90">
        <v>78663</v>
      </c>
      <c r="AN307" s="90">
        <v>24745</v>
      </c>
      <c r="AO307" s="90">
        <v>19973</v>
      </c>
      <c r="AP307" s="90">
        <v>21888</v>
      </c>
      <c r="AQ307" s="90">
        <v>12057</v>
      </c>
      <c r="AR307" s="90">
        <v>4022</v>
      </c>
      <c r="AS307" s="90">
        <v>362</v>
      </c>
      <c r="AT307" s="90">
        <v>4384</v>
      </c>
      <c r="AU307" s="90">
        <v>142</v>
      </c>
      <c r="AV307" s="90">
        <v>1304</v>
      </c>
      <c r="AW307" s="90">
        <v>257</v>
      </c>
      <c r="AX307" s="90">
        <v>151</v>
      </c>
      <c r="AY307" s="90">
        <v>2530</v>
      </c>
      <c r="AZ307" s="90">
        <v>933</v>
      </c>
      <c r="BA307" s="90">
        <v>1597</v>
      </c>
      <c r="BB307" s="90">
        <v>2292</v>
      </c>
      <c r="BC307" s="90">
        <v>32</v>
      </c>
      <c r="BD307" s="90">
        <v>2260</v>
      </c>
      <c r="BE307" s="90">
        <v>4790</v>
      </c>
      <c r="BF307" s="90">
        <v>39</v>
      </c>
      <c r="BG307" s="94" t="s">
        <v>314</v>
      </c>
      <c r="BH307" s="125" t="s">
        <v>335</v>
      </c>
    </row>
    <row r="308" spans="1:60" x14ac:dyDescent="0.2">
      <c r="A308" s="176">
        <v>305</v>
      </c>
      <c r="B308" s="190" t="s">
        <v>284</v>
      </c>
      <c r="C308" s="83" t="s">
        <v>639</v>
      </c>
      <c r="D308" s="90">
        <v>89510</v>
      </c>
      <c r="E308" s="90">
        <v>987</v>
      </c>
      <c r="F308" s="90">
        <v>87011</v>
      </c>
      <c r="G308" s="90">
        <v>87998</v>
      </c>
      <c r="H308" s="214">
        <v>98.31</v>
      </c>
      <c r="I308" s="90">
        <v>587</v>
      </c>
      <c r="J308" s="90">
        <v>1097</v>
      </c>
      <c r="K308" s="90">
        <v>88695</v>
      </c>
      <c r="L308" s="90">
        <v>25068</v>
      </c>
      <c r="M308" s="90">
        <v>25289</v>
      </c>
      <c r="N308" s="90">
        <v>25222</v>
      </c>
      <c r="O308" s="90">
        <v>13116</v>
      </c>
      <c r="P308" s="90">
        <v>4242</v>
      </c>
      <c r="Q308" s="90">
        <v>-213</v>
      </c>
      <c r="R308" s="90">
        <v>4029</v>
      </c>
      <c r="S308" s="90">
        <v>160</v>
      </c>
      <c r="T308" s="90">
        <v>473</v>
      </c>
      <c r="U308" s="90">
        <v>0</v>
      </c>
      <c r="V308" s="90">
        <v>0</v>
      </c>
      <c r="W308" s="90">
        <v>3396</v>
      </c>
      <c r="X308" s="90">
        <v>2450</v>
      </c>
      <c r="Y308" s="90">
        <v>946</v>
      </c>
      <c r="Z308" s="90">
        <v>1715</v>
      </c>
      <c r="AA308" s="90">
        <v>0</v>
      </c>
      <c r="AB308" s="90">
        <v>1715</v>
      </c>
      <c r="AC308" s="90">
        <v>5111</v>
      </c>
      <c r="AD308" s="90">
        <v>440</v>
      </c>
      <c r="AE308" s="178"/>
      <c r="AF308" s="90">
        <v>38860</v>
      </c>
      <c r="AG308" s="90">
        <v>620</v>
      </c>
      <c r="AH308" s="90">
        <v>36721</v>
      </c>
      <c r="AI308" s="90">
        <v>37341</v>
      </c>
      <c r="AJ308" s="214">
        <v>96.09</v>
      </c>
      <c r="AK308" s="90">
        <v>-1542</v>
      </c>
      <c r="AL308" s="90">
        <v>837</v>
      </c>
      <c r="AM308" s="90">
        <v>36016</v>
      </c>
      <c r="AN308" s="90">
        <v>11613</v>
      </c>
      <c r="AO308" s="90">
        <v>8740</v>
      </c>
      <c r="AP308" s="90">
        <v>9330</v>
      </c>
      <c r="AQ308" s="90">
        <v>6333</v>
      </c>
      <c r="AR308" s="90">
        <v>3412</v>
      </c>
      <c r="AS308" s="90">
        <v>-2295</v>
      </c>
      <c r="AT308" s="90">
        <v>1117</v>
      </c>
      <c r="AU308" s="90">
        <v>-1216</v>
      </c>
      <c r="AV308" s="90">
        <v>-324</v>
      </c>
      <c r="AW308" s="90">
        <v>150</v>
      </c>
      <c r="AX308" s="90">
        <v>114</v>
      </c>
      <c r="AY308" s="90">
        <v>2393</v>
      </c>
      <c r="AZ308" s="90">
        <v>1514</v>
      </c>
      <c r="BA308" s="90">
        <v>879</v>
      </c>
      <c r="BB308" s="90">
        <v>1675</v>
      </c>
      <c r="BC308" s="90">
        <v>0</v>
      </c>
      <c r="BD308" s="90">
        <v>1675</v>
      </c>
      <c r="BE308" s="90">
        <v>4068</v>
      </c>
      <c r="BF308" s="90">
        <v>41</v>
      </c>
      <c r="BG308" s="94" t="s">
        <v>311</v>
      </c>
      <c r="BH308" s="125" t="s">
        <v>329</v>
      </c>
    </row>
    <row r="309" spans="1:60" x14ac:dyDescent="0.2">
      <c r="A309" s="176">
        <v>306</v>
      </c>
      <c r="B309" s="191" t="s">
        <v>285</v>
      </c>
      <c r="C309" s="83" t="s">
        <v>640</v>
      </c>
      <c r="D309" s="90">
        <v>96169</v>
      </c>
      <c r="E309" s="90">
        <v>1786</v>
      </c>
      <c r="F309" s="90">
        <v>91172</v>
      </c>
      <c r="G309" s="90">
        <v>92958</v>
      </c>
      <c r="H309" s="214">
        <v>96.66</v>
      </c>
      <c r="I309" s="90">
        <v>922</v>
      </c>
      <c r="J309" s="90">
        <v>2215</v>
      </c>
      <c r="K309" s="90">
        <v>94309</v>
      </c>
      <c r="L309" s="90">
        <v>27700</v>
      </c>
      <c r="M309" s="90">
        <v>26191</v>
      </c>
      <c r="N309" s="90">
        <v>26337</v>
      </c>
      <c r="O309" s="90">
        <v>14081</v>
      </c>
      <c r="P309" s="90">
        <v>7388</v>
      </c>
      <c r="Q309" s="90">
        <v>381</v>
      </c>
      <c r="R309" s="90">
        <v>7769</v>
      </c>
      <c r="S309" s="90">
        <v>616</v>
      </c>
      <c r="T309" s="90">
        <v>1002</v>
      </c>
      <c r="U309" s="90">
        <v>211</v>
      </c>
      <c r="V309" s="90">
        <v>24</v>
      </c>
      <c r="W309" s="90">
        <v>5916</v>
      </c>
      <c r="X309" s="90">
        <v>4738</v>
      </c>
      <c r="Y309" s="90">
        <v>1178</v>
      </c>
      <c r="Z309" s="90">
        <v>3261</v>
      </c>
      <c r="AA309" s="90">
        <v>9</v>
      </c>
      <c r="AB309" s="90">
        <v>3252</v>
      </c>
      <c r="AC309" s="90">
        <v>9168</v>
      </c>
      <c r="AD309" s="90">
        <v>555</v>
      </c>
      <c r="AE309" s="178"/>
      <c r="AF309" s="90">
        <v>50415</v>
      </c>
      <c r="AG309" s="90">
        <v>1248</v>
      </c>
      <c r="AH309" s="90">
        <v>46740</v>
      </c>
      <c r="AI309" s="90">
        <v>47988</v>
      </c>
      <c r="AJ309" s="214">
        <v>95.19</v>
      </c>
      <c r="AK309" s="90">
        <v>-3820</v>
      </c>
      <c r="AL309" s="90">
        <v>982</v>
      </c>
      <c r="AM309" s="90">
        <v>43902</v>
      </c>
      <c r="AN309" s="90">
        <v>18903</v>
      </c>
      <c r="AO309" s="90">
        <v>10725</v>
      </c>
      <c r="AP309" s="90">
        <v>11482</v>
      </c>
      <c r="AQ309" s="90">
        <v>2792</v>
      </c>
      <c r="AR309" s="90">
        <v>6484</v>
      </c>
      <c r="AS309" s="90">
        <v>798</v>
      </c>
      <c r="AT309" s="90">
        <v>7282</v>
      </c>
      <c r="AU309" s="90">
        <v>656</v>
      </c>
      <c r="AV309" s="90">
        <v>1589</v>
      </c>
      <c r="AW309" s="90">
        <v>302</v>
      </c>
      <c r="AX309" s="90">
        <v>180</v>
      </c>
      <c r="AY309" s="90">
        <v>4555</v>
      </c>
      <c r="AZ309" s="90">
        <v>2302</v>
      </c>
      <c r="BA309" s="90">
        <v>2253</v>
      </c>
      <c r="BB309" s="90">
        <v>2427</v>
      </c>
      <c r="BC309" s="90">
        <v>10</v>
      </c>
      <c r="BD309" s="90">
        <v>2417</v>
      </c>
      <c r="BE309" s="90">
        <v>6972</v>
      </c>
      <c r="BF309" s="90">
        <v>18</v>
      </c>
      <c r="BG309" s="94" t="s">
        <v>314</v>
      </c>
      <c r="BH309" s="125" t="s">
        <v>329</v>
      </c>
    </row>
    <row r="310" spans="1:60" x14ac:dyDescent="0.2">
      <c r="A310" s="176">
        <v>307</v>
      </c>
      <c r="B310" s="190" t="s">
        <v>286</v>
      </c>
      <c r="C310" s="83" t="s">
        <v>641</v>
      </c>
      <c r="D310" s="90">
        <v>180401</v>
      </c>
      <c r="E310" s="90">
        <v>1011</v>
      </c>
      <c r="F310" s="90">
        <v>168294</v>
      </c>
      <c r="G310" s="90">
        <v>169305</v>
      </c>
      <c r="H310" s="214">
        <v>93.85</v>
      </c>
      <c r="I310" s="90">
        <v>3532</v>
      </c>
      <c r="J310" s="90">
        <v>1747</v>
      </c>
      <c r="K310" s="90">
        <v>173573</v>
      </c>
      <c r="L310" s="90">
        <v>48204</v>
      </c>
      <c r="M310" s="90">
        <v>48076</v>
      </c>
      <c r="N310" s="90">
        <v>48285</v>
      </c>
      <c r="O310" s="90">
        <v>29008</v>
      </c>
      <c r="P310" s="90">
        <v>27933</v>
      </c>
      <c r="Q310" s="90">
        <v>697</v>
      </c>
      <c r="R310" s="90">
        <v>28630</v>
      </c>
      <c r="S310" s="90">
        <v>2248</v>
      </c>
      <c r="T310" s="90">
        <v>2725</v>
      </c>
      <c r="U310" s="90">
        <v>1357</v>
      </c>
      <c r="V310" s="90">
        <v>135</v>
      </c>
      <c r="W310" s="90">
        <v>22165</v>
      </c>
      <c r="X310" s="90">
        <v>14694</v>
      </c>
      <c r="Y310" s="90">
        <v>7471</v>
      </c>
      <c r="Z310" s="90">
        <v>11096</v>
      </c>
      <c r="AA310" s="90">
        <v>43</v>
      </c>
      <c r="AB310" s="90">
        <v>11053</v>
      </c>
      <c r="AC310" s="90">
        <v>33218</v>
      </c>
      <c r="AD310" s="90">
        <v>1314</v>
      </c>
      <c r="AE310" s="178"/>
      <c r="AF310" s="90">
        <v>39160</v>
      </c>
      <c r="AG310" s="90">
        <v>286</v>
      </c>
      <c r="AH310" s="90">
        <v>36633</v>
      </c>
      <c r="AI310" s="90">
        <v>36919</v>
      </c>
      <c r="AJ310" s="214">
        <v>94.28</v>
      </c>
      <c r="AK310" s="90">
        <v>-3532</v>
      </c>
      <c r="AL310" s="90">
        <v>665</v>
      </c>
      <c r="AM310" s="90">
        <v>33766</v>
      </c>
      <c r="AN310" s="90">
        <v>8969</v>
      </c>
      <c r="AO310" s="90">
        <v>6237</v>
      </c>
      <c r="AP310" s="90">
        <v>13085</v>
      </c>
      <c r="AQ310" s="90">
        <v>5475</v>
      </c>
      <c r="AR310" s="90">
        <v>6154</v>
      </c>
      <c r="AS310" s="90">
        <v>4645</v>
      </c>
      <c r="AT310" s="90">
        <v>10799</v>
      </c>
      <c r="AU310" s="90">
        <v>2812</v>
      </c>
      <c r="AV310" s="90">
        <v>2659</v>
      </c>
      <c r="AW310" s="90">
        <v>1024</v>
      </c>
      <c r="AX310" s="90">
        <v>162</v>
      </c>
      <c r="AY310" s="90">
        <v>4142</v>
      </c>
      <c r="AZ310" s="90">
        <v>2722</v>
      </c>
      <c r="BA310" s="90">
        <v>1420</v>
      </c>
      <c r="BB310" s="90">
        <v>2662</v>
      </c>
      <c r="BC310" s="90">
        <v>22</v>
      </c>
      <c r="BD310" s="90">
        <v>2640</v>
      </c>
      <c r="BE310" s="90">
        <v>6782</v>
      </c>
      <c r="BF310" s="90">
        <v>55</v>
      </c>
      <c r="BG310" s="94" t="s">
        <v>313</v>
      </c>
      <c r="BH310" s="125" t="s">
        <v>330</v>
      </c>
    </row>
    <row r="311" spans="1:60" x14ac:dyDescent="0.2">
      <c r="A311" s="176">
        <v>308</v>
      </c>
      <c r="B311" s="190" t="s">
        <v>287</v>
      </c>
      <c r="C311" s="83" t="s">
        <v>642</v>
      </c>
      <c r="D311" s="90">
        <v>83546</v>
      </c>
      <c r="E311" s="90">
        <v>1067</v>
      </c>
      <c r="F311" s="90">
        <v>80863</v>
      </c>
      <c r="G311" s="90">
        <v>81930</v>
      </c>
      <c r="H311" s="214">
        <v>98.07</v>
      </c>
      <c r="I311" s="90">
        <v>297</v>
      </c>
      <c r="J311" s="90">
        <v>1544</v>
      </c>
      <c r="K311" s="90">
        <v>82704</v>
      </c>
      <c r="L311" s="90">
        <v>23099</v>
      </c>
      <c r="M311" s="90">
        <v>23864</v>
      </c>
      <c r="N311" s="90">
        <v>23760</v>
      </c>
      <c r="O311" s="90">
        <v>11981</v>
      </c>
      <c r="P311" s="90">
        <v>3445</v>
      </c>
      <c r="Q311" s="90">
        <v>105</v>
      </c>
      <c r="R311" s="90">
        <v>3550</v>
      </c>
      <c r="S311" s="90">
        <v>351</v>
      </c>
      <c r="T311" s="90">
        <v>617</v>
      </c>
      <c r="U311" s="90">
        <v>10</v>
      </c>
      <c r="V311" s="90">
        <v>8</v>
      </c>
      <c r="W311" s="90">
        <v>2564</v>
      </c>
      <c r="X311" s="90">
        <v>1664</v>
      </c>
      <c r="Y311" s="90">
        <v>900</v>
      </c>
      <c r="Z311" s="90">
        <v>1865</v>
      </c>
      <c r="AA311" s="90">
        <v>2</v>
      </c>
      <c r="AB311" s="90">
        <v>1863</v>
      </c>
      <c r="AC311" s="90">
        <v>4427</v>
      </c>
      <c r="AD311" s="90">
        <v>196</v>
      </c>
      <c r="AE311" s="178"/>
      <c r="AF311" s="90">
        <v>29430</v>
      </c>
      <c r="AG311" s="90">
        <v>575</v>
      </c>
      <c r="AH311" s="90">
        <v>27185</v>
      </c>
      <c r="AI311" s="90">
        <v>27760</v>
      </c>
      <c r="AJ311" s="214">
        <v>94.33</v>
      </c>
      <c r="AK311" s="90">
        <v>-1282</v>
      </c>
      <c r="AL311" s="90">
        <v>1127</v>
      </c>
      <c r="AM311" s="90">
        <v>27030</v>
      </c>
      <c r="AN311" s="90">
        <v>8683</v>
      </c>
      <c r="AO311" s="90">
        <v>6656</v>
      </c>
      <c r="AP311" s="90">
        <v>7756</v>
      </c>
      <c r="AQ311" s="90">
        <v>3935</v>
      </c>
      <c r="AR311" s="90">
        <v>1703</v>
      </c>
      <c r="AS311" s="90">
        <v>8704</v>
      </c>
      <c r="AT311" s="90">
        <v>10407</v>
      </c>
      <c r="AU311" s="90">
        <v>5382</v>
      </c>
      <c r="AV311" s="90">
        <v>3858</v>
      </c>
      <c r="AW311" s="90">
        <v>4</v>
      </c>
      <c r="AX311" s="90">
        <v>0</v>
      </c>
      <c r="AY311" s="90">
        <v>1163</v>
      </c>
      <c r="AZ311" s="90">
        <v>561</v>
      </c>
      <c r="BA311" s="90">
        <v>602</v>
      </c>
      <c r="BB311" s="90">
        <v>1670</v>
      </c>
      <c r="BC311" s="90">
        <v>0</v>
      </c>
      <c r="BD311" s="90">
        <v>1670</v>
      </c>
      <c r="BE311" s="90">
        <v>2833</v>
      </c>
      <c r="BF311" s="90">
        <v>11</v>
      </c>
      <c r="BG311" s="94" t="s">
        <v>311</v>
      </c>
      <c r="BH311" s="125" t="s">
        <v>329</v>
      </c>
    </row>
    <row r="312" spans="1:60" x14ac:dyDescent="0.2">
      <c r="A312" s="176">
        <v>309</v>
      </c>
      <c r="B312" s="190" t="s">
        <v>288</v>
      </c>
      <c r="C312" s="83" t="s">
        <v>643</v>
      </c>
      <c r="D312" s="90">
        <v>138215</v>
      </c>
      <c r="E312" s="90">
        <v>1339</v>
      </c>
      <c r="F312" s="90">
        <v>135621</v>
      </c>
      <c r="G312" s="90">
        <v>136960</v>
      </c>
      <c r="H312" s="214">
        <v>99.09</v>
      </c>
      <c r="I312" s="90">
        <v>1186</v>
      </c>
      <c r="J312" s="90">
        <v>1472</v>
      </c>
      <c r="K312" s="90">
        <v>138279</v>
      </c>
      <c r="L312" s="90">
        <v>38724</v>
      </c>
      <c r="M312" s="90">
        <v>38741</v>
      </c>
      <c r="N312" s="90">
        <v>40238</v>
      </c>
      <c r="O312" s="90">
        <v>20576</v>
      </c>
      <c r="P312" s="90">
        <v>2659</v>
      </c>
      <c r="Q312" s="90">
        <v>-160</v>
      </c>
      <c r="R312" s="90">
        <v>2499</v>
      </c>
      <c r="S312" s="90">
        <v>129</v>
      </c>
      <c r="T312" s="90">
        <v>-134</v>
      </c>
      <c r="U312" s="90">
        <v>181</v>
      </c>
      <c r="V312" s="90">
        <v>30</v>
      </c>
      <c r="W312" s="90">
        <v>2293</v>
      </c>
      <c r="X312" s="90">
        <v>1404</v>
      </c>
      <c r="Y312" s="90">
        <v>889</v>
      </c>
      <c r="Z312" s="90">
        <v>1438</v>
      </c>
      <c r="AA312" s="90">
        <v>32</v>
      </c>
      <c r="AB312" s="90">
        <v>1406</v>
      </c>
      <c r="AC312" s="90">
        <v>3699</v>
      </c>
      <c r="AD312" s="90">
        <v>567</v>
      </c>
      <c r="AE312" s="178"/>
      <c r="AF312" s="90">
        <v>53493</v>
      </c>
      <c r="AG312" s="90">
        <v>2050</v>
      </c>
      <c r="AH312" s="90">
        <v>50791</v>
      </c>
      <c r="AI312" s="90">
        <v>52841</v>
      </c>
      <c r="AJ312" s="214">
        <v>98.78</v>
      </c>
      <c r="AK312" s="90">
        <v>204</v>
      </c>
      <c r="AL312" s="90">
        <v>2213</v>
      </c>
      <c r="AM312" s="90">
        <v>53208</v>
      </c>
      <c r="AN312" s="90">
        <v>15523</v>
      </c>
      <c r="AO312" s="90">
        <v>12293</v>
      </c>
      <c r="AP312" s="90">
        <v>14719</v>
      </c>
      <c r="AQ312" s="90">
        <v>10673</v>
      </c>
      <c r="AR312" s="90">
        <v>615</v>
      </c>
      <c r="AS312" s="90">
        <v>57</v>
      </c>
      <c r="AT312" s="90">
        <v>672</v>
      </c>
      <c r="AU312" s="90">
        <v>535</v>
      </c>
      <c r="AV312" s="90">
        <v>-92</v>
      </c>
      <c r="AW312" s="90">
        <v>210</v>
      </c>
      <c r="AX312" s="90">
        <v>48</v>
      </c>
      <c r="AY312" s="90">
        <v>-29</v>
      </c>
      <c r="AZ312" s="90">
        <v>68</v>
      </c>
      <c r="BA312" s="90">
        <v>-97</v>
      </c>
      <c r="BB312" s="90">
        <v>674</v>
      </c>
      <c r="BC312" s="90">
        <v>13</v>
      </c>
      <c r="BD312" s="90">
        <v>661</v>
      </c>
      <c r="BE312" s="90">
        <v>632</v>
      </c>
      <c r="BF312" s="90">
        <v>31</v>
      </c>
      <c r="BG312" s="94" t="s">
        <v>314</v>
      </c>
      <c r="BH312" s="125" t="s">
        <v>329</v>
      </c>
    </row>
    <row r="313" spans="1:60" x14ac:dyDescent="0.2">
      <c r="A313" s="176">
        <v>310</v>
      </c>
      <c r="B313" s="190" t="s">
        <v>289</v>
      </c>
      <c r="C313" s="83" t="s">
        <v>644</v>
      </c>
      <c r="D313" s="90">
        <v>122355</v>
      </c>
      <c r="E313" s="90">
        <v>2705</v>
      </c>
      <c r="F313" s="90">
        <v>109528</v>
      </c>
      <c r="G313" s="90">
        <v>112233</v>
      </c>
      <c r="H313" s="214">
        <v>91.73</v>
      </c>
      <c r="I313" s="90">
        <v>918</v>
      </c>
      <c r="J313" s="90">
        <v>3430</v>
      </c>
      <c r="K313" s="90">
        <v>113876</v>
      </c>
      <c r="L313" s="90">
        <v>29899</v>
      </c>
      <c r="M313" s="90">
        <v>29845</v>
      </c>
      <c r="N313" s="90">
        <v>31190</v>
      </c>
      <c r="O313" s="90">
        <v>22942</v>
      </c>
      <c r="P313" s="90">
        <v>23305</v>
      </c>
      <c r="Q313" s="90">
        <v>-1835</v>
      </c>
      <c r="R313" s="90">
        <v>21470</v>
      </c>
      <c r="S313" s="90">
        <v>1012</v>
      </c>
      <c r="T313" s="90">
        <v>933</v>
      </c>
      <c r="U313" s="90">
        <v>970</v>
      </c>
      <c r="V313" s="90">
        <v>107</v>
      </c>
      <c r="W313" s="90">
        <v>18448</v>
      </c>
      <c r="X313" s="90">
        <v>12518</v>
      </c>
      <c r="Y313" s="90">
        <v>5930</v>
      </c>
      <c r="Z313" s="90">
        <v>10684</v>
      </c>
      <c r="AA313" s="90">
        <v>28</v>
      </c>
      <c r="AB313" s="90">
        <v>10656</v>
      </c>
      <c r="AC313" s="90">
        <v>29104</v>
      </c>
      <c r="AD313" s="90">
        <v>1530</v>
      </c>
      <c r="AE313" s="178"/>
      <c r="AF313" s="90">
        <v>46003</v>
      </c>
      <c r="AG313" s="90">
        <v>1437</v>
      </c>
      <c r="AH313" s="90">
        <v>39583</v>
      </c>
      <c r="AI313" s="90">
        <v>41020</v>
      </c>
      <c r="AJ313" s="214">
        <v>89.17</v>
      </c>
      <c r="AK313" s="90">
        <v>-3741</v>
      </c>
      <c r="AL313" s="90">
        <v>2269</v>
      </c>
      <c r="AM313" s="90">
        <v>38111</v>
      </c>
      <c r="AN313" s="90">
        <v>7748</v>
      </c>
      <c r="AO313" s="90">
        <v>12774</v>
      </c>
      <c r="AP313" s="90">
        <v>9839</v>
      </c>
      <c r="AQ313" s="90">
        <v>7750</v>
      </c>
      <c r="AR313" s="90">
        <v>6596</v>
      </c>
      <c r="AS313" s="90">
        <v>-3873</v>
      </c>
      <c r="AT313" s="90">
        <v>2723</v>
      </c>
      <c r="AU313" s="90">
        <v>-2435</v>
      </c>
      <c r="AV313" s="90">
        <v>-816</v>
      </c>
      <c r="AW313" s="90">
        <v>698</v>
      </c>
      <c r="AX313" s="90">
        <v>200</v>
      </c>
      <c r="AY313" s="90">
        <v>5076</v>
      </c>
      <c r="AZ313" s="90">
        <v>1701</v>
      </c>
      <c r="BA313" s="90">
        <v>3375</v>
      </c>
      <c r="BB313" s="90">
        <v>5580</v>
      </c>
      <c r="BC313" s="90">
        <v>28</v>
      </c>
      <c r="BD313" s="90">
        <v>5552</v>
      </c>
      <c r="BE313" s="90">
        <v>10628</v>
      </c>
      <c r="BF313" s="90">
        <v>76</v>
      </c>
      <c r="BG313" s="94" t="s">
        <v>313</v>
      </c>
      <c r="BH313" s="125" t="s">
        <v>336</v>
      </c>
    </row>
    <row r="314" spans="1:60" x14ac:dyDescent="0.2">
      <c r="A314" s="176">
        <v>311</v>
      </c>
      <c r="B314" s="190" t="s">
        <v>290</v>
      </c>
      <c r="C314" s="83" t="s">
        <v>645</v>
      </c>
      <c r="D314" s="90">
        <v>57508</v>
      </c>
      <c r="E314" s="90">
        <v>762</v>
      </c>
      <c r="F314" s="90">
        <v>55382</v>
      </c>
      <c r="G314" s="90">
        <v>56144</v>
      </c>
      <c r="H314" s="214">
        <v>97.63</v>
      </c>
      <c r="I314" s="90">
        <v>434</v>
      </c>
      <c r="J314" s="90">
        <v>1234</v>
      </c>
      <c r="K314" s="90">
        <v>57050</v>
      </c>
      <c r="L314" s="90">
        <v>16241</v>
      </c>
      <c r="M314" s="90">
        <v>16230</v>
      </c>
      <c r="N314" s="90">
        <v>16329</v>
      </c>
      <c r="O314" s="90">
        <v>8250</v>
      </c>
      <c r="P314" s="90">
        <v>3042</v>
      </c>
      <c r="Q314" s="90">
        <v>126</v>
      </c>
      <c r="R314" s="90">
        <v>3168</v>
      </c>
      <c r="S314" s="90">
        <v>252</v>
      </c>
      <c r="T314" s="90">
        <v>644</v>
      </c>
      <c r="U314" s="90">
        <v>94</v>
      </c>
      <c r="V314" s="90">
        <v>31</v>
      </c>
      <c r="W314" s="90">
        <v>2147</v>
      </c>
      <c r="X314" s="90">
        <v>1487</v>
      </c>
      <c r="Y314" s="90">
        <v>660</v>
      </c>
      <c r="Z314" s="90">
        <v>1427</v>
      </c>
      <c r="AA314" s="90">
        <v>18</v>
      </c>
      <c r="AB314" s="90">
        <v>1409</v>
      </c>
      <c r="AC314" s="90">
        <v>3556</v>
      </c>
      <c r="AD314" s="90">
        <v>62</v>
      </c>
      <c r="AE314" s="178"/>
      <c r="AF314" s="90">
        <v>20025</v>
      </c>
      <c r="AG314" s="90">
        <v>282</v>
      </c>
      <c r="AH314" s="90">
        <v>18082</v>
      </c>
      <c r="AI314" s="90">
        <v>18364</v>
      </c>
      <c r="AJ314" s="214">
        <v>91.71</v>
      </c>
      <c r="AK314" s="90">
        <v>-1460</v>
      </c>
      <c r="AL314" s="90">
        <v>556</v>
      </c>
      <c r="AM314" s="90">
        <v>17178</v>
      </c>
      <c r="AN314" s="90">
        <v>7917</v>
      </c>
      <c r="AO314" s="90">
        <v>2760</v>
      </c>
      <c r="AP314" s="90">
        <v>4153</v>
      </c>
      <c r="AQ314" s="90">
        <v>2348</v>
      </c>
      <c r="AR314" s="90">
        <v>1084</v>
      </c>
      <c r="AS314" s="90">
        <v>783</v>
      </c>
      <c r="AT314" s="90">
        <v>1867</v>
      </c>
      <c r="AU314" s="90">
        <v>255</v>
      </c>
      <c r="AV314" s="90">
        <v>807</v>
      </c>
      <c r="AW314" s="90">
        <v>68</v>
      </c>
      <c r="AX314" s="90">
        <v>31</v>
      </c>
      <c r="AY314" s="90">
        <v>706</v>
      </c>
      <c r="AZ314" s="90">
        <v>227</v>
      </c>
      <c r="BA314" s="90">
        <v>479</v>
      </c>
      <c r="BB314" s="90">
        <v>1661</v>
      </c>
      <c r="BC314" s="90">
        <v>0</v>
      </c>
      <c r="BD314" s="90">
        <v>1661</v>
      </c>
      <c r="BE314" s="90">
        <v>2367</v>
      </c>
      <c r="BF314" s="90">
        <v>3</v>
      </c>
      <c r="BG314" s="94" t="s">
        <v>311</v>
      </c>
      <c r="BH314" s="125" t="s">
        <v>336</v>
      </c>
    </row>
    <row r="315" spans="1:60" x14ac:dyDescent="0.2">
      <c r="A315" s="176">
        <v>312</v>
      </c>
      <c r="B315" s="190" t="s">
        <v>291</v>
      </c>
      <c r="C315" s="83" t="s">
        <v>646</v>
      </c>
      <c r="D315" s="90">
        <v>73041</v>
      </c>
      <c r="E315" s="90">
        <v>1120</v>
      </c>
      <c r="F315" s="90">
        <v>69007</v>
      </c>
      <c r="G315" s="90">
        <v>70127</v>
      </c>
      <c r="H315" s="214">
        <v>96.01</v>
      </c>
      <c r="I315" s="90">
        <v>672</v>
      </c>
      <c r="J315" s="90">
        <v>1360</v>
      </c>
      <c r="K315" s="90">
        <v>71039</v>
      </c>
      <c r="L315" s="90">
        <v>19591</v>
      </c>
      <c r="M315" s="90">
        <v>20141</v>
      </c>
      <c r="N315" s="90">
        <v>19838</v>
      </c>
      <c r="O315" s="90">
        <v>11469</v>
      </c>
      <c r="P315" s="90">
        <v>5537</v>
      </c>
      <c r="Q315" s="90">
        <v>186</v>
      </c>
      <c r="R315" s="90">
        <v>5723</v>
      </c>
      <c r="S315" s="90">
        <v>443</v>
      </c>
      <c r="T315" s="90">
        <v>772</v>
      </c>
      <c r="U315" s="90">
        <v>97</v>
      </c>
      <c r="V315" s="90">
        <v>40</v>
      </c>
      <c r="W315" s="90">
        <v>4371</v>
      </c>
      <c r="X315" s="90">
        <v>3085</v>
      </c>
      <c r="Y315" s="90">
        <v>1286</v>
      </c>
      <c r="Z315" s="90">
        <v>2915</v>
      </c>
      <c r="AA315" s="90">
        <v>20</v>
      </c>
      <c r="AB315" s="90">
        <v>2895</v>
      </c>
      <c r="AC315" s="90">
        <v>7266</v>
      </c>
      <c r="AD315" s="90">
        <v>494</v>
      </c>
      <c r="AE315" s="178"/>
      <c r="AF315" s="90">
        <v>15548</v>
      </c>
      <c r="AG315" s="90">
        <v>1530</v>
      </c>
      <c r="AH315" s="90">
        <v>12747</v>
      </c>
      <c r="AI315" s="90">
        <v>14277</v>
      </c>
      <c r="AJ315" s="214">
        <v>91.83</v>
      </c>
      <c r="AK315" s="90">
        <v>-1521</v>
      </c>
      <c r="AL315" s="90">
        <v>452</v>
      </c>
      <c r="AM315" s="90">
        <v>11678</v>
      </c>
      <c r="AN315" s="90">
        <v>3009</v>
      </c>
      <c r="AO315" s="90">
        <v>4969</v>
      </c>
      <c r="AP315" s="90">
        <v>2668</v>
      </c>
      <c r="AQ315" s="90">
        <v>1032</v>
      </c>
      <c r="AR315" s="90">
        <v>2185</v>
      </c>
      <c r="AS315" s="90">
        <v>236</v>
      </c>
      <c r="AT315" s="90">
        <v>2421</v>
      </c>
      <c r="AU315" s="90">
        <v>37</v>
      </c>
      <c r="AV315" s="90">
        <v>391</v>
      </c>
      <c r="AW315" s="90">
        <v>207</v>
      </c>
      <c r="AX315" s="90">
        <v>78</v>
      </c>
      <c r="AY315" s="90">
        <v>1708</v>
      </c>
      <c r="AZ315" s="90">
        <v>1248</v>
      </c>
      <c r="BA315" s="90">
        <v>460</v>
      </c>
      <c r="BB315" s="90">
        <v>1271</v>
      </c>
      <c r="BC315" s="90">
        <v>10</v>
      </c>
      <c r="BD315" s="90">
        <v>1261</v>
      </c>
      <c r="BE315" s="90">
        <v>2969</v>
      </c>
      <c r="BF315" s="90">
        <v>27</v>
      </c>
      <c r="BG315" s="94" t="s">
        <v>311</v>
      </c>
      <c r="BH315" s="125" t="s">
        <v>329</v>
      </c>
    </row>
    <row r="316" spans="1:60" x14ac:dyDescent="0.2">
      <c r="A316" s="176">
        <v>313</v>
      </c>
      <c r="B316" s="190" t="s">
        <v>292</v>
      </c>
      <c r="C316" s="83" t="s">
        <v>647</v>
      </c>
      <c r="D316" s="90">
        <v>91606</v>
      </c>
      <c r="E316" s="90">
        <v>1378</v>
      </c>
      <c r="F316" s="90">
        <v>88957</v>
      </c>
      <c r="G316" s="90">
        <v>90335</v>
      </c>
      <c r="H316" s="214">
        <v>98.61</v>
      </c>
      <c r="I316" s="90">
        <v>355</v>
      </c>
      <c r="J316" s="90">
        <v>1801</v>
      </c>
      <c r="K316" s="90">
        <v>91113</v>
      </c>
      <c r="L316" s="90">
        <v>26155</v>
      </c>
      <c r="M316" s="90">
        <v>26015</v>
      </c>
      <c r="N316" s="90">
        <v>26067</v>
      </c>
      <c r="O316" s="90">
        <v>12876</v>
      </c>
      <c r="P316" s="90">
        <v>2526</v>
      </c>
      <c r="Q316" s="90">
        <v>244</v>
      </c>
      <c r="R316" s="90">
        <v>2770</v>
      </c>
      <c r="S316" s="90">
        <v>236</v>
      </c>
      <c r="T316" s="90">
        <v>815</v>
      </c>
      <c r="U316" s="90">
        <v>44</v>
      </c>
      <c r="V316" s="90">
        <v>28</v>
      </c>
      <c r="W316" s="90">
        <v>1647</v>
      </c>
      <c r="X316" s="90">
        <v>1046</v>
      </c>
      <c r="Y316" s="90">
        <v>601</v>
      </c>
      <c r="Z316" s="90">
        <v>1331</v>
      </c>
      <c r="AA316" s="90">
        <v>17</v>
      </c>
      <c r="AB316" s="90">
        <v>1314</v>
      </c>
      <c r="AC316" s="90">
        <v>2961</v>
      </c>
      <c r="AD316" s="90">
        <v>219</v>
      </c>
      <c r="AE316" s="178"/>
      <c r="AF316" s="90">
        <v>28523</v>
      </c>
      <c r="AG316" s="90">
        <v>229</v>
      </c>
      <c r="AH316" s="90">
        <v>25393</v>
      </c>
      <c r="AI316" s="90">
        <v>25622</v>
      </c>
      <c r="AJ316" s="214">
        <v>89.83</v>
      </c>
      <c r="AK316" s="90">
        <v>-1247</v>
      </c>
      <c r="AL316" s="90">
        <v>365</v>
      </c>
      <c r="AM316" s="90">
        <v>24511</v>
      </c>
      <c r="AN316" s="90">
        <v>8017</v>
      </c>
      <c r="AO316" s="90">
        <v>7176</v>
      </c>
      <c r="AP316" s="90">
        <v>6917</v>
      </c>
      <c r="AQ316" s="90">
        <v>2401</v>
      </c>
      <c r="AR316" s="90">
        <v>716</v>
      </c>
      <c r="AS316" s="90">
        <v>1070</v>
      </c>
      <c r="AT316" s="90">
        <v>1786</v>
      </c>
      <c r="AU316" s="90">
        <v>211</v>
      </c>
      <c r="AV316" s="90">
        <v>573</v>
      </c>
      <c r="AW316" s="90">
        <v>9</v>
      </c>
      <c r="AX316" s="90">
        <v>13</v>
      </c>
      <c r="AY316" s="90">
        <v>980</v>
      </c>
      <c r="AZ316" s="90">
        <v>445</v>
      </c>
      <c r="BA316" s="90">
        <v>535</v>
      </c>
      <c r="BB316" s="90">
        <v>2901</v>
      </c>
      <c r="BC316" s="90">
        <v>4</v>
      </c>
      <c r="BD316" s="90">
        <v>2897</v>
      </c>
      <c r="BE316" s="90">
        <v>3877</v>
      </c>
      <c r="BF316" s="90">
        <v>2</v>
      </c>
      <c r="BG316" s="94" t="s">
        <v>311</v>
      </c>
      <c r="BH316" s="125" t="s">
        <v>336</v>
      </c>
    </row>
    <row r="317" spans="1:60" x14ac:dyDescent="0.2">
      <c r="A317" s="176">
        <v>314</v>
      </c>
      <c r="B317" s="190" t="s">
        <v>293</v>
      </c>
      <c r="C317" s="83" t="s">
        <v>648</v>
      </c>
      <c r="D317" s="90">
        <v>71450</v>
      </c>
      <c r="E317" s="90">
        <v>635</v>
      </c>
      <c r="F317" s="90">
        <v>67572</v>
      </c>
      <c r="G317" s="90">
        <v>68207</v>
      </c>
      <c r="H317" s="214">
        <v>95.46</v>
      </c>
      <c r="I317" s="90">
        <v>405</v>
      </c>
      <c r="J317" s="90">
        <v>841</v>
      </c>
      <c r="K317" s="90">
        <v>68818</v>
      </c>
      <c r="L317" s="90">
        <v>19080</v>
      </c>
      <c r="M317" s="90">
        <v>19336</v>
      </c>
      <c r="N317" s="90">
        <v>19216</v>
      </c>
      <c r="O317" s="90">
        <v>11186</v>
      </c>
      <c r="P317" s="90">
        <v>6661</v>
      </c>
      <c r="Q317" s="90">
        <v>-67</v>
      </c>
      <c r="R317" s="90">
        <v>6594</v>
      </c>
      <c r="S317" s="90">
        <v>325</v>
      </c>
      <c r="T317" s="90">
        <v>726</v>
      </c>
      <c r="U317" s="90">
        <v>121</v>
      </c>
      <c r="V317" s="90">
        <v>137</v>
      </c>
      <c r="W317" s="90">
        <v>5285</v>
      </c>
      <c r="X317" s="90">
        <v>3747</v>
      </c>
      <c r="Y317" s="90">
        <v>1538</v>
      </c>
      <c r="Z317" s="90">
        <v>3243</v>
      </c>
      <c r="AA317" s="90">
        <v>10</v>
      </c>
      <c r="AB317" s="90">
        <v>3233</v>
      </c>
      <c r="AC317" s="90">
        <v>8518</v>
      </c>
      <c r="AD317" s="90">
        <v>650</v>
      </c>
      <c r="AE317" s="178"/>
      <c r="AF317" s="90">
        <v>13436</v>
      </c>
      <c r="AG317" s="90">
        <v>210</v>
      </c>
      <c r="AH317" s="90">
        <v>12152</v>
      </c>
      <c r="AI317" s="90">
        <v>12362</v>
      </c>
      <c r="AJ317" s="214">
        <v>92.01</v>
      </c>
      <c r="AK317" s="90">
        <v>-1886</v>
      </c>
      <c r="AL317" s="90">
        <v>118</v>
      </c>
      <c r="AM317" s="90">
        <v>10384</v>
      </c>
      <c r="AN317" s="90">
        <v>3755</v>
      </c>
      <c r="AO317" s="90">
        <v>3026</v>
      </c>
      <c r="AP317" s="90">
        <v>3045</v>
      </c>
      <c r="AQ317" s="90">
        <v>558</v>
      </c>
      <c r="AR317" s="90">
        <v>1621</v>
      </c>
      <c r="AS317" s="90">
        <v>-16</v>
      </c>
      <c r="AT317" s="90">
        <v>1605</v>
      </c>
      <c r="AU317" s="90">
        <v>123</v>
      </c>
      <c r="AV317" s="90">
        <v>286</v>
      </c>
      <c r="AW317" s="90">
        <v>37</v>
      </c>
      <c r="AX317" s="90">
        <v>14</v>
      </c>
      <c r="AY317" s="90">
        <v>1145</v>
      </c>
      <c r="AZ317" s="90">
        <v>612</v>
      </c>
      <c r="BA317" s="90">
        <v>533</v>
      </c>
      <c r="BB317" s="90">
        <v>1074</v>
      </c>
      <c r="BC317" s="90">
        <v>10</v>
      </c>
      <c r="BD317" s="90">
        <v>1064</v>
      </c>
      <c r="BE317" s="90">
        <v>2209</v>
      </c>
      <c r="BF317" s="90">
        <v>9</v>
      </c>
      <c r="BG317" s="94" t="s">
        <v>311</v>
      </c>
      <c r="BH317" s="125" t="s">
        <v>330</v>
      </c>
    </row>
    <row r="318" spans="1:60" x14ac:dyDescent="0.2">
      <c r="A318" s="176">
        <v>315</v>
      </c>
      <c r="B318" s="190" t="s">
        <v>294</v>
      </c>
      <c r="C318" s="83" t="s">
        <v>649</v>
      </c>
      <c r="D318" s="90">
        <v>62336</v>
      </c>
      <c r="E318" s="90">
        <v>539</v>
      </c>
      <c r="F318" s="90">
        <v>60090</v>
      </c>
      <c r="G318" s="90">
        <v>60629</v>
      </c>
      <c r="H318" s="214">
        <v>97.26</v>
      </c>
      <c r="I318" s="90">
        <v>800</v>
      </c>
      <c r="J318" s="90">
        <v>726</v>
      </c>
      <c r="K318" s="90">
        <v>61616</v>
      </c>
      <c r="L318" s="90">
        <v>17340</v>
      </c>
      <c r="M318" s="90">
        <v>18128</v>
      </c>
      <c r="N318" s="90">
        <v>17588</v>
      </c>
      <c r="O318" s="90">
        <v>8560</v>
      </c>
      <c r="P318" s="90">
        <v>4039</v>
      </c>
      <c r="Q318" s="90">
        <v>6</v>
      </c>
      <c r="R318" s="90">
        <v>4045</v>
      </c>
      <c r="S318" s="90">
        <v>440</v>
      </c>
      <c r="T318" s="90">
        <v>458</v>
      </c>
      <c r="U318" s="90">
        <v>55</v>
      </c>
      <c r="V318" s="90">
        <v>38</v>
      </c>
      <c r="W318" s="90">
        <v>3054</v>
      </c>
      <c r="X318" s="90">
        <v>2147</v>
      </c>
      <c r="Y318" s="90">
        <v>907</v>
      </c>
      <c r="Z318" s="90">
        <v>1736</v>
      </c>
      <c r="AA318" s="90">
        <v>73</v>
      </c>
      <c r="AB318" s="90">
        <v>1663</v>
      </c>
      <c r="AC318" s="90">
        <v>4717</v>
      </c>
      <c r="AD318" s="90">
        <v>265</v>
      </c>
      <c r="AE318" s="178"/>
      <c r="AF318" s="90">
        <v>13368</v>
      </c>
      <c r="AG318" s="90">
        <v>249</v>
      </c>
      <c r="AH318" s="90">
        <v>12441</v>
      </c>
      <c r="AI318" s="90">
        <v>12690</v>
      </c>
      <c r="AJ318" s="214">
        <v>94.93</v>
      </c>
      <c r="AK318" s="90">
        <v>-1131</v>
      </c>
      <c r="AL318" s="90">
        <v>139</v>
      </c>
      <c r="AM318" s="90">
        <v>11449</v>
      </c>
      <c r="AN318" s="90">
        <v>2215</v>
      </c>
      <c r="AO318" s="90">
        <v>3510</v>
      </c>
      <c r="AP318" s="90">
        <v>3392</v>
      </c>
      <c r="AQ318" s="90">
        <v>2332</v>
      </c>
      <c r="AR318" s="90">
        <v>1738</v>
      </c>
      <c r="AS318" s="90">
        <v>-1459</v>
      </c>
      <c r="AT318" s="90">
        <v>279</v>
      </c>
      <c r="AU318" s="90">
        <v>-965</v>
      </c>
      <c r="AV318" s="90">
        <v>-164</v>
      </c>
      <c r="AW318" s="90">
        <v>236</v>
      </c>
      <c r="AX318" s="90">
        <v>8</v>
      </c>
      <c r="AY318" s="90">
        <v>1164</v>
      </c>
      <c r="AZ318" s="90">
        <v>760</v>
      </c>
      <c r="BA318" s="90">
        <v>404</v>
      </c>
      <c r="BB318" s="90">
        <v>679</v>
      </c>
      <c r="BC318" s="90">
        <v>0</v>
      </c>
      <c r="BD318" s="90">
        <v>679</v>
      </c>
      <c r="BE318" s="90">
        <v>1843</v>
      </c>
      <c r="BF318" s="90">
        <v>12</v>
      </c>
      <c r="BG318" s="94" t="s">
        <v>311</v>
      </c>
      <c r="BH318" s="125" t="s">
        <v>336</v>
      </c>
    </row>
    <row r="319" spans="1:60" x14ac:dyDescent="0.2">
      <c r="A319" s="176">
        <v>316</v>
      </c>
      <c r="B319" s="190" t="s">
        <v>295</v>
      </c>
      <c r="C319" s="83" t="s">
        <v>650</v>
      </c>
      <c r="D319" s="90">
        <v>116399</v>
      </c>
      <c r="E319" s="90">
        <v>1214</v>
      </c>
      <c r="F319" s="90">
        <v>111223</v>
      </c>
      <c r="G319" s="90">
        <v>112437</v>
      </c>
      <c r="H319" s="214">
        <v>96.6</v>
      </c>
      <c r="I319" s="90">
        <v>1383</v>
      </c>
      <c r="J319" s="90">
        <v>1341</v>
      </c>
      <c r="K319" s="90">
        <v>113947</v>
      </c>
      <c r="L319" s="90">
        <v>32697</v>
      </c>
      <c r="M319" s="90">
        <v>32227</v>
      </c>
      <c r="N319" s="90">
        <v>32981</v>
      </c>
      <c r="O319" s="90">
        <v>16042</v>
      </c>
      <c r="P319" s="90">
        <v>7486</v>
      </c>
      <c r="Q319" s="90">
        <v>-1120</v>
      </c>
      <c r="R319" s="90">
        <v>6366</v>
      </c>
      <c r="S319" s="90">
        <v>456</v>
      </c>
      <c r="T319" s="90">
        <v>376</v>
      </c>
      <c r="U319" s="90">
        <v>241</v>
      </c>
      <c r="V319" s="90">
        <v>73</v>
      </c>
      <c r="W319" s="90">
        <v>5220</v>
      </c>
      <c r="X319" s="90">
        <v>3458</v>
      </c>
      <c r="Y319" s="90">
        <v>1762</v>
      </c>
      <c r="Z319" s="90">
        <v>4288</v>
      </c>
      <c r="AA319" s="90">
        <v>34</v>
      </c>
      <c r="AB319" s="90">
        <v>4254</v>
      </c>
      <c r="AC319" s="90">
        <v>9474</v>
      </c>
      <c r="AD319" s="90">
        <v>538</v>
      </c>
      <c r="AE319" s="178"/>
      <c r="AF319" s="90">
        <v>37893</v>
      </c>
      <c r="AG319" s="90">
        <v>603</v>
      </c>
      <c r="AH319" s="90">
        <v>34232</v>
      </c>
      <c r="AI319" s="90">
        <v>34835</v>
      </c>
      <c r="AJ319" s="214">
        <v>91.93</v>
      </c>
      <c r="AK319" s="90">
        <v>-4217</v>
      </c>
      <c r="AL319" s="90">
        <v>295</v>
      </c>
      <c r="AM319" s="90">
        <v>30310</v>
      </c>
      <c r="AN319" s="90">
        <v>8386</v>
      </c>
      <c r="AO319" s="90">
        <v>10009</v>
      </c>
      <c r="AP319" s="90">
        <v>9404</v>
      </c>
      <c r="AQ319" s="90">
        <v>2511</v>
      </c>
      <c r="AR319" s="90">
        <v>4356</v>
      </c>
      <c r="AS319" s="90">
        <v>-4727</v>
      </c>
      <c r="AT319" s="90">
        <v>-371</v>
      </c>
      <c r="AU319" s="90">
        <v>-3079</v>
      </c>
      <c r="AV319" s="90">
        <v>-1175</v>
      </c>
      <c r="AW319" s="90">
        <v>269</v>
      </c>
      <c r="AX319" s="90">
        <v>79</v>
      </c>
      <c r="AY319" s="90">
        <v>3535</v>
      </c>
      <c r="AZ319" s="90">
        <v>1698</v>
      </c>
      <c r="BA319" s="90">
        <v>1837</v>
      </c>
      <c r="BB319" s="90">
        <v>3805</v>
      </c>
      <c r="BC319" s="90">
        <v>0</v>
      </c>
      <c r="BD319" s="90">
        <v>3805</v>
      </c>
      <c r="BE319" s="90">
        <v>7340</v>
      </c>
      <c r="BF319" s="90">
        <v>24</v>
      </c>
      <c r="BG319" s="94" t="s">
        <v>314</v>
      </c>
      <c r="BH319" s="125" t="s">
        <v>334</v>
      </c>
    </row>
    <row r="320" spans="1:60" s="8" customFormat="1" x14ac:dyDescent="0.2">
      <c r="A320" s="176">
        <v>317</v>
      </c>
      <c r="B320" s="153" t="s">
        <v>316</v>
      </c>
      <c r="C320" s="165" t="s">
        <v>315</v>
      </c>
      <c r="D320" s="215">
        <v>1581228</v>
      </c>
      <c r="E320" s="211">
        <v>45489</v>
      </c>
      <c r="F320" s="211">
        <v>1406962</v>
      </c>
      <c r="G320" s="211">
        <v>1452451</v>
      </c>
      <c r="H320" s="221">
        <v>91.85588669059743</v>
      </c>
      <c r="I320" s="211">
        <v>20219</v>
      </c>
      <c r="J320" s="211">
        <v>47264</v>
      </c>
      <c r="K320" s="211">
        <v>1474445</v>
      </c>
      <c r="L320" s="211">
        <v>403836</v>
      </c>
      <c r="M320" s="211">
        <v>382139</v>
      </c>
      <c r="N320" s="211">
        <v>389563</v>
      </c>
      <c r="O320" s="211">
        <v>298907</v>
      </c>
      <c r="P320" s="211">
        <v>324037</v>
      </c>
      <c r="Q320" s="211">
        <v>1315</v>
      </c>
      <c r="R320" s="211">
        <v>325352</v>
      </c>
      <c r="S320" s="211">
        <v>8347</v>
      </c>
      <c r="T320" s="211">
        <v>17821</v>
      </c>
      <c r="U320" s="211">
        <v>8949</v>
      </c>
      <c r="V320" s="211">
        <v>1444</v>
      </c>
      <c r="W320" s="211">
        <v>288791</v>
      </c>
      <c r="X320" s="211">
        <v>222732</v>
      </c>
      <c r="Y320" s="211">
        <v>66059</v>
      </c>
      <c r="Z320" s="211">
        <v>134817</v>
      </c>
      <c r="AA320" s="211">
        <v>758</v>
      </c>
      <c r="AB320" s="211">
        <v>134059</v>
      </c>
      <c r="AC320" s="211">
        <v>422850</v>
      </c>
      <c r="AD320" s="211">
        <v>35307</v>
      </c>
      <c r="AE320" s="211"/>
      <c r="AF320" s="211">
        <v>4411219</v>
      </c>
      <c r="AG320" s="211">
        <v>177869</v>
      </c>
      <c r="AH320" s="211">
        <v>3876683</v>
      </c>
      <c r="AI320" s="211">
        <v>4054552</v>
      </c>
      <c r="AJ320" s="221">
        <v>91.914547883476203</v>
      </c>
      <c r="AK320" s="211">
        <v>-71800</v>
      </c>
      <c r="AL320" s="211">
        <v>197316</v>
      </c>
      <c r="AM320" s="211">
        <v>4002199</v>
      </c>
      <c r="AN320" s="211">
        <v>1211069</v>
      </c>
      <c r="AO320" s="211">
        <v>1053407</v>
      </c>
      <c r="AP320" s="211">
        <v>1137719</v>
      </c>
      <c r="AQ320" s="211">
        <v>600004</v>
      </c>
      <c r="AR320" s="211">
        <v>309599</v>
      </c>
      <c r="AS320" s="211">
        <v>298057</v>
      </c>
      <c r="AT320" s="211">
        <v>607656</v>
      </c>
      <c r="AU320" s="211">
        <v>96436</v>
      </c>
      <c r="AV320" s="211">
        <v>153565</v>
      </c>
      <c r="AW320" s="211">
        <v>7462</v>
      </c>
      <c r="AX320" s="211">
        <v>10477</v>
      </c>
      <c r="AY320" s="211">
        <v>339716</v>
      </c>
      <c r="AZ320" s="211">
        <v>147393</v>
      </c>
      <c r="BA320" s="211">
        <v>192323</v>
      </c>
      <c r="BB320" s="211">
        <v>364573</v>
      </c>
      <c r="BC320" s="211">
        <v>5141</v>
      </c>
      <c r="BD320" s="211">
        <v>359432</v>
      </c>
      <c r="BE320" s="211">
        <v>699148</v>
      </c>
      <c r="BF320" s="224">
        <v>2933</v>
      </c>
      <c r="BG320" s="92"/>
    </row>
    <row r="321" spans="1:59" s="20" customFormat="1" x14ac:dyDescent="0.2">
      <c r="A321" s="176">
        <v>318</v>
      </c>
      <c r="B321" s="154" t="s">
        <v>317</v>
      </c>
      <c r="C321" s="166" t="s">
        <v>312</v>
      </c>
      <c r="D321" s="216">
        <v>3105554</v>
      </c>
      <c r="E321" s="217">
        <v>52319</v>
      </c>
      <c r="F321" s="217">
        <v>2906739</v>
      </c>
      <c r="G321" s="217">
        <v>2959058</v>
      </c>
      <c r="H321" s="222">
        <v>95.28277402357196</v>
      </c>
      <c r="I321" s="217">
        <v>30012</v>
      </c>
      <c r="J321" s="217">
        <v>65672</v>
      </c>
      <c r="K321" s="217">
        <v>3002423</v>
      </c>
      <c r="L321" s="217">
        <v>845633</v>
      </c>
      <c r="M321" s="217">
        <v>827354</v>
      </c>
      <c r="N321" s="217">
        <v>825081</v>
      </c>
      <c r="O321" s="217">
        <v>504355</v>
      </c>
      <c r="P321" s="217">
        <v>484151</v>
      </c>
      <c r="Q321" s="217">
        <v>-12346</v>
      </c>
      <c r="R321" s="217">
        <v>471805</v>
      </c>
      <c r="S321" s="217">
        <v>17244</v>
      </c>
      <c r="T321" s="217">
        <v>23986</v>
      </c>
      <c r="U321" s="217">
        <v>17136</v>
      </c>
      <c r="V321" s="217">
        <v>1368</v>
      </c>
      <c r="W321" s="217">
        <v>412071</v>
      </c>
      <c r="X321" s="217">
        <v>305178</v>
      </c>
      <c r="Y321" s="217">
        <v>106893</v>
      </c>
      <c r="Z321" s="217">
        <v>169518</v>
      </c>
      <c r="AA321" s="217">
        <v>574</v>
      </c>
      <c r="AB321" s="217">
        <v>168944</v>
      </c>
      <c r="AC321" s="217">
        <v>581015</v>
      </c>
      <c r="AD321" s="217">
        <v>52237</v>
      </c>
      <c r="AE321" s="155"/>
      <c r="AF321" s="217">
        <v>1330637</v>
      </c>
      <c r="AG321" s="217">
        <v>18246</v>
      </c>
      <c r="AH321" s="217">
        <v>1192293</v>
      </c>
      <c r="AI321" s="217">
        <v>1210539</v>
      </c>
      <c r="AJ321" s="222">
        <v>90.974397976307586</v>
      </c>
      <c r="AK321" s="217">
        <v>-65907</v>
      </c>
      <c r="AL321" s="217">
        <v>12593</v>
      </c>
      <c r="AM321" s="217">
        <v>1138979</v>
      </c>
      <c r="AN321" s="217">
        <v>316185</v>
      </c>
      <c r="AO321" s="217">
        <v>316291</v>
      </c>
      <c r="AP321" s="217">
        <v>349363</v>
      </c>
      <c r="AQ321" s="217">
        <v>157140</v>
      </c>
      <c r="AR321" s="217">
        <v>151058</v>
      </c>
      <c r="AS321" s="217">
        <v>32948</v>
      </c>
      <c r="AT321" s="217">
        <v>184006</v>
      </c>
      <c r="AU321" s="217">
        <v>7012</v>
      </c>
      <c r="AV321" s="217">
        <v>20928</v>
      </c>
      <c r="AW321" s="217">
        <v>4614</v>
      </c>
      <c r="AX321" s="217">
        <v>949</v>
      </c>
      <c r="AY321" s="217">
        <v>150503</v>
      </c>
      <c r="AZ321" s="217">
        <v>95168</v>
      </c>
      <c r="BA321" s="217">
        <v>55335</v>
      </c>
      <c r="BB321" s="217">
        <v>135151</v>
      </c>
      <c r="BC321" s="217">
        <v>464</v>
      </c>
      <c r="BD321" s="217">
        <v>134687</v>
      </c>
      <c r="BE321" s="217">
        <v>285190</v>
      </c>
      <c r="BF321" s="226">
        <v>2669</v>
      </c>
      <c r="BG321" s="92"/>
    </row>
    <row r="322" spans="1:59" s="21" customFormat="1" x14ac:dyDescent="0.2">
      <c r="A322" s="176">
        <v>319</v>
      </c>
      <c r="B322" s="154" t="s">
        <v>318</v>
      </c>
      <c r="C322" s="166"/>
      <c r="D322" s="216">
        <v>4686782</v>
      </c>
      <c r="E322" s="217">
        <v>97808</v>
      </c>
      <c r="F322" s="217">
        <v>4313701</v>
      </c>
      <c r="G322" s="217">
        <v>4411509</v>
      </c>
      <c r="H322" s="222">
        <v>94.126609686561054</v>
      </c>
      <c r="I322" s="217">
        <v>50231</v>
      </c>
      <c r="J322" s="217">
        <v>112936</v>
      </c>
      <c r="K322" s="217">
        <v>4476868</v>
      </c>
      <c r="L322" s="217">
        <v>1249469</v>
      </c>
      <c r="M322" s="217">
        <v>1209493</v>
      </c>
      <c r="N322" s="217">
        <v>1214644</v>
      </c>
      <c r="O322" s="217">
        <v>803262</v>
      </c>
      <c r="P322" s="217">
        <v>808188</v>
      </c>
      <c r="Q322" s="217">
        <v>-11031</v>
      </c>
      <c r="R322" s="217">
        <v>797157</v>
      </c>
      <c r="S322" s="217">
        <v>25591</v>
      </c>
      <c r="T322" s="217">
        <v>41807</v>
      </c>
      <c r="U322" s="217">
        <v>26085</v>
      </c>
      <c r="V322" s="217">
        <v>2812</v>
      </c>
      <c r="W322" s="217">
        <v>700862</v>
      </c>
      <c r="X322" s="217">
        <v>527910</v>
      </c>
      <c r="Y322" s="217">
        <v>172952</v>
      </c>
      <c r="Z322" s="217">
        <v>304335</v>
      </c>
      <c r="AA322" s="217">
        <v>1332</v>
      </c>
      <c r="AB322" s="217">
        <v>303003</v>
      </c>
      <c r="AC322" s="217">
        <v>1003865</v>
      </c>
      <c r="AD322" s="217">
        <v>87544</v>
      </c>
      <c r="AE322" s="217"/>
      <c r="AF322" s="217">
        <v>5741856</v>
      </c>
      <c r="AG322" s="217">
        <v>196115</v>
      </c>
      <c r="AH322" s="217">
        <v>5068976</v>
      </c>
      <c r="AI322" s="217">
        <v>5265091</v>
      </c>
      <c r="AJ322" s="222">
        <v>91.696674385425197</v>
      </c>
      <c r="AK322" s="217">
        <v>-137707</v>
      </c>
      <c r="AL322" s="217">
        <v>209909</v>
      </c>
      <c r="AM322" s="217">
        <v>5141178</v>
      </c>
      <c r="AN322" s="217">
        <v>1527254</v>
      </c>
      <c r="AO322" s="217">
        <v>1369698</v>
      </c>
      <c r="AP322" s="217">
        <v>1487082</v>
      </c>
      <c r="AQ322" s="217">
        <v>757144</v>
      </c>
      <c r="AR322" s="217">
        <v>460657</v>
      </c>
      <c r="AS322" s="217">
        <v>331005</v>
      </c>
      <c r="AT322" s="217">
        <v>791662</v>
      </c>
      <c r="AU322" s="217">
        <v>103448</v>
      </c>
      <c r="AV322" s="217">
        <v>174493</v>
      </c>
      <c r="AW322" s="217">
        <v>12076</v>
      </c>
      <c r="AX322" s="217">
        <v>11426</v>
      </c>
      <c r="AY322" s="217">
        <v>490219</v>
      </c>
      <c r="AZ322" s="217">
        <v>242561</v>
      </c>
      <c r="BA322" s="217">
        <v>247658</v>
      </c>
      <c r="BB322" s="217">
        <v>499724</v>
      </c>
      <c r="BC322" s="217">
        <v>5605</v>
      </c>
      <c r="BD322" s="217">
        <v>494119</v>
      </c>
      <c r="BE322" s="217">
        <v>984338</v>
      </c>
      <c r="BF322" s="226">
        <v>5602</v>
      </c>
      <c r="BG322" s="92"/>
    </row>
    <row r="323" spans="1:59" s="21" customFormat="1" x14ac:dyDescent="0.2">
      <c r="A323" s="176">
        <v>320</v>
      </c>
      <c r="B323" s="154" t="s">
        <v>321</v>
      </c>
      <c r="C323" s="166" t="s">
        <v>313</v>
      </c>
      <c r="D323" s="216">
        <v>5731546</v>
      </c>
      <c r="E323" s="217">
        <v>67823</v>
      </c>
      <c r="F323" s="217">
        <v>5309890</v>
      </c>
      <c r="G323" s="217">
        <v>5377713</v>
      </c>
      <c r="H323" s="222">
        <v>93.826569655028507</v>
      </c>
      <c r="I323" s="217">
        <v>109035</v>
      </c>
      <c r="J323" s="217">
        <v>90105</v>
      </c>
      <c r="K323" s="217">
        <v>5509030</v>
      </c>
      <c r="L323" s="217">
        <v>1502276</v>
      </c>
      <c r="M323" s="217">
        <v>1514396</v>
      </c>
      <c r="N323" s="217">
        <v>1515622</v>
      </c>
      <c r="O323" s="217">
        <v>976736</v>
      </c>
      <c r="P323" s="217">
        <v>1054094</v>
      </c>
      <c r="Q323" s="217">
        <v>-9358</v>
      </c>
      <c r="R323" s="217">
        <v>1044736</v>
      </c>
      <c r="S323" s="217">
        <v>53070</v>
      </c>
      <c r="T323" s="217">
        <v>83064</v>
      </c>
      <c r="U323" s="217">
        <v>29298</v>
      </c>
      <c r="V323" s="217">
        <v>4875</v>
      </c>
      <c r="W323" s="217">
        <v>874429</v>
      </c>
      <c r="X323" s="217">
        <v>643349</v>
      </c>
      <c r="Y323" s="217">
        <v>231080</v>
      </c>
      <c r="Z323" s="217">
        <v>377811</v>
      </c>
      <c r="AA323" s="217">
        <v>2513</v>
      </c>
      <c r="AB323" s="217">
        <v>375298</v>
      </c>
      <c r="AC323" s="217">
        <v>1249727</v>
      </c>
      <c r="AD323" s="217">
        <v>96861</v>
      </c>
      <c r="AE323" s="155"/>
      <c r="AF323" s="217">
        <v>2506025</v>
      </c>
      <c r="AG323" s="217">
        <v>30282</v>
      </c>
      <c r="AH323" s="217">
        <v>2264339</v>
      </c>
      <c r="AI323" s="217">
        <v>2294621</v>
      </c>
      <c r="AJ323" s="222">
        <v>91.564170349457811</v>
      </c>
      <c r="AK323" s="217">
        <v>-164029</v>
      </c>
      <c r="AL323" s="217">
        <v>55623</v>
      </c>
      <c r="AM323" s="217">
        <v>2155933</v>
      </c>
      <c r="AN323" s="217">
        <v>607293</v>
      </c>
      <c r="AO323" s="217">
        <v>552138</v>
      </c>
      <c r="AP323" s="217">
        <v>594672</v>
      </c>
      <c r="AQ323" s="217">
        <v>401830</v>
      </c>
      <c r="AR323" s="217">
        <v>361596</v>
      </c>
      <c r="AS323" s="217">
        <v>5847</v>
      </c>
      <c r="AT323" s="217">
        <v>367443</v>
      </c>
      <c r="AU323" s="217">
        <v>-11347</v>
      </c>
      <c r="AV323" s="217">
        <v>36727</v>
      </c>
      <c r="AW323" s="217">
        <v>14269</v>
      </c>
      <c r="AX323" s="217">
        <v>3781</v>
      </c>
      <c r="AY323" s="217">
        <v>324013</v>
      </c>
      <c r="AZ323" s="217">
        <v>213746</v>
      </c>
      <c r="BA323" s="217">
        <v>110266</v>
      </c>
      <c r="BB323" s="217">
        <v>238400</v>
      </c>
      <c r="BC323" s="217">
        <v>1245</v>
      </c>
      <c r="BD323" s="217">
        <v>237155</v>
      </c>
      <c r="BE323" s="217">
        <v>561168</v>
      </c>
      <c r="BF323" s="226">
        <v>4239</v>
      </c>
      <c r="BG323" s="92"/>
    </row>
    <row r="324" spans="1:59" s="21" customFormat="1" x14ac:dyDescent="0.2">
      <c r="A324" s="176">
        <v>321</v>
      </c>
      <c r="B324" s="154" t="s">
        <v>319</v>
      </c>
      <c r="C324" s="166" t="s">
        <v>314</v>
      </c>
      <c r="D324" s="216">
        <v>8298550</v>
      </c>
      <c r="E324" s="217">
        <v>92137</v>
      </c>
      <c r="F324" s="217">
        <v>7859536</v>
      </c>
      <c r="G324" s="217">
        <v>7951673</v>
      </c>
      <c r="H324" s="222">
        <v>95.820028800212086</v>
      </c>
      <c r="I324" s="217">
        <v>98743</v>
      </c>
      <c r="J324" s="217">
        <v>123055</v>
      </c>
      <c r="K324" s="217">
        <v>8081334</v>
      </c>
      <c r="L324" s="217">
        <v>2242095</v>
      </c>
      <c r="M324" s="217">
        <v>2256774</v>
      </c>
      <c r="N324" s="217">
        <v>2269788</v>
      </c>
      <c r="O324" s="217">
        <v>1312677</v>
      </c>
      <c r="P324" s="217">
        <v>826387</v>
      </c>
      <c r="Q324" s="217">
        <v>-13281</v>
      </c>
      <c r="R324" s="217">
        <v>813106</v>
      </c>
      <c r="S324" s="217">
        <v>48414</v>
      </c>
      <c r="T324" s="217">
        <v>86218</v>
      </c>
      <c r="U324" s="217">
        <v>30692</v>
      </c>
      <c r="V324" s="217">
        <v>6558</v>
      </c>
      <c r="W324" s="217">
        <v>641224</v>
      </c>
      <c r="X324" s="217">
        <v>440382</v>
      </c>
      <c r="Y324" s="217">
        <v>200842</v>
      </c>
      <c r="Z324" s="217">
        <v>372908</v>
      </c>
      <c r="AA324" s="217">
        <v>2252</v>
      </c>
      <c r="AB324" s="217">
        <v>370656</v>
      </c>
      <c r="AC324" s="217">
        <v>1011880</v>
      </c>
      <c r="AD324" s="217">
        <v>67560</v>
      </c>
      <c r="AE324" s="155"/>
      <c r="AF324" s="217">
        <v>3094296</v>
      </c>
      <c r="AG324" s="217">
        <v>37193</v>
      </c>
      <c r="AH324" s="217">
        <v>2860871</v>
      </c>
      <c r="AI324" s="217">
        <v>2898064</v>
      </c>
      <c r="AJ324" s="222">
        <v>93.658266694589003</v>
      </c>
      <c r="AK324" s="217">
        <v>-173252</v>
      </c>
      <c r="AL324" s="217">
        <v>64472</v>
      </c>
      <c r="AM324" s="217">
        <v>2752091</v>
      </c>
      <c r="AN324" s="217">
        <v>821181</v>
      </c>
      <c r="AO324" s="217">
        <v>694221</v>
      </c>
      <c r="AP324" s="217">
        <v>741679</v>
      </c>
      <c r="AQ324" s="217">
        <v>495010</v>
      </c>
      <c r="AR324" s="217">
        <v>282935</v>
      </c>
      <c r="AS324" s="217">
        <v>37170</v>
      </c>
      <c r="AT324" s="217">
        <v>320105</v>
      </c>
      <c r="AU324" s="217">
        <v>18916</v>
      </c>
      <c r="AV324" s="217">
        <v>30375</v>
      </c>
      <c r="AW324" s="217">
        <v>12951</v>
      </c>
      <c r="AX324" s="217">
        <v>5087</v>
      </c>
      <c r="AY324" s="217">
        <v>252776</v>
      </c>
      <c r="AZ324" s="217">
        <v>158565</v>
      </c>
      <c r="BA324" s="217">
        <v>94211</v>
      </c>
      <c r="BB324" s="217">
        <v>211950</v>
      </c>
      <c r="BC324" s="217">
        <v>1124</v>
      </c>
      <c r="BD324" s="217">
        <v>210826</v>
      </c>
      <c r="BE324" s="217">
        <v>463602</v>
      </c>
      <c r="BF324" s="226">
        <v>2847</v>
      </c>
      <c r="BG324" s="92"/>
    </row>
    <row r="325" spans="1:59" s="21" customFormat="1" x14ac:dyDescent="0.2">
      <c r="A325" s="176">
        <v>322</v>
      </c>
      <c r="B325" s="154" t="s">
        <v>320</v>
      </c>
      <c r="C325" s="166" t="s">
        <v>311</v>
      </c>
      <c r="D325" s="218">
        <v>14384849</v>
      </c>
      <c r="E325" s="219">
        <v>168733</v>
      </c>
      <c r="F325" s="219">
        <v>13768444</v>
      </c>
      <c r="G325" s="219">
        <v>13937177</v>
      </c>
      <c r="H325" s="223">
        <v>96.887892253856819</v>
      </c>
      <c r="I325" s="219">
        <v>114177</v>
      </c>
      <c r="J325" s="219">
        <v>226393</v>
      </c>
      <c r="K325" s="219">
        <v>14109014</v>
      </c>
      <c r="L325" s="219">
        <v>3984661</v>
      </c>
      <c r="M325" s="219">
        <v>3971135</v>
      </c>
      <c r="N325" s="219">
        <v>3989967</v>
      </c>
      <c r="O325" s="219">
        <v>2163463</v>
      </c>
      <c r="P325" s="219">
        <v>898533</v>
      </c>
      <c r="Q325" s="219">
        <v>-4666</v>
      </c>
      <c r="R325" s="219">
        <v>893867</v>
      </c>
      <c r="S325" s="219">
        <v>61098</v>
      </c>
      <c r="T325" s="219">
        <v>112841</v>
      </c>
      <c r="U325" s="219">
        <v>19475</v>
      </c>
      <c r="V325" s="219">
        <v>5034</v>
      </c>
      <c r="W325" s="219">
        <v>695419</v>
      </c>
      <c r="X325" s="219">
        <v>480256</v>
      </c>
      <c r="Y325" s="219">
        <v>215161</v>
      </c>
      <c r="Z325" s="219">
        <v>465499</v>
      </c>
      <c r="AA325" s="219">
        <v>2725</v>
      </c>
      <c r="AB325" s="219">
        <v>462774</v>
      </c>
      <c r="AC325" s="219">
        <v>1158193</v>
      </c>
      <c r="AD325" s="219">
        <v>60406</v>
      </c>
      <c r="AE325" s="220"/>
      <c r="AF325" s="219">
        <v>4658929</v>
      </c>
      <c r="AG325" s="219">
        <v>59223</v>
      </c>
      <c r="AH325" s="219">
        <v>4366987</v>
      </c>
      <c r="AI325" s="219">
        <v>4426210</v>
      </c>
      <c r="AJ325" s="223">
        <v>95.004882023314792</v>
      </c>
      <c r="AK325" s="219">
        <v>-203352</v>
      </c>
      <c r="AL325" s="219">
        <v>86683</v>
      </c>
      <c r="AM325" s="219">
        <v>4250318</v>
      </c>
      <c r="AN325" s="219">
        <v>1255773</v>
      </c>
      <c r="AO325" s="219">
        <v>1110192</v>
      </c>
      <c r="AP325" s="219">
        <v>1190387</v>
      </c>
      <c r="AQ325" s="219">
        <v>694025</v>
      </c>
      <c r="AR325" s="219">
        <v>296222</v>
      </c>
      <c r="AS325" s="219">
        <v>114016</v>
      </c>
      <c r="AT325" s="219">
        <v>410238</v>
      </c>
      <c r="AU325" s="219">
        <v>57087</v>
      </c>
      <c r="AV325" s="219">
        <v>91065</v>
      </c>
      <c r="AW325" s="219">
        <v>10699</v>
      </c>
      <c r="AX325" s="219">
        <v>6426</v>
      </c>
      <c r="AY325" s="219">
        <v>244961</v>
      </c>
      <c r="AZ325" s="219">
        <v>153365</v>
      </c>
      <c r="BA325" s="219">
        <v>91597</v>
      </c>
      <c r="BB325" s="219">
        <v>247431</v>
      </c>
      <c r="BC325" s="219">
        <v>4162</v>
      </c>
      <c r="BD325" s="219">
        <v>243269</v>
      </c>
      <c r="BE325" s="219">
        <v>488230</v>
      </c>
      <c r="BF325" s="227">
        <v>3968</v>
      </c>
      <c r="BG325" s="92"/>
    </row>
    <row r="326" spans="1:59" s="8" customFormat="1" x14ac:dyDescent="0.2">
      <c r="A326" s="176"/>
      <c r="B326" s="192"/>
      <c r="C326" s="195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225"/>
      <c r="BG326" s="92"/>
    </row>
    <row r="327" spans="1:59" s="20" customFormat="1" x14ac:dyDescent="0.2">
      <c r="A327" s="176"/>
      <c r="B327" s="198"/>
      <c r="C327" s="159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8"/>
      <c r="AH327" s="228"/>
      <c r="AI327" s="228"/>
      <c r="AJ327" s="228"/>
      <c r="AK327" s="228"/>
      <c r="AL327" s="228"/>
      <c r="AM327" s="228"/>
      <c r="AN327" s="228"/>
      <c r="AO327" s="228"/>
      <c r="AP327" s="228"/>
      <c r="AQ327" s="228"/>
      <c r="AR327" s="228"/>
      <c r="AS327" s="228"/>
      <c r="AT327" s="228"/>
      <c r="AU327" s="228"/>
      <c r="AV327" s="228"/>
      <c r="AW327" s="228"/>
      <c r="AX327" s="228"/>
      <c r="AY327" s="228"/>
      <c r="AZ327" s="228"/>
      <c r="BA327" s="228"/>
      <c r="BB327" s="228"/>
      <c r="BC327" s="228"/>
      <c r="BD327" s="228"/>
      <c r="BE327" s="228"/>
      <c r="BF327" s="229"/>
      <c r="BG327" s="92"/>
    </row>
    <row r="328" spans="1:59" s="21" customFormat="1" x14ac:dyDescent="0.2">
      <c r="A328" s="176"/>
      <c r="B328" s="200"/>
      <c r="C328" s="196"/>
      <c r="D328" s="157"/>
      <c r="E328" s="157"/>
      <c r="F328" s="157"/>
      <c r="G328" s="157"/>
      <c r="H328" s="158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9"/>
      <c r="AF328" s="157"/>
      <c r="AG328" s="157"/>
      <c r="AH328" s="157"/>
      <c r="AI328" s="157"/>
      <c r="AJ328" s="158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60"/>
      <c r="BG328" s="92"/>
    </row>
    <row r="329" spans="1:59" s="21" customFormat="1" x14ac:dyDescent="0.2">
      <c r="A329" s="176"/>
      <c r="B329" s="200"/>
      <c r="C329" s="196"/>
      <c r="D329" s="157"/>
      <c r="E329" s="157"/>
      <c r="F329" s="157"/>
      <c r="G329" s="157"/>
      <c r="H329" s="158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9"/>
      <c r="AF329" s="157"/>
      <c r="AG329" s="157"/>
      <c r="AH329" s="157"/>
      <c r="AI329" s="157"/>
      <c r="AJ329" s="158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60"/>
      <c r="BG329" s="92"/>
    </row>
    <row r="330" spans="1:59" s="21" customFormat="1" x14ac:dyDescent="0.2">
      <c r="A330" s="176"/>
      <c r="B330" s="193"/>
      <c r="C330" s="196"/>
      <c r="D330" s="157"/>
      <c r="E330" s="157"/>
      <c r="F330" s="157"/>
      <c r="G330" s="157"/>
      <c r="H330" s="158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9"/>
      <c r="AF330" s="157"/>
      <c r="AG330" s="157"/>
      <c r="AH330" s="157"/>
      <c r="AI330" s="157"/>
      <c r="AJ330" s="158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60"/>
      <c r="BG330" s="92"/>
    </row>
    <row r="331" spans="1:59" s="21" customFormat="1" x14ac:dyDescent="0.2">
      <c r="A331" s="176"/>
      <c r="B331" s="193"/>
      <c r="C331" s="196"/>
      <c r="D331" s="157"/>
      <c r="E331" s="157"/>
      <c r="F331" s="157"/>
      <c r="G331" s="157"/>
      <c r="H331" s="158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9"/>
      <c r="AF331" s="157"/>
      <c r="AG331" s="157"/>
      <c r="AH331" s="157"/>
      <c r="AI331" s="157"/>
      <c r="AJ331" s="158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60"/>
      <c r="BG331" s="92"/>
    </row>
    <row r="332" spans="1:59" s="21" customFormat="1" x14ac:dyDescent="0.2">
      <c r="A332" s="176"/>
      <c r="B332" s="193"/>
      <c r="C332" s="196"/>
      <c r="D332" s="157"/>
      <c r="E332" s="157"/>
      <c r="F332" s="157"/>
      <c r="G332" s="157"/>
      <c r="H332" s="158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9"/>
      <c r="AF332" s="157"/>
      <c r="AG332" s="157"/>
      <c r="AH332" s="157"/>
      <c r="AI332" s="157"/>
      <c r="AJ332" s="158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60"/>
      <c r="BG332" s="92"/>
    </row>
    <row r="333" spans="1:59" s="21" customFormat="1" x14ac:dyDescent="0.2">
      <c r="A333" s="176"/>
      <c r="B333" s="193"/>
      <c r="C333" s="196"/>
      <c r="D333" s="157"/>
      <c r="E333" s="157"/>
      <c r="F333" s="157"/>
      <c r="G333" s="157"/>
      <c r="H333" s="158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9"/>
      <c r="AF333" s="157"/>
      <c r="AG333" s="157"/>
      <c r="AH333" s="157"/>
      <c r="AI333" s="157"/>
      <c r="AJ333" s="158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60"/>
      <c r="BG333" s="92"/>
    </row>
    <row r="334" spans="1:59" s="21" customFormat="1" x14ac:dyDescent="0.2">
      <c r="A334" s="176"/>
      <c r="B334" s="193"/>
      <c r="C334" s="196"/>
      <c r="D334" s="157"/>
      <c r="E334" s="157"/>
      <c r="F334" s="157"/>
      <c r="G334" s="157"/>
      <c r="H334" s="158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9"/>
      <c r="AF334" s="157"/>
      <c r="AG334" s="157"/>
      <c r="AH334" s="157"/>
      <c r="AI334" s="157"/>
      <c r="AJ334" s="158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60"/>
      <c r="BG334" s="92"/>
    </row>
    <row r="335" spans="1:59" s="21" customFormat="1" x14ac:dyDescent="0.2">
      <c r="A335" s="176"/>
      <c r="B335" s="194"/>
      <c r="C335" s="197"/>
      <c r="D335" s="161"/>
      <c r="E335" s="161"/>
      <c r="F335" s="161"/>
      <c r="G335" s="161"/>
      <c r="H335" s="162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3"/>
      <c r="AF335" s="161"/>
      <c r="AG335" s="161"/>
      <c r="AH335" s="161"/>
      <c r="AI335" s="161"/>
      <c r="AJ335" s="162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4"/>
      <c r="BG335" s="92"/>
    </row>
    <row r="336" spans="1:59" s="21" customFormat="1" x14ac:dyDescent="0.2">
      <c r="A336" s="80"/>
      <c r="B336" s="57"/>
      <c r="C336" s="58"/>
      <c r="D336"/>
      <c r="E336"/>
      <c r="F336"/>
      <c r="G336"/>
      <c r="H336" s="91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F336"/>
      <c r="AG336"/>
      <c r="AH336"/>
      <c r="AI336"/>
      <c r="AJ336" s="91"/>
      <c r="AK336"/>
      <c r="AL336"/>
      <c r="AM336"/>
      <c r="AN336"/>
      <c r="AO336"/>
      <c r="AP336"/>
      <c r="AQ336"/>
      <c r="AS336" s="92"/>
      <c r="AT336"/>
      <c r="AU336"/>
      <c r="AV336"/>
      <c r="AW336"/>
      <c r="AX336"/>
      <c r="AY336"/>
      <c r="AZ336"/>
      <c r="BG336" s="92"/>
    </row>
    <row r="337" spans="2:2" x14ac:dyDescent="0.2">
      <c r="B337" s="182" t="s">
        <v>735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20" fitToWidth="2" fitToHeight="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FB14ADFD-1742-4536-957C-D8911AE398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QRC4 Form</vt:lpstr>
      <vt:lpstr>Data</vt:lpstr>
      <vt:lpstr>datar</vt:lpstr>
      <vt:lpstr>LAlist</vt:lpstr>
      <vt:lpstr>lanames</vt:lpstr>
      <vt:lpstr>'QRC4 Form'!Print_Area</vt:lpstr>
      <vt:lpstr>Data!Print_Titles</vt:lpstr>
      <vt:lpstr>Table</vt:lpstr>
    </vt:vector>
  </TitlesOfParts>
  <Company>DETR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</dc:creator>
  <cp:lastModifiedBy>Alison Goulder</cp:lastModifiedBy>
  <cp:lastPrinted>2018-06-20T12:54:44Z</cp:lastPrinted>
  <dcterms:created xsi:type="dcterms:W3CDTF">2002-10-30T10:36:04Z</dcterms:created>
  <dcterms:modified xsi:type="dcterms:W3CDTF">2021-10-07T14:22:39Z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d80d16aa-90d8-4fc6-9fb4-bf4c392f2ad6</vt:lpwstr>
  </property>
  <property fmtid="{D5CDD505-2E9C-101B-9397-08002B2CF9AE}" pid="3" name="bjSaver">
    <vt:lpwstr>SVjBpobaL+4gAz7z8D7JV7E+GGnzbGNZ</vt:lpwstr>
  </property>
  <property fmtid="{D5CDD505-2E9C-101B-9397-08002B2CF9AE}" pid="4" name="bjDocumentSecurityLabel">
    <vt:lpwstr>No Marking</vt:lpwstr>
  </property>
</Properties>
</file>