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520" windowHeight="8895"/>
  </bookViews>
  <sheets>
    <sheet name="Contents" sheetId="1" r:id="rId1"/>
    <sheet name="Notes" sheetId="2" r:id="rId2"/>
    <sheet name="UK_welfare_"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Non-DWP_welfare" sheetId="16" r:id="rId16"/>
    <sheet name="Bereavement_benefits" sheetId="17" r:id="rId17"/>
    <sheet name="Carers_Allowance" sheetId="18" r:id="rId18"/>
    <sheet name="Council_Tax_Benefit" sheetId="19" r:id="rId19"/>
    <sheet name="Disability_benefits" sheetId="20" r:id="rId20"/>
    <sheet name="Housing_benefits" sheetId="21" r:id="rId21"/>
    <sheet name="Incapacity_benefits" sheetId="22" r:id="rId22"/>
    <sheet name="Income_Support" sheetId="23" r:id="rId23"/>
    <sheet name="Industrial_injuries_benefits" sheetId="24" r:id="rId24"/>
    <sheet name="Maternity_benefits" sheetId="25" r:id="rId25"/>
    <sheet name="New_Deal_&amp;_Emp_prog_allowances" sheetId="26" r:id="rId26"/>
    <sheet name="Pension_Credit" sheetId="27" r:id="rId27"/>
    <sheet name="Social_Fund" sheetId="28" r:id="rId28"/>
    <sheet name="State_Pension" sheetId="29" r:id="rId29"/>
    <sheet name="Unemployment_benefits" sheetId="30" r:id="rId30"/>
    <sheet name="Universal_Credit_and_equivalent" sheetId="31" r:id="rId31"/>
  </sheets>
  <calcPr calcId="162913"/>
</workbook>
</file>

<file path=xl/calcChain.xml><?xml version="1.0" encoding="utf-8"?>
<calcChain xmlns="http://schemas.openxmlformats.org/spreadsheetml/2006/main">
  <c r="CC5" i="30" l="1"/>
  <c r="CB5" i="30"/>
  <c r="CA5"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U20" i="15"/>
  <c r="AT20" i="15"/>
  <c r="AS20" i="15"/>
  <c r="AR20" i="15"/>
  <c r="AQ20" i="15"/>
  <c r="AP20" i="15"/>
  <c r="AO20" i="15"/>
  <c r="AN20" i="15"/>
  <c r="AM20" i="15"/>
  <c r="AL20" i="15"/>
  <c r="AK20" i="15"/>
  <c r="AJ20" i="15"/>
  <c r="AI20" i="15"/>
  <c r="AH20" i="15"/>
  <c r="AM19" i="15"/>
  <c r="AU9" i="15"/>
  <c r="BL7"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L101" i="13"/>
  <c r="BH101" i="13"/>
  <c r="BL91" i="13"/>
  <c r="BH91" i="13"/>
  <c r="BL64" i="13"/>
  <c r="BL55" i="13"/>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CC71" i="12"/>
  <c r="CB71" i="12"/>
  <c r="CA71" i="12"/>
  <c r="BZ71" i="12"/>
  <c r="BY71" i="12"/>
  <c r="BX71" i="12"/>
  <c r="BW71" i="12"/>
  <c r="BV71" i="12"/>
  <c r="BU71" i="12"/>
  <c r="BT71" i="12"/>
  <c r="BS71" i="12"/>
  <c r="BR71" i="12"/>
  <c r="AT71" i="12"/>
  <c r="AT72" i="12" s="1"/>
  <c r="CC70" i="12"/>
  <c r="CB70" i="12"/>
  <c r="CA70" i="12"/>
  <c r="BZ70" i="12"/>
  <c r="BY70" i="12"/>
  <c r="BX70" i="12"/>
  <c r="BW70" i="12"/>
  <c r="BV70" i="12"/>
  <c r="BU70" i="12"/>
  <c r="BT70" i="12"/>
  <c r="BS70" i="12"/>
  <c r="BR70" i="12"/>
  <c r="AS70"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CC61" i="12"/>
  <c r="CB61" i="12"/>
  <c r="CA61" i="12"/>
  <c r="BZ61" i="12"/>
  <c r="BY61" i="12"/>
  <c r="BX61" i="12"/>
  <c r="BW61" i="12"/>
  <c r="BV61" i="12"/>
  <c r="BU61" i="12"/>
  <c r="BT61" i="12"/>
  <c r="BS61" i="12"/>
  <c r="BR61" i="12"/>
  <c r="BQ61" i="12"/>
  <c r="BP61" i="12"/>
  <c r="BO61" i="12"/>
  <c r="BN61" i="12"/>
  <c r="BM61" i="12"/>
  <c r="BL61"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CC9" i="12"/>
  <c r="CB9"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AK7" i="12"/>
  <c r="AT6" i="12"/>
  <c r="BV99" i="9"/>
  <c r="BU99" i="9"/>
  <c r="BT99" i="9"/>
  <c r="BS99" i="9"/>
  <c r="BR99" i="9"/>
  <c r="BQ99" i="9"/>
  <c r="BP99" i="9"/>
  <c r="BO99" i="9"/>
  <c r="BN99" i="9"/>
  <c r="BM99" i="9"/>
  <c r="BL99" i="9"/>
  <c r="CC50" i="8"/>
  <c r="CB50" i="8"/>
  <c r="CA50" i="8"/>
  <c r="BZ50" i="8"/>
  <c r="BY50" i="8"/>
  <c r="BX50" i="8"/>
  <c r="BW50" i="8"/>
  <c r="BV50" i="8"/>
  <c r="BU50" i="8"/>
  <c r="BT50" i="8"/>
  <c r="BS50" i="8"/>
  <c r="BR50" i="8"/>
  <c r="BQ50" i="8"/>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V43" i="6"/>
  <c r="BU43" i="6"/>
  <c r="BT43" i="6"/>
  <c r="BS43" i="6"/>
  <c r="BR43" i="6"/>
  <c r="BQ43" i="6"/>
  <c r="BP43" i="6"/>
  <c r="BO43" i="6"/>
  <c r="BN43" i="6"/>
  <c r="BM43" i="6"/>
  <c r="BL43"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C5" i="6"/>
  <c r="CB5" i="6"/>
  <c r="CA5" i="6"/>
  <c r="BZ5" i="6"/>
  <c r="BY5" i="6"/>
  <c r="BX5" i="6"/>
  <c r="BW5" i="6"/>
  <c r="BV5" i="6"/>
  <c r="BU5" i="6"/>
  <c r="BT5" i="6"/>
  <c r="BS5" i="6"/>
  <c r="BR5" i="6"/>
  <c r="BQ5" i="6"/>
  <c r="AJ10" i="4"/>
  <c r="CC18" i="31"/>
  <c r="CB18" i="31"/>
  <c r="CA18" i="31"/>
  <c r="BZ18" i="31"/>
  <c r="BY18" i="31"/>
  <c r="BX18" i="31"/>
  <c r="BW18" i="31"/>
  <c r="CC11" i="31"/>
  <c r="CB11" i="31"/>
  <c r="CA11" i="31"/>
  <c r="CA4" i="31" s="1"/>
  <c r="BZ11" i="31"/>
  <c r="BY11" i="31"/>
  <c r="BX11" i="31"/>
  <c r="BW11" i="31"/>
  <c r="CC5" i="31"/>
  <c r="CB5" i="31"/>
  <c r="CA5" i="31"/>
  <c r="BZ5" i="31"/>
  <c r="BY5" i="31"/>
  <c r="BX5" i="31"/>
  <c r="BW5" i="31"/>
  <c r="CC19" i="30"/>
  <c r="CC17" i="30" s="1"/>
  <c r="CB19" i="30"/>
  <c r="CB17" i="30" s="1"/>
  <c r="CA19" i="30"/>
  <c r="BZ19" i="30"/>
  <c r="BY19" i="30"/>
  <c r="BY17" i="30" s="1"/>
  <c r="BX19" i="30"/>
  <c r="BW19" i="30"/>
  <c r="BV19" i="30"/>
  <c r="BV17" i="30" s="1"/>
  <c r="BU19" i="30"/>
  <c r="BU17" i="30" s="1"/>
  <c r="BT19" i="30"/>
  <c r="BS19" i="30"/>
  <c r="BR19" i="30"/>
  <c r="BR17" i="30" s="1"/>
  <c r="BQ19" i="30"/>
  <c r="BQ17" i="30" s="1"/>
  <c r="BP19" i="30"/>
  <c r="BO19" i="30"/>
  <c r="BN19" i="30"/>
  <c r="BM19" i="30"/>
  <c r="BM17" i="30" s="1"/>
  <c r="BL19" i="30"/>
  <c r="BL17" i="30" s="1"/>
  <c r="BK19" i="30"/>
  <c r="BJ19" i="30"/>
  <c r="BJ17" i="30" s="1"/>
  <c r="BI19" i="30"/>
  <c r="BI17" i="30" s="1"/>
  <c r="BH19" i="30"/>
  <c r="BH17" i="30" s="1"/>
  <c r="BG19" i="30"/>
  <c r="BF19" i="30"/>
  <c r="BE19" i="30"/>
  <c r="BE17" i="30" s="1"/>
  <c r="BD19" i="30"/>
  <c r="BC19" i="30"/>
  <c r="BB19" i="30"/>
  <c r="BA19" i="30"/>
  <c r="BA17" i="30" s="1"/>
  <c r="AZ19" i="30"/>
  <c r="AY19" i="30"/>
  <c r="AX19" i="30"/>
  <c r="AX17" i="30" s="1"/>
  <c r="AW19" i="30"/>
  <c r="AW17" i="30" s="1"/>
  <c r="AV19" i="30"/>
  <c r="AU19" i="30"/>
  <c r="AT19" i="30"/>
  <c r="AT17" i="30" s="1"/>
  <c r="AS19" i="30"/>
  <c r="AS17" i="30" s="1"/>
  <c r="AR19" i="30"/>
  <c r="AR17" i="30" s="1"/>
  <c r="AQ19" i="30"/>
  <c r="AP19" i="30"/>
  <c r="AO19" i="30"/>
  <c r="AO17" i="30" s="1"/>
  <c r="AN19" i="30"/>
  <c r="AM19" i="30"/>
  <c r="AL19" i="30"/>
  <c r="AK19" i="30"/>
  <c r="AK17" i="30" s="1"/>
  <c r="AJ19" i="30"/>
  <c r="AI19" i="30"/>
  <c r="AH19" i="30"/>
  <c r="AH17" i="30" s="1"/>
  <c r="AG19" i="30"/>
  <c r="AG17" i="30" s="1"/>
  <c r="AF19" i="30"/>
  <c r="AE19" i="30"/>
  <c r="AD19" i="30"/>
  <c r="AD17" i="30" s="1"/>
  <c r="AC19" i="30"/>
  <c r="AC17" i="30" s="1"/>
  <c r="AB19" i="30"/>
  <c r="AB17" i="30" s="1"/>
  <c r="AA19" i="30"/>
  <c r="Z19" i="30"/>
  <c r="Y19" i="30"/>
  <c r="Y17" i="30" s="1"/>
  <c r="X19" i="30"/>
  <c r="W19" i="30"/>
  <c r="V19" i="30"/>
  <c r="U19" i="30"/>
  <c r="U17" i="30" s="1"/>
  <c r="T19" i="30"/>
  <c r="S19" i="30"/>
  <c r="R19" i="30"/>
  <c r="R17" i="30" s="1"/>
  <c r="Q19" i="30"/>
  <c r="Q17" i="30" s="1"/>
  <c r="P19" i="30"/>
  <c r="O19" i="30"/>
  <c r="N19" i="30"/>
  <c r="N17" i="30" s="1"/>
  <c r="M19" i="30"/>
  <c r="M17" i="30" s="1"/>
  <c r="L19" i="30"/>
  <c r="L17" i="30" s="1"/>
  <c r="K19" i="30"/>
  <c r="J19" i="30"/>
  <c r="I19" i="30"/>
  <c r="I17" i="30" s="1"/>
  <c r="H19" i="30"/>
  <c r="G19" i="30"/>
  <c r="F19" i="30"/>
  <c r="E19" i="30"/>
  <c r="E17" i="30" s="1"/>
  <c r="D19" i="30"/>
  <c r="CA17" i="30"/>
  <c r="BZ17" i="30"/>
  <c r="BX17" i="30"/>
  <c r="BW17" i="30"/>
  <c r="BT17" i="30"/>
  <c r="BS17" i="30"/>
  <c r="BP17" i="30"/>
  <c r="BO17" i="30"/>
  <c r="BN17" i="30"/>
  <c r="BK17" i="30"/>
  <c r="BG17" i="30"/>
  <c r="BF17" i="30"/>
  <c r="BD17" i="30"/>
  <c r="BC17" i="30"/>
  <c r="BB17" i="30"/>
  <c r="AZ17" i="30"/>
  <c r="AY17" i="30"/>
  <c r="AV17" i="30"/>
  <c r="AU17" i="30"/>
  <c r="AQ17" i="30"/>
  <c r="AP17" i="30"/>
  <c r="AN17" i="30"/>
  <c r="AM17" i="30"/>
  <c r="AL17" i="30"/>
  <c r="AJ17" i="30"/>
  <c r="AI17" i="30"/>
  <c r="AF17" i="30"/>
  <c r="AE17" i="30"/>
  <c r="AA17" i="30"/>
  <c r="Z17" i="30"/>
  <c r="X17" i="30"/>
  <c r="W17" i="30"/>
  <c r="V17" i="30"/>
  <c r="T17" i="30"/>
  <c r="S17" i="30"/>
  <c r="P17" i="30"/>
  <c r="O17" i="30"/>
  <c r="K17" i="30"/>
  <c r="J17" i="30"/>
  <c r="H17" i="30"/>
  <c r="G17" i="30"/>
  <c r="F17" i="30"/>
  <c r="D17" i="30"/>
  <c r="CC12" i="30"/>
  <c r="CB12" i="30"/>
  <c r="CA12" i="30"/>
  <c r="BZ12" i="30"/>
  <c r="BY12" i="30"/>
  <c r="BX12" i="30"/>
  <c r="BW12" i="30"/>
  <c r="BV12" i="30"/>
  <c r="BU12" i="30"/>
  <c r="BU4" i="30" s="1"/>
  <c r="BT12" i="30"/>
  <c r="BS12" i="30"/>
  <c r="BR12" i="30"/>
  <c r="BQ12" i="30"/>
  <c r="CC6" i="30"/>
  <c r="CB6" i="30"/>
  <c r="CA6" i="30"/>
  <c r="CA4" i="30" s="1"/>
  <c r="BZ6" i="30"/>
  <c r="BY6" i="30"/>
  <c r="BX6" i="30"/>
  <c r="BW6" i="30"/>
  <c r="BW4" i="30" s="1"/>
  <c r="BV6" i="30"/>
  <c r="BU6" i="30"/>
  <c r="BT6" i="30"/>
  <c r="BS6" i="30"/>
  <c r="BR6" i="30"/>
  <c r="BQ6" i="30"/>
  <c r="BP6" i="30"/>
  <c r="BO6" i="30"/>
  <c r="BO4" i="30" s="1"/>
  <c r="BN6" i="30"/>
  <c r="BN4" i="30" s="1"/>
  <c r="BM6" i="30"/>
  <c r="BL6" i="30"/>
  <c r="BK6" i="30"/>
  <c r="BK4" i="30" s="1"/>
  <c r="BJ6" i="30"/>
  <c r="BJ4" i="30" s="1"/>
  <c r="BI6" i="30"/>
  <c r="BH6" i="30"/>
  <c r="BG6" i="30"/>
  <c r="BG4" i="30" s="1"/>
  <c r="BF6" i="30"/>
  <c r="BF4" i="30" s="1"/>
  <c r="BE6" i="30"/>
  <c r="BD6" i="30"/>
  <c r="BC6" i="30"/>
  <c r="BC4" i="30" s="1"/>
  <c r="BB6" i="30"/>
  <c r="BB4" i="30" s="1"/>
  <c r="BA6" i="30"/>
  <c r="AZ6" i="30"/>
  <c r="AY6" i="30"/>
  <c r="AY4" i="30" s="1"/>
  <c r="AX6" i="30"/>
  <c r="AX4" i="30" s="1"/>
  <c r="AW6" i="30"/>
  <c r="AV6" i="30"/>
  <c r="AU6" i="30"/>
  <c r="AU4" i="30" s="1"/>
  <c r="AT6" i="30"/>
  <c r="AT4" i="30" s="1"/>
  <c r="AS6" i="30"/>
  <c r="AR6" i="30"/>
  <c r="AQ6" i="30"/>
  <c r="AQ4" i="30" s="1"/>
  <c r="AP6" i="30"/>
  <c r="AP4" i="30" s="1"/>
  <c r="AO6" i="30"/>
  <c r="AN6" i="30"/>
  <c r="AM6" i="30"/>
  <c r="AM4" i="30" s="1"/>
  <c r="AL6" i="30"/>
  <c r="AL4" i="30" s="1"/>
  <c r="AK6" i="30"/>
  <c r="AJ6" i="30"/>
  <c r="AI6" i="30"/>
  <c r="AI4" i="30" s="1"/>
  <c r="AH6" i="30"/>
  <c r="AH4" i="30" s="1"/>
  <c r="AG6" i="30"/>
  <c r="AF6" i="30"/>
  <c r="AE6" i="30"/>
  <c r="AE4" i="30" s="1"/>
  <c r="AD6" i="30"/>
  <c r="AD4" i="30" s="1"/>
  <c r="AC6" i="30"/>
  <c r="AB6" i="30"/>
  <c r="AA6" i="30"/>
  <c r="AA4" i="30" s="1"/>
  <c r="Z6" i="30"/>
  <c r="Z4" i="30" s="1"/>
  <c r="Y6" i="30"/>
  <c r="X6" i="30"/>
  <c r="W6" i="30"/>
  <c r="V6" i="30"/>
  <c r="V4" i="30" s="1"/>
  <c r="U6" i="30"/>
  <c r="T6" i="30"/>
  <c r="S6" i="30"/>
  <c r="S4" i="30" s="1"/>
  <c r="R6" i="30"/>
  <c r="R4" i="30" s="1"/>
  <c r="Q6" i="30"/>
  <c r="P6" i="30"/>
  <c r="O6" i="30"/>
  <c r="O4" i="30" s="1"/>
  <c r="N6" i="30"/>
  <c r="N4" i="30" s="1"/>
  <c r="M6" i="30"/>
  <c r="L6" i="30"/>
  <c r="K6" i="30"/>
  <c r="K4" i="30" s="1"/>
  <c r="J6" i="30"/>
  <c r="J4" i="30" s="1"/>
  <c r="I6" i="30"/>
  <c r="H6" i="30"/>
  <c r="G6" i="30"/>
  <c r="F6" i="30"/>
  <c r="F4" i="30" s="1"/>
  <c r="E6" i="30"/>
  <c r="D6" i="30"/>
  <c r="CC4" i="30"/>
  <c r="CB4" i="30"/>
  <c r="BY4" i="30"/>
  <c r="BX4" i="30"/>
  <c r="BT4" i="30"/>
  <c r="BS4" i="30"/>
  <c r="BQ4" i="30"/>
  <c r="BP4" i="30"/>
  <c r="BM4" i="30"/>
  <c r="BL4" i="30"/>
  <c r="BI4" i="30"/>
  <c r="BH4" i="30"/>
  <c r="BE4" i="30"/>
  <c r="BD4" i="30"/>
  <c r="BA4" i="30"/>
  <c r="AZ4" i="30"/>
  <c r="AW4" i="30"/>
  <c r="AV4" i="30"/>
  <c r="AS4" i="30"/>
  <c r="AR4" i="30"/>
  <c r="AO4" i="30"/>
  <c r="AN4" i="30"/>
  <c r="AK4" i="30"/>
  <c r="AJ4" i="30"/>
  <c r="AG4" i="30"/>
  <c r="AF4" i="30"/>
  <c r="AC4" i="30"/>
  <c r="AB4" i="30"/>
  <c r="Y4" i="30"/>
  <c r="X4" i="30"/>
  <c r="W4" i="30"/>
  <c r="U4" i="30"/>
  <c r="T4" i="30"/>
  <c r="Q4" i="30"/>
  <c r="P4" i="30"/>
  <c r="M4" i="30"/>
  <c r="L4" i="30"/>
  <c r="I4" i="30"/>
  <c r="H4" i="30"/>
  <c r="G4" i="30"/>
  <c r="E4" i="30"/>
  <c r="D4" i="30"/>
  <c r="CC30" i="29"/>
  <c r="CB30" i="29"/>
  <c r="CA30" i="29"/>
  <c r="BZ30" i="29"/>
  <c r="BY30" i="29"/>
  <c r="BX30" i="29"/>
  <c r="BW30" i="29"/>
  <c r="BV30" i="29"/>
  <c r="BU30" i="29"/>
  <c r="BT30" i="29"/>
  <c r="BS30" i="29"/>
  <c r="BR30" i="29"/>
  <c r="BQ30" i="29"/>
  <c r="BP30" i="29"/>
  <c r="BO30" i="29"/>
  <c r="BN30" i="29"/>
  <c r="BM30" i="29"/>
  <c r="BL30" i="29"/>
  <c r="BK30" i="29"/>
  <c r="BJ30" i="29"/>
  <c r="BI30" i="29"/>
  <c r="BH30" i="29"/>
  <c r="BG30" i="29"/>
  <c r="BF30" i="29"/>
  <c r="BE30" i="29"/>
  <c r="BD30" i="29"/>
  <c r="BC30"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CC18" i="29"/>
  <c r="CC17" i="29" s="1"/>
  <c r="CB18" i="29"/>
  <c r="CA18" i="29"/>
  <c r="BZ18" i="29"/>
  <c r="BZ17" i="29" s="1"/>
  <c r="BY18" i="29"/>
  <c r="BY17" i="29" s="1"/>
  <c r="BX18" i="29"/>
  <c r="BW18" i="29"/>
  <c r="BV18" i="29"/>
  <c r="BU18" i="29"/>
  <c r="BU17" i="29" s="1"/>
  <c r="BT18" i="29"/>
  <c r="BT17" i="29" s="1"/>
  <c r="BS18" i="29"/>
  <c r="BR18" i="29"/>
  <c r="BQ18" i="29"/>
  <c r="BQ17" i="29" s="1"/>
  <c r="BP18" i="29"/>
  <c r="BP17" i="29" s="1"/>
  <c r="BO18" i="29"/>
  <c r="BN18" i="29"/>
  <c r="BM18" i="29"/>
  <c r="BM17" i="29" s="1"/>
  <c r="BL18" i="29"/>
  <c r="BK18" i="29"/>
  <c r="BJ18" i="29"/>
  <c r="BJ17" i="29" s="1"/>
  <c r="BI18" i="29"/>
  <c r="BI17" i="29" s="1"/>
  <c r="BH18" i="29"/>
  <c r="BG18" i="29"/>
  <c r="BF18" i="29"/>
  <c r="BE18" i="29"/>
  <c r="BE17" i="29" s="1"/>
  <c r="BD18" i="29"/>
  <c r="BD17" i="29" s="1"/>
  <c r="BC18" i="29"/>
  <c r="BB18" i="29"/>
  <c r="BA18" i="29"/>
  <c r="BA17" i="29" s="1"/>
  <c r="AZ18" i="29"/>
  <c r="AZ17" i="29" s="1"/>
  <c r="AY18" i="29"/>
  <c r="AX18" i="29"/>
  <c r="AW18" i="29"/>
  <c r="AW17" i="29" s="1"/>
  <c r="AV18" i="29"/>
  <c r="AU18" i="29"/>
  <c r="AT18" i="29"/>
  <c r="AT17" i="29" s="1"/>
  <c r="AS18" i="29"/>
  <c r="AS17" i="29" s="1"/>
  <c r="AR18" i="29"/>
  <c r="AQ18" i="29"/>
  <c r="AP18" i="29"/>
  <c r="AO18" i="29"/>
  <c r="AO17" i="29" s="1"/>
  <c r="AN18" i="29"/>
  <c r="AN17" i="29" s="1"/>
  <c r="AM18" i="29"/>
  <c r="AL18" i="29"/>
  <c r="AK18" i="29"/>
  <c r="AK17" i="29" s="1"/>
  <c r="AJ18" i="29"/>
  <c r="AJ17" i="29" s="1"/>
  <c r="AI18" i="29"/>
  <c r="AH18" i="29"/>
  <c r="AG18" i="29"/>
  <c r="AG17" i="29" s="1"/>
  <c r="AF18" i="29"/>
  <c r="AE18" i="29"/>
  <c r="AD18" i="29"/>
  <c r="AD17" i="29" s="1"/>
  <c r="AC18" i="29"/>
  <c r="AC17" i="29" s="1"/>
  <c r="AB18" i="29"/>
  <c r="AA18" i="29"/>
  <c r="Z18" i="29"/>
  <c r="Y18" i="29"/>
  <c r="Y17" i="29" s="1"/>
  <c r="X18" i="29"/>
  <c r="X17" i="29" s="1"/>
  <c r="W18" i="29"/>
  <c r="V18" i="29"/>
  <c r="U18" i="29"/>
  <c r="U17" i="29" s="1"/>
  <c r="T18" i="29"/>
  <c r="T17" i="29" s="1"/>
  <c r="S18" i="29"/>
  <c r="R18" i="29"/>
  <c r="Q18" i="29"/>
  <c r="Q17" i="29" s="1"/>
  <c r="P18" i="29"/>
  <c r="O18" i="29"/>
  <c r="N18" i="29"/>
  <c r="N17" i="29" s="1"/>
  <c r="M18" i="29"/>
  <c r="M17" i="29" s="1"/>
  <c r="L18" i="29"/>
  <c r="K18" i="29"/>
  <c r="J18" i="29"/>
  <c r="I18" i="29"/>
  <c r="I17" i="29" s="1"/>
  <c r="H18" i="29"/>
  <c r="H17" i="29" s="1"/>
  <c r="G18" i="29"/>
  <c r="F18" i="29"/>
  <c r="E18" i="29"/>
  <c r="E17" i="29" s="1"/>
  <c r="D18" i="29"/>
  <c r="D17" i="29" s="1"/>
  <c r="CB17" i="29"/>
  <c r="CA17" i="29"/>
  <c r="BX17" i="29"/>
  <c r="BW17" i="29"/>
  <c r="BV17" i="29"/>
  <c r="BS17" i="29"/>
  <c r="BR17" i="29"/>
  <c r="BO17" i="29"/>
  <c r="BN17" i="29"/>
  <c r="BL17" i="29"/>
  <c r="BK17" i="29"/>
  <c r="BH17" i="29"/>
  <c r="BG17" i="29"/>
  <c r="BF17" i="29"/>
  <c r="BC17" i="29"/>
  <c r="BB17" i="29"/>
  <c r="AY17" i="29"/>
  <c r="AX17" i="29"/>
  <c r="AV17" i="29"/>
  <c r="AU17" i="29"/>
  <c r="AR17" i="29"/>
  <c r="AQ17" i="29"/>
  <c r="AP17" i="29"/>
  <c r="AM17" i="29"/>
  <c r="AL17" i="29"/>
  <c r="AI17" i="29"/>
  <c r="AH17" i="29"/>
  <c r="AF17" i="29"/>
  <c r="AE17" i="29"/>
  <c r="AB17" i="29"/>
  <c r="AA17" i="29"/>
  <c r="Z17" i="29"/>
  <c r="W17" i="29"/>
  <c r="V17" i="29"/>
  <c r="S17" i="29"/>
  <c r="R17" i="29"/>
  <c r="P17" i="29"/>
  <c r="O17" i="29"/>
  <c r="L17" i="29"/>
  <c r="K17" i="29"/>
  <c r="J17" i="29"/>
  <c r="G17" i="29"/>
  <c r="F17" i="29"/>
  <c r="CC5" i="29"/>
  <c r="CC4" i="29" s="1"/>
  <c r="CB5" i="29"/>
  <c r="CA5" i="29"/>
  <c r="BZ5" i="29"/>
  <c r="BY5" i="29"/>
  <c r="BY4" i="29" s="1"/>
  <c r="BX5" i="29"/>
  <c r="BW5" i="29"/>
  <c r="BV5" i="29"/>
  <c r="BU5" i="29"/>
  <c r="BU4" i="29" s="1"/>
  <c r="BT5" i="29"/>
  <c r="BT4" i="29" s="1"/>
  <c r="BS5" i="29"/>
  <c r="BR5" i="29"/>
  <c r="BQ5" i="29"/>
  <c r="BQ4" i="29" s="1"/>
  <c r="BP5" i="29"/>
  <c r="BP4" i="29" s="1"/>
  <c r="BO5" i="29"/>
  <c r="BN5" i="29"/>
  <c r="BM5" i="29"/>
  <c r="BM4" i="29" s="1"/>
  <c r="BL5" i="29"/>
  <c r="BK5" i="29"/>
  <c r="BJ5" i="29"/>
  <c r="BI5" i="29"/>
  <c r="BI4" i="29" s="1"/>
  <c r="BH5" i="29"/>
  <c r="BG5" i="29"/>
  <c r="BF5" i="29"/>
  <c r="BE5" i="29"/>
  <c r="BE4" i="29" s="1"/>
  <c r="BD5" i="29"/>
  <c r="BD4" i="29" s="1"/>
  <c r="BC5" i="29"/>
  <c r="BB5" i="29"/>
  <c r="BA5" i="29"/>
  <c r="BA4" i="29" s="1"/>
  <c r="AZ5" i="29"/>
  <c r="AZ4" i="29" s="1"/>
  <c r="AY5" i="29"/>
  <c r="AX5" i="29"/>
  <c r="AW5" i="29"/>
  <c r="AW4" i="29" s="1"/>
  <c r="AV5" i="29"/>
  <c r="AU5" i="29"/>
  <c r="AT5" i="29"/>
  <c r="AS5" i="29"/>
  <c r="AS4" i="29" s="1"/>
  <c r="AR5" i="29"/>
  <c r="AQ5" i="29"/>
  <c r="AP5" i="29"/>
  <c r="AO5" i="29"/>
  <c r="AO4" i="29" s="1"/>
  <c r="AN5" i="29"/>
  <c r="AN4" i="29" s="1"/>
  <c r="AM5" i="29"/>
  <c r="AL5" i="29"/>
  <c r="AK5" i="29"/>
  <c r="AK4" i="29" s="1"/>
  <c r="AJ5" i="29"/>
  <c r="AJ4" i="29" s="1"/>
  <c r="AI5" i="29"/>
  <c r="AH5" i="29"/>
  <c r="AG5" i="29"/>
  <c r="AG4" i="29" s="1"/>
  <c r="AF5" i="29"/>
  <c r="AE5" i="29"/>
  <c r="AD5" i="29"/>
  <c r="AC5" i="29"/>
  <c r="AC4" i="29" s="1"/>
  <c r="AB5" i="29"/>
  <c r="AA5" i="29"/>
  <c r="Z5" i="29"/>
  <c r="Y5" i="29"/>
  <c r="Y4" i="29" s="1"/>
  <c r="X5" i="29"/>
  <c r="X4" i="29" s="1"/>
  <c r="W5" i="29"/>
  <c r="V5" i="29"/>
  <c r="U5" i="29"/>
  <c r="U4" i="29" s="1"/>
  <c r="T5" i="29"/>
  <c r="T4" i="29" s="1"/>
  <c r="S5" i="29"/>
  <c r="R5" i="29"/>
  <c r="Q5" i="29"/>
  <c r="Q4" i="29" s="1"/>
  <c r="P5" i="29"/>
  <c r="O5" i="29"/>
  <c r="N5" i="29"/>
  <c r="M5" i="29"/>
  <c r="M4" i="29" s="1"/>
  <c r="L5" i="29"/>
  <c r="K5" i="29"/>
  <c r="J5" i="29"/>
  <c r="I5" i="29"/>
  <c r="I4" i="29" s="1"/>
  <c r="H5" i="29"/>
  <c r="H4" i="29" s="1"/>
  <c r="G5" i="29"/>
  <c r="F5" i="29"/>
  <c r="E5" i="29"/>
  <c r="E4" i="29" s="1"/>
  <c r="D5" i="29"/>
  <c r="D4" i="29" s="1"/>
  <c r="CB4" i="29"/>
  <c r="CA4" i="29"/>
  <c r="BZ4" i="29"/>
  <c r="BX4" i="29"/>
  <c r="BW4" i="29"/>
  <c r="BV4" i="29"/>
  <c r="BS4" i="29"/>
  <c r="BR4" i="29"/>
  <c r="BO4" i="29"/>
  <c r="BN4" i="29"/>
  <c r="BL4" i="29"/>
  <c r="BK4" i="29"/>
  <c r="BJ4" i="29"/>
  <c r="BH4" i="29"/>
  <c r="BG4" i="29"/>
  <c r="BF4" i="29"/>
  <c r="BC4" i="29"/>
  <c r="BB4" i="29"/>
  <c r="AY4" i="29"/>
  <c r="AX4" i="29"/>
  <c r="AV4" i="29"/>
  <c r="AU4" i="29"/>
  <c r="AT4" i="29"/>
  <c r="AR4" i="29"/>
  <c r="AQ4" i="29"/>
  <c r="AP4" i="29"/>
  <c r="AM4" i="29"/>
  <c r="AL4" i="29"/>
  <c r="AI4" i="29"/>
  <c r="AH4" i="29"/>
  <c r="AF4" i="29"/>
  <c r="AE4" i="29"/>
  <c r="AD4" i="29"/>
  <c r="AB4" i="29"/>
  <c r="AA4" i="29"/>
  <c r="Z4" i="29"/>
  <c r="W4" i="29"/>
  <c r="V4" i="29"/>
  <c r="S4" i="29"/>
  <c r="R4" i="29"/>
  <c r="P4" i="29"/>
  <c r="O4" i="29"/>
  <c r="N4" i="29"/>
  <c r="L4" i="29"/>
  <c r="K4" i="29"/>
  <c r="J4" i="29"/>
  <c r="G4" i="29"/>
  <c r="F4" i="29"/>
  <c r="CC45" i="28"/>
  <c r="CB45" i="28"/>
  <c r="CA45" i="28"/>
  <c r="BZ45" i="28"/>
  <c r="BY45" i="28"/>
  <c r="BX45" i="28"/>
  <c r="BW45" i="28"/>
  <c r="BV45" i="28"/>
  <c r="BU45" i="28"/>
  <c r="BT45" i="28"/>
  <c r="BS45" i="28"/>
  <c r="BR45" i="28"/>
  <c r="BQ45" i="28"/>
  <c r="BP45" i="28"/>
  <c r="BO45" i="28"/>
  <c r="BN45" i="28"/>
  <c r="BM45" i="28"/>
  <c r="BL45" i="28"/>
  <c r="BK45" i="28"/>
  <c r="BJ45" i="28"/>
  <c r="CC38" i="28"/>
  <c r="CB38" i="28"/>
  <c r="CA38" i="28"/>
  <c r="BZ38" i="28"/>
  <c r="BY38" i="28"/>
  <c r="BX38" i="28"/>
  <c r="BW38" i="28"/>
  <c r="BV38" i="28"/>
  <c r="BU38" i="28"/>
  <c r="BT38" i="28"/>
  <c r="BS38" i="28"/>
  <c r="BR38" i="28"/>
  <c r="BQ38" i="28"/>
  <c r="BP38" i="28"/>
  <c r="BO38" i="28"/>
  <c r="BN38" i="28"/>
  <c r="BM38" i="28"/>
  <c r="BL38" i="28"/>
  <c r="BK38" i="28"/>
  <c r="BJ38" i="28"/>
  <c r="CC34" i="28"/>
  <c r="CB34" i="28"/>
  <c r="CA34" i="28"/>
  <c r="BZ34" i="28"/>
  <c r="BY34" i="28"/>
  <c r="BX34" i="28"/>
  <c r="BX29" i="28" s="1"/>
  <c r="BW34" i="28"/>
  <c r="BV34" i="28"/>
  <c r="BU34" i="28"/>
  <c r="BT34" i="28"/>
  <c r="BT29" i="28" s="1"/>
  <c r="BS34" i="28"/>
  <c r="BR34" i="28"/>
  <c r="BQ34" i="28"/>
  <c r="BP34" i="28"/>
  <c r="BO34" i="28"/>
  <c r="BN34" i="28"/>
  <c r="BM34" i="28"/>
  <c r="BL34" i="28"/>
  <c r="BK34" i="28"/>
  <c r="BJ34" i="28"/>
  <c r="BI34" i="28"/>
  <c r="BH34" i="28"/>
  <c r="BH29" i="28" s="1"/>
  <c r="BG34" i="28"/>
  <c r="BF34" i="28"/>
  <c r="BE34" i="28"/>
  <c r="BD34" i="28"/>
  <c r="BD29" i="28" s="1"/>
  <c r="BC34" i="28"/>
  <c r="BB34" i="28"/>
  <c r="BA34" i="28"/>
  <c r="AZ34" i="28"/>
  <c r="AY34" i="28"/>
  <c r="AX34" i="28"/>
  <c r="AW34" i="28"/>
  <c r="AV34" i="28"/>
  <c r="AU34" i="28"/>
  <c r="AT34" i="28"/>
  <c r="AS34" i="28"/>
  <c r="AR34" i="28"/>
  <c r="AR29" i="28" s="1"/>
  <c r="CC30" i="28"/>
  <c r="CB30" i="28"/>
  <c r="CA30" i="28"/>
  <c r="CA29" i="28" s="1"/>
  <c r="BZ30" i="28"/>
  <c r="BY30" i="28"/>
  <c r="BX30" i="28"/>
  <c r="BW30" i="28"/>
  <c r="BW29" i="28" s="1"/>
  <c r="BV30" i="28"/>
  <c r="BU30" i="28"/>
  <c r="BT30" i="28"/>
  <c r="BS30" i="28"/>
  <c r="BS29" i="28" s="1"/>
  <c r="BR30" i="28"/>
  <c r="BR29" i="28" s="1"/>
  <c r="BQ30" i="28"/>
  <c r="BP30" i="28"/>
  <c r="BO30" i="28"/>
  <c r="BO29" i="28" s="1"/>
  <c r="BN30" i="28"/>
  <c r="BN29" i="28" s="1"/>
  <c r="BM30" i="28"/>
  <c r="BL30" i="28"/>
  <c r="BK30" i="28"/>
  <c r="BK29" i="28" s="1"/>
  <c r="BJ30" i="28"/>
  <c r="BI30" i="28"/>
  <c r="BH30" i="28"/>
  <c r="BG30" i="28"/>
  <c r="BG29" i="28" s="1"/>
  <c r="BF30" i="28"/>
  <c r="BE30" i="28"/>
  <c r="BD30" i="28"/>
  <c r="BC30" i="28"/>
  <c r="BC29" i="28" s="1"/>
  <c r="BB30" i="28"/>
  <c r="BB29" i="28" s="1"/>
  <c r="BA30" i="28"/>
  <c r="AZ30" i="28"/>
  <c r="AY30" i="28"/>
  <c r="AY29" i="28" s="1"/>
  <c r="AX30" i="28"/>
  <c r="AX29" i="28" s="1"/>
  <c r="AW30" i="28"/>
  <c r="AV30" i="28"/>
  <c r="AU30" i="28"/>
  <c r="AU29" i="28" s="1"/>
  <c r="AT30" i="28"/>
  <c r="AS30" i="28"/>
  <c r="AR30" i="28"/>
  <c r="CC29" i="28"/>
  <c r="CB29" i="28"/>
  <c r="BZ29" i="28"/>
  <c r="BY29" i="28"/>
  <c r="BV29" i="28"/>
  <c r="BU29" i="28"/>
  <c r="BQ29" i="28"/>
  <c r="BP29" i="28"/>
  <c r="BM29" i="28"/>
  <c r="BL29" i="28"/>
  <c r="BJ29" i="28"/>
  <c r="BI29" i="28"/>
  <c r="BF29" i="28"/>
  <c r="BE29" i="28"/>
  <c r="BA29" i="28"/>
  <c r="AZ29" i="28"/>
  <c r="AW29" i="28"/>
  <c r="AV29" i="28"/>
  <c r="AT29" i="28"/>
  <c r="AS29" i="28"/>
  <c r="CC20" i="28"/>
  <c r="CB20" i="28"/>
  <c r="CA20" i="28"/>
  <c r="BZ20" i="28"/>
  <c r="BY20" i="28"/>
  <c r="BX20" i="28"/>
  <c r="BW20" i="28"/>
  <c r="BV20" i="28"/>
  <c r="BU20" i="28"/>
  <c r="BT20" i="28"/>
  <c r="BS20" i="28"/>
  <c r="BR20" i="28"/>
  <c r="BQ20" i="28"/>
  <c r="BP20" i="28"/>
  <c r="BO20" i="28"/>
  <c r="BN20" i="28"/>
  <c r="BM20" i="28"/>
  <c r="BL20" i="28"/>
  <c r="BK20" i="28"/>
  <c r="BJ20" i="28"/>
  <c r="CC13" i="28"/>
  <c r="CB13" i="28"/>
  <c r="CA13" i="28"/>
  <c r="BZ13" i="28"/>
  <c r="BY13" i="28"/>
  <c r="BX13" i="28"/>
  <c r="BW13" i="28"/>
  <c r="BV13" i="28"/>
  <c r="BU13" i="28"/>
  <c r="BT13" i="28"/>
  <c r="BS13" i="28"/>
  <c r="BR13" i="28"/>
  <c r="BQ13" i="28"/>
  <c r="BP13" i="28"/>
  <c r="BO13" i="28"/>
  <c r="BN13" i="28"/>
  <c r="BM13" i="28"/>
  <c r="BL13" i="28"/>
  <c r="BK13" i="28"/>
  <c r="BJ13" i="28"/>
  <c r="CC9" i="28"/>
  <c r="CB9" i="28"/>
  <c r="CB4" i="28" s="1"/>
  <c r="CA9" i="28"/>
  <c r="BZ9" i="28"/>
  <c r="BY9" i="28"/>
  <c r="BX9" i="28"/>
  <c r="BW9" i="28"/>
  <c r="BV9" i="28"/>
  <c r="BU9" i="28"/>
  <c r="BT9" i="28"/>
  <c r="BT4" i="28" s="1"/>
  <c r="BS9" i="28"/>
  <c r="BR9" i="28"/>
  <c r="BQ9" i="28"/>
  <c r="BP9" i="28"/>
  <c r="BP4" i="28" s="1"/>
  <c r="BO9" i="28"/>
  <c r="BN9" i="28"/>
  <c r="BM9" i="28"/>
  <c r="BL9" i="28"/>
  <c r="BL4" i="28" s="1"/>
  <c r="BK9" i="28"/>
  <c r="BJ9" i="28"/>
  <c r="BI9" i="28"/>
  <c r="BH9" i="28"/>
  <c r="BG9" i="28"/>
  <c r="BF9" i="28"/>
  <c r="BE9" i="28"/>
  <c r="BD9" i="28"/>
  <c r="BD4" i="28" s="1"/>
  <c r="BC9" i="28"/>
  <c r="BB9" i="28"/>
  <c r="BA9" i="28"/>
  <c r="AZ9" i="28"/>
  <c r="AZ4" i="28" s="1"/>
  <c r="AY9" i="28"/>
  <c r="AX9" i="28"/>
  <c r="AW9" i="28"/>
  <c r="AV9" i="28"/>
  <c r="AV4" i="28" s="1"/>
  <c r="AU9" i="28"/>
  <c r="AT9" i="28"/>
  <c r="AS9" i="28"/>
  <c r="AR9" i="28"/>
  <c r="AQ9" i="28"/>
  <c r="CC5" i="28"/>
  <c r="CB5" i="28"/>
  <c r="CA5" i="28"/>
  <c r="CA4" i="28" s="1"/>
  <c r="BZ5" i="28"/>
  <c r="BZ4" i="28" s="1"/>
  <c r="BY5" i="28"/>
  <c r="BX5" i="28"/>
  <c r="BW5" i="28"/>
  <c r="BW4" i="28" s="1"/>
  <c r="BV5" i="28"/>
  <c r="BV4" i="28" s="1"/>
  <c r="BU5" i="28"/>
  <c r="BT5" i="28"/>
  <c r="BS5" i="28"/>
  <c r="BR5" i="28"/>
  <c r="BR4" i="28" s="1"/>
  <c r="BQ5" i="28"/>
  <c r="BP5" i="28"/>
  <c r="BO5" i="28"/>
  <c r="BO4" i="28" s="1"/>
  <c r="BN5" i="28"/>
  <c r="BN4" i="28" s="1"/>
  <c r="BM5" i="28"/>
  <c r="BL5" i="28"/>
  <c r="BK5" i="28"/>
  <c r="BK4" i="28" s="1"/>
  <c r="BJ5" i="28"/>
  <c r="BJ4" i="28" s="1"/>
  <c r="BI5" i="28"/>
  <c r="BH5" i="28"/>
  <c r="BG5" i="28"/>
  <c r="BG4" i="28" s="1"/>
  <c r="BF5" i="28"/>
  <c r="BF4" i="28" s="1"/>
  <c r="BE5" i="28"/>
  <c r="BD5" i="28"/>
  <c r="BC5" i="28"/>
  <c r="BB5" i="28"/>
  <c r="BB4" i="28" s="1"/>
  <c r="BA5" i="28"/>
  <c r="AZ5" i="28"/>
  <c r="AY5" i="28"/>
  <c r="AY4" i="28" s="1"/>
  <c r="AX5" i="28"/>
  <c r="AX4" i="28" s="1"/>
  <c r="AW5" i="28"/>
  <c r="AV5" i="28"/>
  <c r="AU5" i="28"/>
  <c r="AU4" i="28" s="1"/>
  <c r="AT5" i="28"/>
  <c r="AT4" i="28" s="1"/>
  <c r="AS5" i="28"/>
  <c r="AR5" i="28"/>
  <c r="CC4" i="28"/>
  <c r="BY4" i="28"/>
  <c r="BX4" i="28"/>
  <c r="BU4" i="28"/>
  <c r="BS4" i="28"/>
  <c r="BQ4" i="28"/>
  <c r="BM4" i="28"/>
  <c r="BI4" i="28"/>
  <c r="BH4" i="28"/>
  <c r="BE4" i="28"/>
  <c r="BC4" i="28"/>
  <c r="BA4" i="28"/>
  <c r="AW4" i="28"/>
  <c r="AS4" i="28"/>
  <c r="AR4" i="28"/>
  <c r="AQ4" i="28"/>
  <c r="CC13" i="27"/>
  <c r="CB13" i="27"/>
  <c r="CB12" i="27" s="1"/>
  <c r="CA13" i="27"/>
  <c r="CA12" i="27" s="1"/>
  <c r="BZ13" i="27"/>
  <c r="BY13" i="27"/>
  <c r="BX13" i="27"/>
  <c r="BX12" i="27" s="1"/>
  <c r="BW13" i="27"/>
  <c r="BW12" i="27" s="1"/>
  <c r="BV13" i="27"/>
  <c r="BV12" i="27" s="1"/>
  <c r="BU13" i="27"/>
  <c r="BT13" i="27"/>
  <c r="BT12" i="27" s="1"/>
  <c r="BS13" i="27"/>
  <c r="BS12" i="27" s="1"/>
  <c r="BR13" i="27"/>
  <c r="BQ13" i="27"/>
  <c r="BP13" i="27"/>
  <c r="BP12" i="27" s="1"/>
  <c r="BO13" i="27"/>
  <c r="BO12" i="27" s="1"/>
  <c r="BN13" i="27"/>
  <c r="BM13" i="27"/>
  <c r="BL13" i="27"/>
  <c r="BL12" i="27" s="1"/>
  <c r="BK13" i="27"/>
  <c r="BK12" i="27" s="1"/>
  <c r="BJ13" i="27"/>
  <c r="BI13" i="27"/>
  <c r="BH13" i="27"/>
  <c r="BH12" i="27" s="1"/>
  <c r="BG13" i="27"/>
  <c r="BG12" i="27" s="1"/>
  <c r="CC12" i="27"/>
  <c r="BZ12" i="27"/>
  <c r="BY12" i="27"/>
  <c r="BU12" i="27"/>
  <c r="BR12" i="27"/>
  <c r="BQ12" i="27"/>
  <c r="BN12" i="27"/>
  <c r="BM12" i="27"/>
  <c r="BJ12" i="27"/>
  <c r="BI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CC5" i="27"/>
  <c r="CC6" i="12" s="1"/>
  <c r="CB5" i="27"/>
  <c r="CB6" i="12" s="1"/>
  <c r="CA5" i="27"/>
  <c r="CA6" i="12" s="1"/>
  <c r="BZ5" i="27"/>
  <c r="BY5" i="27"/>
  <c r="BY6" i="12" s="1"/>
  <c r="BX5" i="27"/>
  <c r="BX6" i="12" s="1"/>
  <c r="BW5" i="27"/>
  <c r="BW6" i="12" s="1"/>
  <c r="BV5" i="27"/>
  <c r="BV4" i="27" s="1"/>
  <c r="BU5" i="27"/>
  <c r="BU6" i="12" s="1"/>
  <c r="BT5" i="27"/>
  <c r="BT6" i="12" s="1"/>
  <c r="BS5" i="27"/>
  <c r="BS6" i="12" s="1"/>
  <c r="BR5" i="27"/>
  <c r="BQ5" i="27"/>
  <c r="BQ6" i="12" s="1"/>
  <c r="BP5" i="27"/>
  <c r="BP6" i="12" s="1"/>
  <c r="BO5" i="27"/>
  <c r="BO6" i="12" s="1"/>
  <c r="BN5" i="27"/>
  <c r="BN6" i="12" s="1"/>
  <c r="BM5" i="27"/>
  <c r="BM6" i="12" s="1"/>
  <c r="BL5" i="27"/>
  <c r="BL6" i="12" s="1"/>
  <c r="BK5" i="27"/>
  <c r="BK6" i="12" s="1"/>
  <c r="BJ5" i="27"/>
  <c r="BJ6" i="12" s="1"/>
  <c r="BI5" i="27"/>
  <c r="BI6" i="12" s="1"/>
  <c r="BH5" i="27"/>
  <c r="BH6" i="12" s="1"/>
  <c r="BG5" i="27"/>
  <c r="BF5" i="27"/>
  <c r="BE5" i="27"/>
  <c r="BE4" i="27" s="1"/>
  <c r="BE6" i="12" s="1"/>
  <c r="BD5" i="27"/>
  <c r="BC5" i="27"/>
  <c r="BB5" i="27"/>
  <c r="BA5" i="27"/>
  <c r="BA4" i="27" s="1"/>
  <c r="BA6" i="12" s="1"/>
  <c r="AZ5" i="27"/>
  <c r="AY5" i="27"/>
  <c r="AX5" i="27"/>
  <c r="AW5" i="27"/>
  <c r="AW4" i="27" s="1"/>
  <c r="AW6" i="12" s="1"/>
  <c r="AV5" i="27"/>
  <c r="AU5" i="27"/>
  <c r="AT5" i="27"/>
  <c r="AS5" i="27"/>
  <c r="AS4" i="27" s="1"/>
  <c r="AS6" i="12" s="1"/>
  <c r="AR5" i="27"/>
  <c r="AQ5" i="27"/>
  <c r="AP5" i="27"/>
  <c r="AO5" i="27"/>
  <c r="AO4" i="27" s="1"/>
  <c r="AO6" i="12" s="1"/>
  <c r="AN5" i="27"/>
  <c r="AM5" i="27"/>
  <c r="AL5" i="27"/>
  <c r="AK5" i="27"/>
  <c r="AK4" i="27" s="1"/>
  <c r="AK6" i="12" s="1"/>
  <c r="AJ5" i="27"/>
  <c r="AI5" i="27"/>
  <c r="AH5" i="27"/>
  <c r="AG5" i="27"/>
  <c r="AG4" i="27" s="1"/>
  <c r="AF5" i="27"/>
  <c r="AE5" i="27"/>
  <c r="AD5" i="27"/>
  <c r="AC5" i="27"/>
  <c r="AC4" i="27" s="1"/>
  <c r="AB5" i="27"/>
  <c r="AA5" i="27"/>
  <c r="Z5" i="27"/>
  <c r="Y5" i="27"/>
  <c r="Y4" i="27" s="1"/>
  <c r="X5" i="27"/>
  <c r="W5" i="27"/>
  <c r="V5" i="27"/>
  <c r="U5" i="27"/>
  <c r="U4" i="27" s="1"/>
  <c r="T5" i="27"/>
  <c r="S5" i="27"/>
  <c r="R5" i="27"/>
  <c r="Q5" i="27"/>
  <c r="Q4" i="27" s="1"/>
  <c r="P5" i="27"/>
  <c r="O5" i="27"/>
  <c r="N5" i="27"/>
  <c r="M5" i="27"/>
  <c r="M4" i="27" s="1"/>
  <c r="L5" i="27"/>
  <c r="K5" i="27"/>
  <c r="J5" i="27"/>
  <c r="I5" i="27"/>
  <c r="I4" i="27" s="1"/>
  <c r="H5" i="27"/>
  <c r="G5" i="27"/>
  <c r="F5" i="27"/>
  <c r="E5" i="27"/>
  <c r="E4" i="27" s="1"/>
  <c r="D5" i="27"/>
  <c r="CB4" i="27"/>
  <c r="CA4" i="27"/>
  <c r="BY4" i="27"/>
  <c r="BX4" i="27"/>
  <c r="BW4" i="27"/>
  <c r="BU4" i="27"/>
  <c r="BT4" i="27"/>
  <c r="BS4" i="27"/>
  <c r="BP4" i="27"/>
  <c r="BO4" i="27"/>
  <c r="BN4" i="27"/>
  <c r="BL4" i="27"/>
  <c r="BK4" i="27"/>
  <c r="BJ4" i="27"/>
  <c r="BH4" i="27"/>
  <c r="BG4" i="27"/>
  <c r="BG6" i="12" s="1"/>
  <c r="BF4" i="27"/>
  <c r="BF6" i="12" s="1"/>
  <c r="BD4" i="27"/>
  <c r="BD6" i="12" s="1"/>
  <c r="BC4" i="27"/>
  <c r="BC6" i="12" s="1"/>
  <c r="BB4" i="27"/>
  <c r="BB6" i="12" s="1"/>
  <c r="AZ4" i="27"/>
  <c r="AZ6" i="12" s="1"/>
  <c r="AY4" i="27"/>
  <c r="AY6" i="12" s="1"/>
  <c r="AY92" i="12" s="1"/>
  <c r="AX4" i="27"/>
  <c r="AX6" i="12" s="1"/>
  <c r="AV4" i="27"/>
  <c r="AV6" i="12" s="1"/>
  <c r="AU4" i="27"/>
  <c r="AU6" i="12" s="1"/>
  <c r="AT4" i="27"/>
  <c r="AR4" i="27"/>
  <c r="AR6" i="12" s="1"/>
  <c r="AQ4" i="27"/>
  <c r="AQ6" i="12" s="1"/>
  <c r="AP4" i="27"/>
  <c r="AP6" i="12" s="1"/>
  <c r="AN4" i="27"/>
  <c r="AN6" i="12" s="1"/>
  <c r="AM4" i="27"/>
  <c r="AM6" i="12" s="1"/>
  <c r="AL4" i="27"/>
  <c r="AL6" i="12" s="1"/>
  <c r="AJ4" i="27"/>
  <c r="AJ6" i="12" s="1"/>
  <c r="AI4" i="27"/>
  <c r="AI6" i="12" s="1"/>
  <c r="AI92" i="12" s="1"/>
  <c r="AH4" i="27"/>
  <c r="AH6" i="12" s="1"/>
  <c r="AF4" i="27"/>
  <c r="AE4" i="27"/>
  <c r="AD4" i="27"/>
  <c r="AB4" i="27"/>
  <c r="AA4" i="27"/>
  <c r="Z4" i="27"/>
  <c r="X4" i="27"/>
  <c r="W4" i="27"/>
  <c r="V4" i="27"/>
  <c r="T4" i="27"/>
  <c r="S4" i="27"/>
  <c r="R4" i="27"/>
  <c r="P4" i="27"/>
  <c r="O4" i="27"/>
  <c r="N4" i="27"/>
  <c r="L4" i="27"/>
  <c r="K4" i="27"/>
  <c r="J4" i="27"/>
  <c r="H4" i="27"/>
  <c r="G4" i="27"/>
  <c r="F4" i="27"/>
  <c r="D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CC4" i="25"/>
  <c r="CB4"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CC23" i="24"/>
  <c r="CB23" i="24"/>
  <c r="CA23" i="24"/>
  <c r="BZ23" i="24"/>
  <c r="BY23" i="24"/>
  <c r="BX23"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AN23" i="24"/>
  <c r="AM23" i="24"/>
  <c r="AL23" i="24"/>
  <c r="AK23" i="24"/>
  <c r="AJ23" i="24"/>
  <c r="AI23" i="24"/>
  <c r="AH23" i="24"/>
  <c r="CC22" i="24"/>
  <c r="CB22" i="24"/>
  <c r="CA22" i="24"/>
  <c r="BZ22" i="24"/>
  <c r="BY22" i="24"/>
  <c r="BX22" i="24"/>
  <c r="BW22" i="24"/>
  <c r="BV22" i="24"/>
  <c r="BU22" i="24"/>
  <c r="BT22" i="24"/>
  <c r="BS22" i="24"/>
  <c r="BR22" i="24"/>
  <c r="BQ22" i="24"/>
  <c r="BP22" i="24"/>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CC21" i="24"/>
  <c r="CB21" i="24"/>
  <c r="CA21" i="24"/>
  <c r="BZ21"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CC15" i="24"/>
  <c r="CB15" i="24"/>
  <c r="CA15" i="24"/>
  <c r="BZ15" i="24"/>
  <c r="BY15" i="24"/>
  <c r="BX15" i="24"/>
  <c r="BW15" i="24"/>
  <c r="CC14" i="24"/>
  <c r="BZ14" i="24"/>
  <c r="BY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CC10" i="24"/>
  <c r="CC19" i="15" s="1"/>
  <c r="CB10" i="24"/>
  <c r="CB19" i="15" s="1"/>
  <c r="CA10" i="24"/>
  <c r="CA19" i="15" s="1"/>
  <c r="BZ10" i="24"/>
  <c r="BZ19" i="15" s="1"/>
  <c r="BY10" i="24"/>
  <c r="BY19" i="15" s="1"/>
  <c r="BX10" i="24"/>
  <c r="BX19" i="15" s="1"/>
  <c r="BW10" i="24"/>
  <c r="BW19" i="15" s="1"/>
  <c r="BV10" i="24"/>
  <c r="BV19" i="15" s="1"/>
  <c r="BU10" i="24"/>
  <c r="BU19" i="15" s="1"/>
  <c r="BT10" i="24"/>
  <c r="BT19" i="15" s="1"/>
  <c r="BS10" i="24"/>
  <c r="BS19" i="15" s="1"/>
  <c r="BR10" i="24"/>
  <c r="BR19" i="15" s="1"/>
  <c r="BQ10" i="24"/>
  <c r="BQ19" i="15" s="1"/>
  <c r="BP10" i="24"/>
  <c r="BP19" i="15" s="1"/>
  <c r="BO10" i="24"/>
  <c r="BO19" i="15" s="1"/>
  <c r="BN10" i="24"/>
  <c r="BN19" i="15" s="1"/>
  <c r="BM10" i="24"/>
  <c r="BM19" i="15" s="1"/>
  <c r="BL10" i="24"/>
  <c r="BL19" i="15" s="1"/>
  <c r="BK10" i="24"/>
  <c r="BK19" i="15" s="1"/>
  <c r="BJ10" i="24"/>
  <c r="BJ19" i="15" s="1"/>
  <c r="BI10" i="24"/>
  <c r="BI19" i="15" s="1"/>
  <c r="BH10" i="24"/>
  <c r="BH19" i="15" s="1"/>
  <c r="BG10" i="24"/>
  <c r="BG19" i="15" s="1"/>
  <c r="BF10" i="24"/>
  <c r="BF19" i="15" s="1"/>
  <c r="BE10" i="24"/>
  <c r="BE19" i="15" s="1"/>
  <c r="BD10" i="24"/>
  <c r="BD19" i="15" s="1"/>
  <c r="BC10" i="24"/>
  <c r="BC19" i="15" s="1"/>
  <c r="BB10" i="24"/>
  <c r="BB19" i="15" s="1"/>
  <c r="BA10" i="24"/>
  <c r="BA19" i="15" s="1"/>
  <c r="AZ10" i="24"/>
  <c r="AZ19" i="15" s="1"/>
  <c r="AY10" i="24"/>
  <c r="AY19" i="15" s="1"/>
  <c r="AX10" i="24"/>
  <c r="AX19" i="15" s="1"/>
  <c r="AW10" i="24"/>
  <c r="AW19" i="15" s="1"/>
  <c r="AV10" i="24"/>
  <c r="AV19" i="15" s="1"/>
  <c r="AU10" i="24"/>
  <c r="AU19" i="15" s="1"/>
  <c r="AT10" i="24"/>
  <c r="AS10" i="24"/>
  <c r="AS19" i="15" s="1"/>
  <c r="AR10" i="24"/>
  <c r="AR19" i="15" s="1"/>
  <c r="AQ10" i="24"/>
  <c r="AQ19" i="15" s="1"/>
  <c r="AP10" i="24"/>
  <c r="AO10" i="24"/>
  <c r="AO19" i="15" s="1"/>
  <c r="AN10" i="24"/>
  <c r="AN19" i="15" s="1"/>
  <c r="AM10" i="24"/>
  <c r="AM5" i="24" s="1"/>
  <c r="AL10" i="24"/>
  <c r="AK10" i="24"/>
  <c r="AK19" i="15" s="1"/>
  <c r="AJ10" i="24"/>
  <c r="AJ19" i="15" s="1"/>
  <c r="AI10" i="24"/>
  <c r="AI19" i="15" s="1"/>
  <c r="AH10" i="24"/>
  <c r="CC6" i="24"/>
  <c r="CC20" i="15" s="1"/>
  <c r="CB6" i="24"/>
  <c r="CB20" i="15" s="1"/>
  <c r="CA6" i="24"/>
  <c r="CA20" i="15" s="1"/>
  <c r="BZ6" i="24"/>
  <c r="BY6" i="24"/>
  <c r="BY20" i="15" s="1"/>
  <c r="BX6" i="24"/>
  <c r="BX20" i="15" s="1"/>
  <c r="BW6" i="24"/>
  <c r="BW20" i="15" s="1"/>
  <c r="BV6" i="24"/>
  <c r="BU6" i="24"/>
  <c r="BU20" i="15" s="1"/>
  <c r="BT6" i="24"/>
  <c r="BT20" i="15" s="1"/>
  <c r="BS6" i="24"/>
  <c r="BS20" i="15" s="1"/>
  <c r="BR6" i="24"/>
  <c r="BQ6" i="24"/>
  <c r="BQ20" i="15" s="1"/>
  <c r="BP6" i="24"/>
  <c r="BP20" i="15" s="1"/>
  <c r="BO6" i="24"/>
  <c r="BO20" i="15" s="1"/>
  <c r="BN6" i="24"/>
  <c r="BM6" i="24"/>
  <c r="BM20" i="15" s="1"/>
  <c r="BL6" i="24"/>
  <c r="BL20" i="15" s="1"/>
  <c r="BK6" i="24"/>
  <c r="BK20" i="15" s="1"/>
  <c r="BJ6" i="24"/>
  <c r="BI6" i="24"/>
  <c r="BI20" i="15" s="1"/>
  <c r="BH6" i="24"/>
  <c r="BH20" i="15" s="1"/>
  <c r="BG6" i="24"/>
  <c r="BG20" i="15" s="1"/>
  <c r="BF6" i="24"/>
  <c r="BE6" i="24"/>
  <c r="BE20" i="15" s="1"/>
  <c r="BD6" i="24"/>
  <c r="BD20" i="15" s="1"/>
  <c r="BC6" i="24"/>
  <c r="BC20" i="15" s="1"/>
  <c r="BB6" i="24"/>
  <c r="BA6" i="24"/>
  <c r="BA20" i="15" s="1"/>
  <c r="AZ6" i="24"/>
  <c r="AZ20" i="15" s="1"/>
  <c r="AY6" i="24"/>
  <c r="AY20" i="15" s="1"/>
  <c r="AX6" i="24"/>
  <c r="AW6" i="24"/>
  <c r="AW20" i="15" s="1"/>
  <c r="AV6" i="24"/>
  <c r="AV20" i="15" s="1"/>
  <c r="CC5" i="24"/>
  <c r="CB5" i="24"/>
  <c r="BY5" i="24"/>
  <c r="BX5" i="24"/>
  <c r="BU5" i="24"/>
  <c r="BT5" i="24"/>
  <c r="BQ5" i="24"/>
  <c r="BP5" i="24"/>
  <c r="BM5" i="24"/>
  <c r="BL5" i="24"/>
  <c r="BI5" i="24"/>
  <c r="BH5" i="24"/>
  <c r="BE5" i="24"/>
  <c r="BD5" i="24"/>
  <c r="BA5" i="24"/>
  <c r="AZ5" i="24"/>
  <c r="AW5" i="24"/>
  <c r="AV5" i="24"/>
  <c r="AS5" i="24"/>
  <c r="AR5" i="24"/>
  <c r="AO5" i="24"/>
  <c r="AN5" i="24"/>
  <c r="AK5" i="24"/>
  <c r="AJ5" i="24"/>
  <c r="AG5" i="24"/>
  <c r="AF5" i="24"/>
  <c r="AE5" i="24"/>
  <c r="AD5" i="24"/>
  <c r="AC5" i="24"/>
  <c r="AB5" i="24"/>
  <c r="AA5" i="24"/>
  <c r="Z5" i="24"/>
  <c r="CC4" i="24"/>
  <c r="CB4" i="24"/>
  <c r="BY4" i="24"/>
  <c r="BX4" i="24"/>
  <c r="BU4" i="24"/>
  <c r="BT4" i="24"/>
  <c r="BQ4" i="24"/>
  <c r="BP4" i="24"/>
  <c r="BM4" i="24"/>
  <c r="BL4" i="24"/>
  <c r="BI4" i="24"/>
  <c r="BH4" i="24"/>
  <c r="BE4" i="24"/>
  <c r="BD4" i="24"/>
  <c r="BA4" i="24"/>
  <c r="AZ4" i="24"/>
  <c r="AW4" i="24"/>
  <c r="AV4" i="24"/>
  <c r="AS4" i="24"/>
  <c r="AR4" i="24"/>
  <c r="AO4" i="24"/>
  <c r="AN4" i="24"/>
  <c r="AK4" i="24"/>
  <c r="AJ4" i="24"/>
  <c r="AG4" i="24"/>
  <c r="AF4" i="24"/>
  <c r="AE4" i="24"/>
  <c r="AD4" i="24"/>
  <c r="AC4" i="24"/>
  <c r="AB4" i="24"/>
  <c r="AA4" i="24"/>
  <c r="Z4" i="24"/>
  <c r="Y4" i="24"/>
  <c r="X4" i="24"/>
  <c r="W4" i="24"/>
  <c r="V4" i="24"/>
  <c r="U4" i="24"/>
  <c r="T4" i="24"/>
  <c r="S4" i="24"/>
  <c r="R4" i="24"/>
  <c r="Q4" i="24"/>
  <c r="P4" i="24"/>
  <c r="O4" i="24"/>
  <c r="N4" i="24"/>
  <c r="M4" i="24"/>
  <c r="L4" i="24"/>
  <c r="K4" i="24"/>
  <c r="J4" i="24"/>
  <c r="I4" i="24"/>
  <c r="H4" i="24"/>
  <c r="G4" i="24"/>
  <c r="F4" i="24"/>
  <c r="E4" i="24"/>
  <c r="D4" i="24"/>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D45"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CC43" i="23"/>
  <c r="CB43" i="23"/>
  <c r="CA43" i="23"/>
  <c r="BZ43" i="23"/>
  <c r="BZ39" i="23" s="1"/>
  <c r="BY43" i="23"/>
  <c r="BX43" i="23"/>
  <c r="BW43" i="23"/>
  <c r="BV43" i="23"/>
  <c r="BV39" i="23" s="1"/>
  <c r="BU43" i="23"/>
  <c r="BT43" i="23"/>
  <c r="BS43" i="23"/>
  <c r="BR43" i="23"/>
  <c r="BR39" i="23" s="1"/>
  <c r="BQ43" i="23"/>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D43" i="23"/>
  <c r="CC42" i="23"/>
  <c r="CC39" i="23" s="1"/>
  <c r="CB42" i="23"/>
  <c r="CB39" i="23" s="1"/>
  <c r="CA42" i="23"/>
  <c r="BZ42" i="23"/>
  <c r="BY42" i="23"/>
  <c r="BY39" i="23" s="1"/>
  <c r="BX42" i="23"/>
  <c r="BX39" i="23" s="1"/>
  <c r="BW42" i="23"/>
  <c r="BV42" i="23"/>
  <c r="BU42" i="23"/>
  <c r="BU39" i="23" s="1"/>
  <c r="BT42" i="23"/>
  <c r="BT39" i="23" s="1"/>
  <c r="BS42" i="23"/>
  <c r="BR42" i="23"/>
  <c r="BQ42" i="23"/>
  <c r="BQ39" i="23" s="1"/>
  <c r="BP42" i="23"/>
  <c r="BP39" i="23" s="1"/>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D42" i="23"/>
  <c r="BM41" i="23"/>
  <c r="BL41" i="23"/>
  <c r="BK41" i="23"/>
  <c r="BJ41" i="23"/>
  <c r="BJ39" i="23" s="1"/>
  <c r="BI41" i="23"/>
  <c r="BH41" i="23"/>
  <c r="BG41" i="23"/>
  <c r="BF41" i="23"/>
  <c r="BF39" i="23" s="1"/>
  <c r="BE41" i="23"/>
  <c r="BD41" i="23"/>
  <c r="BC41" i="23"/>
  <c r="BB41" i="23"/>
  <c r="BB39" i="23" s="1"/>
  <c r="BA41" i="23"/>
  <c r="AZ41" i="23"/>
  <c r="AY41" i="23"/>
  <c r="AX41" i="23"/>
  <c r="AW41" i="23"/>
  <c r="AV41" i="23"/>
  <c r="AU41" i="23"/>
  <c r="AT41" i="23"/>
  <c r="AT39" i="23" s="1"/>
  <c r="AS41" i="23"/>
  <c r="AR41" i="23"/>
  <c r="AQ41" i="23"/>
  <c r="AP41" i="23"/>
  <c r="AP39" i="23" s="1"/>
  <c r="AO41" i="23"/>
  <c r="AN41" i="23"/>
  <c r="AM41" i="23"/>
  <c r="AL41" i="23"/>
  <c r="AL39" i="23" s="1"/>
  <c r="AK41" i="23"/>
  <c r="AJ41" i="23"/>
  <c r="AI41" i="23"/>
  <c r="AH41" i="23"/>
  <c r="AG41" i="23"/>
  <c r="AF41" i="23"/>
  <c r="AE41" i="23"/>
  <c r="AD41" i="23"/>
  <c r="AD39" i="23" s="1"/>
  <c r="AC41" i="23"/>
  <c r="AB41" i="23"/>
  <c r="AA41" i="23"/>
  <c r="Z41" i="23"/>
  <c r="Z39" i="23" s="1"/>
  <c r="Y41" i="23"/>
  <c r="X41" i="23"/>
  <c r="W41" i="23"/>
  <c r="V41" i="23"/>
  <c r="V39" i="23" s="1"/>
  <c r="U41" i="23"/>
  <c r="T41" i="23"/>
  <c r="S41" i="23"/>
  <c r="R41" i="23"/>
  <c r="Q41" i="23"/>
  <c r="P41" i="23"/>
  <c r="O41" i="23"/>
  <c r="N41" i="23"/>
  <c r="N39" i="23" s="1"/>
  <c r="M41" i="23"/>
  <c r="L41" i="23"/>
  <c r="K41" i="23"/>
  <c r="J41" i="23"/>
  <c r="J39" i="23" s="1"/>
  <c r="I41" i="23"/>
  <c r="H41" i="23"/>
  <c r="G41" i="23"/>
  <c r="F41" i="23"/>
  <c r="F39" i="23" s="1"/>
  <c r="E41" i="23"/>
  <c r="D41" i="23"/>
  <c r="BM40" i="23"/>
  <c r="BM39" i="23" s="1"/>
  <c r="BL40" i="23"/>
  <c r="BL39" i="23" s="1"/>
  <c r="BK40" i="23"/>
  <c r="BJ40" i="23"/>
  <c r="BI40" i="23"/>
  <c r="BI39" i="23" s="1"/>
  <c r="BH40" i="23"/>
  <c r="BH39" i="23" s="1"/>
  <c r="BG40" i="23"/>
  <c r="BF40" i="23"/>
  <c r="BE40" i="23"/>
  <c r="BE39" i="23" s="1"/>
  <c r="BD40" i="23"/>
  <c r="BD39" i="23" s="1"/>
  <c r="BC40" i="23"/>
  <c r="BB40" i="23"/>
  <c r="BA40" i="23"/>
  <c r="BA39" i="23" s="1"/>
  <c r="AZ40" i="23"/>
  <c r="AZ39" i="23" s="1"/>
  <c r="AY40" i="23"/>
  <c r="AX40" i="23"/>
  <c r="AW40" i="23"/>
  <c r="AW39" i="23" s="1"/>
  <c r="AV40" i="23"/>
  <c r="AV39" i="23" s="1"/>
  <c r="AU40" i="23"/>
  <c r="AT40" i="23"/>
  <c r="AS40" i="23"/>
  <c r="AS39" i="23" s="1"/>
  <c r="AR40" i="23"/>
  <c r="AR39" i="23" s="1"/>
  <c r="AQ40" i="23"/>
  <c r="AP40" i="23"/>
  <c r="AO40" i="23"/>
  <c r="AO39" i="23" s="1"/>
  <c r="AN40" i="23"/>
  <c r="AN39" i="23" s="1"/>
  <c r="AM40" i="23"/>
  <c r="AL40" i="23"/>
  <c r="AK40" i="23"/>
  <c r="AK39" i="23" s="1"/>
  <c r="AJ40" i="23"/>
  <c r="AJ39" i="23" s="1"/>
  <c r="AI40" i="23"/>
  <c r="AH40" i="23"/>
  <c r="AG40" i="23"/>
  <c r="AG39" i="23" s="1"/>
  <c r="AF40" i="23"/>
  <c r="AF39" i="23" s="1"/>
  <c r="AE40" i="23"/>
  <c r="AD40" i="23"/>
  <c r="AC40" i="23"/>
  <c r="AC39" i="23" s="1"/>
  <c r="AB40" i="23"/>
  <c r="AB39" i="23" s="1"/>
  <c r="AA40" i="23"/>
  <c r="Z40" i="23"/>
  <c r="Y40" i="23"/>
  <c r="Y39" i="23" s="1"/>
  <c r="X40" i="23"/>
  <c r="X39" i="23" s="1"/>
  <c r="W40" i="23"/>
  <c r="V40" i="23"/>
  <c r="U40" i="23"/>
  <c r="U39" i="23" s="1"/>
  <c r="T40" i="23"/>
  <c r="T39" i="23" s="1"/>
  <c r="S40" i="23"/>
  <c r="R40" i="23"/>
  <c r="Q40" i="23"/>
  <c r="Q39" i="23" s="1"/>
  <c r="P40" i="23"/>
  <c r="P39" i="23" s="1"/>
  <c r="O40" i="23"/>
  <c r="N40" i="23"/>
  <c r="M40" i="23"/>
  <c r="M39" i="23" s="1"/>
  <c r="L40" i="23"/>
  <c r="L39" i="23" s="1"/>
  <c r="K40" i="23"/>
  <c r="J40" i="23"/>
  <c r="I40" i="23"/>
  <c r="I39" i="23" s="1"/>
  <c r="H40" i="23"/>
  <c r="H39" i="23" s="1"/>
  <c r="G40" i="23"/>
  <c r="F40" i="23"/>
  <c r="E40" i="23"/>
  <c r="E39" i="23" s="1"/>
  <c r="D40" i="23"/>
  <c r="D39" i="23" s="1"/>
  <c r="CA39" i="23"/>
  <c r="BW39" i="23"/>
  <c r="BS39" i="23"/>
  <c r="BO39" i="23"/>
  <c r="BN39" i="23"/>
  <c r="BK39" i="23"/>
  <c r="BG39" i="23"/>
  <c r="BC39" i="23"/>
  <c r="AY39" i="23"/>
  <c r="AX39" i="23"/>
  <c r="AU39" i="23"/>
  <c r="AQ39" i="23"/>
  <c r="AM39" i="23"/>
  <c r="AI39" i="23"/>
  <c r="AH39" i="23"/>
  <c r="AE39" i="23"/>
  <c r="AA39" i="23"/>
  <c r="W39" i="23"/>
  <c r="S39" i="23"/>
  <c r="R39" i="23"/>
  <c r="O39" i="23"/>
  <c r="K39" i="23"/>
  <c r="G3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C19" i="23"/>
  <c r="CB19" i="23"/>
  <c r="CA19" i="23"/>
  <c r="BZ19" i="23"/>
  <c r="BY19" i="23"/>
  <c r="BX19" i="23"/>
  <c r="BW19" i="23"/>
  <c r="BV19" i="23"/>
  <c r="BU19" i="23"/>
  <c r="BT19" i="23"/>
  <c r="BS19" i="23"/>
  <c r="BR19" i="23"/>
  <c r="BQ19" i="23"/>
  <c r="BP19" i="23"/>
  <c r="BO19" i="23"/>
  <c r="BN19" i="23"/>
  <c r="BM19" i="23"/>
  <c r="BL19" i="23"/>
  <c r="BK19" i="23"/>
  <c r="BJ19" i="23"/>
  <c r="BI19" i="23"/>
  <c r="BH19" i="23"/>
  <c r="CC18" i="23"/>
  <c r="CB18" i="23"/>
  <c r="CA18" i="23"/>
  <c r="BZ18" i="23"/>
  <c r="BY18" i="23"/>
  <c r="BX18" i="23"/>
  <c r="BW18" i="23"/>
  <c r="BV18" i="23"/>
  <c r="BU18" i="23"/>
  <c r="BT18" i="23"/>
  <c r="BS18" i="23"/>
  <c r="BR18" i="23"/>
  <c r="BQ18" i="23"/>
  <c r="BP18" i="23"/>
  <c r="BO18" i="23"/>
  <c r="BN18" i="23"/>
  <c r="BM18" i="23"/>
  <c r="BL18" i="23"/>
  <c r="BK18" i="23"/>
  <c r="BJ18" i="23"/>
  <c r="BI18" i="23"/>
  <c r="BH18" i="23"/>
  <c r="CC17" i="23"/>
  <c r="CB17" i="23"/>
  <c r="CA17" i="23"/>
  <c r="BZ17" i="23"/>
  <c r="BZ15" i="23" s="1"/>
  <c r="BY17" i="23"/>
  <c r="BX17" i="23"/>
  <c r="BW17" i="23"/>
  <c r="BV17" i="23"/>
  <c r="BV15" i="23" s="1"/>
  <c r="BU17" i="23"/>
  <c r="BT17" i="23"/>
  <c r="BS17" i="23"/>
  <c r="BR17" i="23"/>
  <c r="BR15" i="23" s="1"/>
  <c r="BQ17" i="23"/>
  <c r="BP17" i="23"/>
  <c r="BO17" i="23"/>
  <c r="BN17" i="23"/>
  <c r="BN15" i="23" s="1"/>
  <c r="BM17" i="23"/>
  <c r="BL17" i="23"/>
  <c r="BK17" i="23"/>
  <c r="BJ17" i="23"/>
  <c r="BJ15" i="23" s="1"/>
  <c r="BI17" i="23"/>
  <c r="BH17" i="23"/>
  <c r="CC16" i="23"/>
  <c r="CC15" i="23" s="1"/>
  <c r="CB16" i="23"/>
  <c r="CB15" i="23" s="1"/>
  <c r="CA16" i="23"/>
  <c r="BZ16" i="23"/>
  <c r="BY16" i="23"/>
  <c r="BY15" i="23" s="1"/>
  <c r="BX16" i="23"/>
  <c r="BX15" i="23" s="1"/>
  <c r="BW16" i="23"/>
  <c r="BV16" i="23"/>
  <c r="BU16" i="23"/>
  <c r="BU15" i="23" s="1"/>
  <c r="BT16" i="23"/>
  <c r="BT15" i="23" s="1"/>
  <c r="BS16" i="23"/>
  <c r="BR16" i="23"/>
  <c r="BQ16" i="23"/>
  <c r="BQ15" i="23" s="1"/>
  <c r="BP16" i="23"/>
  <c r="BP15" i="23" s="1"/>
  <c r="BO16" i="23"/>
  <c r="BN16" i="23"/>
  <c r="BM16" i="23"/>
  <c r="BM15" i="23" s="1"/>
  <c r="BL16" i="23"/>
  <c r="BL15" i="23" s="1"/>
  <c r="BK16" i="23"/>
  <c r="BJ16" i="23"/>
  <c r="BI16" i="23"/>
  <c r="BI15" i="23" s="1"/>
  <c r="BH16" i="23"/>
  <c r="BH15" i="23" s="1"/>
  <c r="CA15" i="23"/>
  <c r="BW15" i="23"/>
  <c r="BS15" i="23"/>
  <c r="BO15" i="23"/>
  <c r="BK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CC4" i="23"/>
  <c r="CB4" i="23"/>
  <c r="CA4"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CC148" i="22"/>
  <c r="CB148" i="22"/>
  <c r="CA148" i="22"/>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CC71" i="22"/>
  <c r="CB71" i="22"/>
  <c r="CB67" i="22" s="1"/>
  <c r="CA71" i="22"/>
  <c r="CA67" i="22" s="1"/>
  <c r="BZ71" i="22"/>
  <c r="BY71" i="22"/>
  <c r="BX71" i="22"/>
  <c r="BX67" i="22" s="1"/>
  <c r="BW71" i="22"/>
  <c r="BW67" i="22" s="1"/>
  <c r="BV71" i="22"/>
  <c r="BU71" i="22"/>
  <c r="BT71" i="22"/>
  <c r="BT67" i="22" s="1"/>
  <c r="BS71" i="22"/>
  <c r="BS67" i="22" s="1"/>
  <c r="BR71" i="22"/>
  <c r="BQ71" i="22"/>
  <c r="BP71" i="22"/>
  <c r="BP67" i="22" s="1"/>
  <c r="BO71" i="22"/>
  <c r="BO67" i="22" s="1"/>
  <c r="BN71" i="22"/>
  <c r="BM71" i="22"/>
  <c r="BL71" i="22"/>
  <c r="BL67" i="22" s="1"/>
  <c r="BK71" i="22"/>
  <c r="BK67" i="22" s="1"/>
  <c r="BJ71" i="22"/>
  <c r="BI71" i="22"/>
  <c r="BH71" i="22"/>
  <c r="BH67" i="22" s="1"/>
  <c r="BG71" i="22"/>
  <c r="BG67" i="22" s="1"/>
  <c r="BF71" i="22"/>
  <c r="BE71" i="22"/>
  <c r="BD71" i="22"/>
  <c r="BD67" i="22" s="1"/>
  <c r="BC71" i="22"/>
  <c r="BC67" i="22" s="1"/>
  <c r="BB71" i="22"/>
  <c r="BA71" i="22"/>
  <c r="AZ71" i="22"/>
  <c r="AZ67" i="22" s="1"/>
  <c r="AY71" i="22"/>
  <c r="AY67" i="22" s="1"/>
  <c r="CC67" i="22"/>
  <c r="BZ67" i="22"/>
  <c r="BY67" i="22"/>
  <c r="BV67" i="22"/>
  <c r="BU67" i="22"/>
  <c r="BR67" i="22"/>
  <c r="BQ67" i="22"/>
  <c r="BN67" i="22"/>
  <c r="BM67" i="22"/>
  <c r="BJ67" i="22"/>
  <c r="BI67" i="22"/>
  <c r="BF67" i="22"/>
  <c r="BE67" i="22"/>
  <c r="BB67" i="22"/>
  <c r="BA67" i="22"/>
  <c r="AX67" i="22"/>
  <c r="AW67" i="22"/>
  <c r="AV67" i="22"/>
  <c r="AU67" i="22"/>
  <c r="AT67" i="22"/>
  <c r="AS67" i="22"/>
  <c r="AR67" i="22"/>
  <c r="AQ67" i="22"/>
  <c r="AP67" i="22"/>
  <c r="AO67" i="22"/>
  <c r="AN67" i="22"/>
  <c r="AM67" i="22"/>
  <c r="AL67" i="22"/>
  <c r="AK67" i="22"/>
  <c r="AJ67" i="22"/>
  <c r="AI67" i="22"/>
  <c r="AH67" i="22"/>
  <c r="CC63" i="22"/>
  <c r="CB63" i="22"/>
  <c r="CA63" i="22"/>
  <c r="BZ63" i="22"/>
  <c r="BZ58" i="22" s="1"/>
  <c r="BY63" i="22"/>
  <c r="BX63" i="22"/>
  <c r="BW63" i="22"/>
  <c r="BV63" i="22"/>
  <c r="BU63" i="22"/>
  <c r="BT63" i="22"/>
  <c r="BS63" i="22"/>
  <c r="BR63" i="22"/>
  <c r="BR58" i="22" s="1"/>
  <c r="BQ63" i="22"/>
  <c r="BP63" i="22"/>
  <c r="BO63" i="22"/>
  <c r="BN63" i="22"/>
  <c r="BN58" i="22" s="1"/>
  <c r="BM63" i="22"/>
  <c r="BL63" i="22"/>
  <c r="CC59" i="22"/>
  <c r="CC58" i="22" s="1"/>
  <c r="CB59" i="22"/>
  <c r="CB58" i="22" s="1"/>
  <c r="CA59" i="22"/>
  <c r="BZ59" i="22"/>
  <c r="BY59" i="22"/>
  <c r="BY58" i="22" s="1"/>
  <c r="BX59" i="22"/>
  <c r="BX58" i="22" s="1"/>
  <c r="BW59" i="22"/>
  <c r="BV59" i="22"/>
  <c r="BU59" i="22"/>
  <c r="BU58" i="22" s="1"/>
  <c r="BT59" i="22"/>
  <c r="BT58" i="22" s="1"/>
  <c r="BS59" i="22"/>
  <c r="BR59" i="22"/>
  <c r="BQ59" i="22"/>
  <c r="BQ58" i="22" s="1"/>
  <c r="BP59" i="22"/>
  <c r="BP58" i="22" s="1"/>
  <c r="BO59" i="22"/>
  <c r="BN59" i="22"/>
  <c r="BM59" i="22"/>
  <c r="BM58" i="22" s="1"/>
  <c r="BL59" i="22"/>
  <c r="BL58" i="22" s="1"/>
  <c r="CA58" i="22"/>
  <c r="BW58" i="22"/>
  <c r="BV58" i="22"/>
  <c r="BS58" i="22"/>
  <c r="BO58"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G7" i="12" s="1"/>
  <c r="BF41" i="22"/>
  <c r="BF7" i="12" s="1"/>
  <c r="BE41" i="22"/>
  <c r="BE7" i="12" s="1"/>
  <c r="BD41" i="22"/>
  <c r="BD7" i="12" s="1"/>
  <c r="BC41" i="22"/>
  <c r="BC7" i="12" s="1"/>
  <c r="BB41" i="22"/>
  <c r="BB7" i="12" s="1"/>
  <c r="BA41" i="22"/>
  <c r="BA7" i="12" s="1"/>
  <c r="AZ41" i="22"/>
  <c r="AZ7" i="12" s="1"/>
  <c r="AY41" i="22"/>
  <c r="AY7" i="12" s="1"/>
  <c r="AX41" i="22"/>
  <c r="AX7" i="12" s="1"/>
  <c r="AW41" i="22"/>
  <c r="AW7" i="12" s="1"/>
  <c r="AV41" i="22"/>
  <c r="AV7" i="12" s="1"/>
  <c r="AU41" i="22"/>
  <c r="AU7" i="12" s="1"/>
  <c r="AT41" i="22"/>
  <c r="AT7" i="12" s="1"/>
  <c r="AS41" i="22"/>
  <c r="AS7" i="12" s="1"/>
  <c r="AR41" i="22"/>
  <c r="AR7" i="12" s="1"/>
  <c r="AQ41" i="22"/>
  <c r="AQ7" i="12" s="1"/>
  <c r="AP41" i="22"/>
  <c r="AP7" i="12" s="1"/>
  <c r="AO41" i="22"/>
  <c r="AO7" i="12" s="1"/>
  <c r="AN41" i="22"/>
  <c r="AN7" i="12" s="1"/>
  <c r="AM41" i="22"/>
  <c r="AM7" i="12" s="1"/>
  <c r="AL41" i="22"/>
  <c r="AL7" i="12" s="1"/>
  <c r="AK41" i="22"/>
  <c r="AJ41" i="22"/>
  <c r="AJ7" i="12" s="1"/>
  <c r="AI41" i="22"/>
  <c r="AI7" i="12" s="1"/>
  <c r="AH41" i="22"/>
  <c r="AH7" i="12" s="1"/>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C40" i="22"/>
  <c r="CC14" i="15" s="1"/>
  <c r="CB40" i="22"/>
  <c r="CB14" i="15" s="1"/>
  <c r="CA40" i="22"/>
  <c r="CA14" i="15" s="1"/>
  <c r="BZ40" i="22"/>
  <c r="BZ14" i="15" s="1"/>
  <c r="BY40" i="22"/>
  <c r="BY14" i="15" s="1"/>
  <c r="BX40" i="22"/>
  <c r="BX14" i="15" s="1"/>
  <c r="BW40" i="22"/>
  <c r="BW14" i="15" s="1"/>
  <c r="BV40" i="22"/>
  <c r="BV14" i="15" s="1"/>
  <c r="BU40" i="22"/>
  <c r="BU14" i="15" s="1"/>
  <c r="BT40" i="22"/>
  <c r="BT14" i="15" s="1"/>
  <c r="BS40" i="22"/>
  <c r="BS14" i="15" s="1"/>
  <c r="BR40" i="22"/>
  <c r="BR14" i="15" s="1"/>
  <c r="BQ40" i="22"/>
  <c r="BQ14" i="15" s="1"/>
  <c r="BP40" i="22"/>
  <c r="BP14" i="15" s="1"/>
  <c r="BO40" i="22"/>
  <c r="BO14" i="15" s="1"/>
  <c r="BN40" i="22"/>
  <c r="BN14" i="15" s="1"/>
  <c r="BM40" i="22"/>
  <c r="BM14" i="15" s="1"/>
  <c r="BL40" i="22"/>
  <c r="BL14" i="15" s="1"/>
  <c r="BK40" i="22"/>
  <c r="BK14" i="15" s="1"/>
  <c r="BJ40" i="22"/>
  <c r="BJ14" i="15" s="1"/>
  <c r="BI40" i="22"/>
  <c r="BI14" i="15" s="1"/>
  <c r="BH40" i="22"/>
  <c r="BH14" i="15" s="1"/>
  <c r="BG40" i="22"/>
  <c r="BG14" i="15" s="1"/>
  <c r="BF40" i="22"/>
  <c r="BF14" i="15" s="1"/>
  <c r="BE40" i="22"/>
  <c r="BE14" i="15" s="1"/>
  <c r="BD40" i="22"/>
  <c r="BD14" i="15" s="1"/>
  <c r="BC40" i="22"/>
  <c r="BC14" i="15" s="1"/>
  <c r="BB40" i="22"/>
  <c r="BB14" i="15" s="1"/>
  <c r="BA40" i="22"/>
  <c r="BA14" i="15" s="1"/>
  <c r="AZ40" i="22"/>
  <c r="AZ14" i="15" s="1"/>
  <c r="AY40" i="22"/>
  <c r="AY14" i="15" s="1"/>
  <c r="AX40" i="22"/>
  <c r="AX14" i="15" s="1"/>
  <c r="AW40" i="22"/>
  <c r="AW14" i="15" s="1"/>
  <c r="AV40" i="22"/>
  <c r="AV14" i="15" s="1"/>
  <c r="AU40" i="22"/>
  <c r="AU14" i="15" s="1"/>
  <c r="AT40" i="22"/>
  <c r="AT14" i="15" s="1"/>
  <c r="AS40" i="22"/>
  <c r="AS14" i="15" s="1"/>
  <c r="AR40" i="22"/>
  <c r="AR14" i="15" s="1"/>
  <c r="AQ40" i="22"/>
  <c r="AQ14" i="15" s="1"/>
  <c r="AP40" i="22"/>
  <c r="AP14" i="15" s="1"/>
  <c r="AO40" i="22"/>
  <c r="AO14" i="15" s="1"/>
  <c r="AN40" i="22"/>
  <c r="AN14" i="15" s="1"/>
  <c r="AM40" i="22"/>
  <c r="AM14" i="15" s="1"/>
  <c r="AL40" i="22"/>
  <c r="AL14" i="15" s="1"/>
  <c r="AK40" i="22"/>
  <c r="AK14" i="15" s="1"/>
  <c r="AJ40" i="22"/>
  <c r="AJ14" i="15" s="1"/>
  <c r="AI40" i="22"/>
  <c r="AI14" i="15" s="1"/>
  <c r="AH40" i="22"/>
  <c r="AH14" i="15" s="1"/>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C37" i="22"/>
  <c r="CC16" i="15" s="1"/>
  <c r="CB37" i="22"/>
  <c r="CB16" i="15" s="1"/>
  <c r="CA37" i="22"/>
  <c r="CA16" i="15" s="1"/>
  <c r="BZ37" i="22"/>
  <c r="BZ16" i="15" s="1"/>
  <c r="BY37" i="22"/>
  <c r="BY16" i="15" s="1"/>
  <c r="BX37" i="22"/>
  <c r="BX16" i="15" s="1"/>
  <c r="BW37" i="22"/>
  <c r="BW16" i="15" s="1"/>
  <c r="BV37" i="22"/>
  <c r="BV16" i="15" s="1"/>
  <c r="BU37" i="22"/>
  <c r="BU16" i="15" s="1"/>
  <c r="BT37" i="22"/>
  <c r="BT16" i="15" s="1"/>
  <c r="BS37" i="22"/>
  <c r="BS16" i="15" s="1"/>
  <c r="BR37" i="22"/>
  <c r="BR16" i="15" s="1"/>
  <c r="BQ37" i="22"/>
  <c r="BQ16" i="15" s="1"/>
  <c r="BP37" i="22"/>
  <c r="BP16" i="15" s="1"/>
  <c r="BO37" i="22"/>
  <c r="BO16" i="15" s="1"/>
  <c r="BN37" i="22"/>
  <c r="BN16" i="15" s="1"/>
  <c r="BM37" i="22"/>
  <c r="BM16" i="15" s="1"/>
  <c r="BL37" i="22"/>
  <c r="BL16" i="15" s="1"/>
  <c r="BK37" i="22"/>
  <c r="BK16" i="15" s="1"/>
  <c r="BJ37" i="22"/>
  <c r="BJ16" i="15" s="1"/>
  <c r="BI37" i="22"/>
  <c r="BI16" i="15" s="1"/>
  <c r="BH37" i="22"/>
  <c r="BH16" i="15" s="1"/>
  <c r="BG37" i="22"/>
  <c r="BG16" i="15" s="1"/>
  <c r="BF37" i="22"/>
  <c r="BF16" i="15" s="1"/>
  <c r="BE37" i="22"/>
  <c r="BE16" i="15" s="1"/>
  <c r="BD37" i="22"/>
  <c r="BD16" i="15" s="1"/>
  <c r="BC37" i="22"/>
  <c r="BC16" i="15" s="1"/>
  <c r="BB37" i="22"/>
  <c r="BB16" i="15" s="1"/>
  <c r="BA37" i="22"/>
  <c r="BA16" i="15" s="1"/>
  <c r="AZ37" i="22"/>
  <c r="AZ16" i="15" s="1"/>
  <c r="AY37" i="22"/>
  <c r="AY16" i="15" s="1"/>
  <c r="AX37" i="22"/>
  <c r="AX16" i="15" s="1"/>
  <c r="AW37" i="22"/>
  <c r="AW16" i="15" s="1"/>
  <c r="AV37" i="22"/>
  <c r="AV16" i="15" s="1"/>
  <c r="AU37" i="22"/>
  <c r="AU16" i="15" s="1"/>
  <c r="AT37" i="22"/>
  <c r="AT16" i="15" s="1"/>
  <c r="AS37" i="22"/>
  <c r="AS16" i="15" s="1"/>
  <c r="AR37" i="22"/>
  <c r="AR16" i="15" s="1"/>
  <c r="AQ37" i="22"/>
  <c r="AQ16" i="15" s="1"/>
  <c r="AP37" i="22"/>
  <c r="AP16" i="15" s="1"/>
  <c r="AO37" i="22"/>
  <c r="AO16" i="15" s="1"/>
  <c r="AN37" i="22"/>
  <c r="AN16" i="15" s="1"/>
  <c r="AM37" i="22"/>
  <c r="AM16" i="15" s="1"/>
  <c r="AL37" i="22"/>
  <c r="AL16" i="15" s="1"/>
  <c r="AK37" i="22"/>
  <c r="AK16" i="15" s="1"/>
  <c r="AJ37" i="22"/>
  <c r="AJ16" i="15" s="1"/>
  <c r="AI37" i="22"/>
  <c r="AI16" i="15" s="1"/>
  <c r="AH37" i="22"/>
  <c r="AH16" i="15" s="1"/>
  <c r="CC34" i="22"/>
  <c r="CC17" i="15" s="1"/>
  <c r="CB34" i="22"/>
  <c r="CB17" i="15" s="1"/>
  <c r="CA34" i="22"/>
  <c r="CA17" i="15" s="1"/>
  <c r="BZ34" i="22"/>
  <c r="BZ17" i="15" s="1"/>
  <c r="BY34" i="22"/>
  <c r="BY17" i="15" s="1"/>
  <c r="BX34" i="22"/>
  <c r="BX17" i="15" s="1"/>
  <c r="BW34" i="22"/>
  <c r="BW17" i="15" s="1"/>
  <c r="BV34" i="22"/>
  <c r="BV17" i="15" s="1"/>
  <c r="BU34" i="22"/>
  <c r="BU17" i="15" s="1"/>
  <c r="BT34" i="22"/>
  <c r="BT17" i="15" s="1"/>
  <c r="BS34" i="22"/>
  <c r="BS17" i="15" s="1"/>
  <c r="BR34" i="22"/>
  <c r="BR17" i="15" s="1"/>
  <c r="BQ34" i="22"/>
  <c r="BQ17" i="15" s="1"/>
  <c r="BP34" i="22"/>
  <c r="BP17" i="15" s="1"/>
  <c r="BO34" i="22"/>
  <c r="BO17" i="15" s="1"/>
  <c r="BN34" i="22"/>
  <c r="BN17" i="15" s="1"/>
  <c r="BM34" i="22"/>
  <c r="BM17" i="15" s="1"/>
  <c r="BL34" i="22"/>
  <c r="BL17" i="15" s="1"/>
  <c r="BK34" i="22"/>
  <c r="BK17" i="15" s="1"/>
  <c r="BJ34" i="22"/>
  <c r="BJ17" i="15" s="1"/>
  <c r="BI34" i="22"/>
  <c r="BI17" i="15" s="1"/>
  <c r="BH34" i="22"/>
  <c r="BH17" i="15" s="1"/>
  <c r="BG34" i="22"/>
  <c r="BG17" i="15" s="1"/>
  <c r="BF34" i="22"/>
  <c r="BF17" i="15" s="1"/>
  <c r="BE34" i="22"/>
  <c r="BE17" i="15" s="1"/>
  <c r="BD34" i="22"/>
  <c r="BD17" i="15" s="1"/>
  <c r="BC34" i="22"/>
  <c r="BC17" i="15" s="1"/>
  <c r="BB34" i="22"/>
  <c r="BB17" i="15" s="1"/>
  <c r="BA34" i="22"/>
  <c r="BA17" i="15" s="1"/>
  <c r="AZ34" i="22"/>
  <c r="AZ17" i="15" s="1"/>
  <c r="AY34" i="22"/>
  <c r="AY17" i="15" s="1"/>
  <c r="AX34" i="22"/>
  <c r="AX17" i="15" s="1"/>
  <c r="AW34" i="22"/>
  <c r="AW17" i="15" s="1"/>
  <c r="AV34" i="22"/>
  <c r="AV17" i="15" s="1"/>
  <c r="AU34" i="22"/>
  <c r="AU17" i="15" s="1"/>
  <c r="AT34" i="22"/>
  <c r="AT17" i="15" s="1"/>
  <c r="AS34" i="22"/>
  <c r="AS17" i="15" s="1"/>
  <c r="AR34" i="22"/>
  <c r="AR17" i="15" s="1"/>
  <c r="AQ34" i="22"/>
  <c r="AQ17" i="15" s="1"/>
  <c r="AP34" i="22"/>
  <c r="AP17" i="15" s="1"/>
  <c r="AO34" i="22"/>
  <c r="AO17" i="15" s="1"/>
  <c r="AN34" i="22"/>
  <c r="AN17" i="15" s="1"/>
  <c r="AM34" i="22"/>
  <c r="AM17" i="15" s="1"/>
  <c r="AL34" i="22"/>
  <c r="AL17" i="15" s="1"/>
  <c r="AK34" i="22"/>
  <c r="AK17" i="15" s="1"/>
  <c r="AJ34" i="22"/>
  <c r="AJ17" i="15" s="1"/>
  <c r="AI34" i="22"/>
  <c r="AI17" i="15" s="1"/>
  <c r="AH34" i="22"/>
  <c r="AH17" i="15" s="1"/>
  <c r="AY31" i="22"/>
  <c r="AX31" i="22"/>
  <c r="AW31" i="22"/>
  <c r="AW27" i="22" s="1"/>
  <c r="AW15" i="15" s="1"/>
  <c r="AW11" i="15" s="1"/>
  <c r="AV31" i="22"/>
  <c r="AV27" i="22" s="1"/>
  <c r="AV15" i="15" s="1"/>
  <c r="AU31" i="22"/>
  <c r="AT31" i="22"/>
  <c r="AS31" i="22"/>
  <c r="AS27" i="22" s="1"/>
  <c r="AS15" i="15" s="1"/>
  <c r="AS11" i="15" s="1"/>
  <c r="AR31" i="22"/>
  <c r="AR27" i="22" s="1"/>
  <c r="AR15" i="15" s="1"/>
  <c r="AQ31" i="22"/>
  <c r="AP31" i="22"/>
  <c r="AO31" i="22"/>
  <c r="AO27" i="22" s="1"/>
  <c r="AO15" i="15" s="1"/>
  <c r="AO11" i="15" s="1"/>
  <c r="AN31" i="22"/>
  <c r="AN27" i="22" s="1"/>
  <c r="AN15" i="15" s="1"/>
  <c r="AM31" i="22"/>
  <c r="AL31" i="22"/>
  <c r="AK31" i="22"/>
  <c r="AK27" i="22" s="1"/>
  <c r="AK15" i="15" s="1"/>
  <c r="AK11" i="15" s="1"/>
  <c r="AJ31" i="22"/>
  <c r="AJ27" i="22" s="1"/>
  <c r="AJ15" i="15" s="1"/>
  <c r="AI31" i="22"/>
  <c r="AH31" i="22"/>
  <c r="AY28" i="22"/>
  <c r="AX28" i="22"/>
  <c r="AW28" i="22"/>
  <c r="AV28" i="22"/>
  <c r="AU28" i="22"/>
  <c r="AT28" i="22"/>
  <c r="AS28" i="22"/>
  <c r="AR28" i="22"/>
  <c r="AQ28" i="22"/>
  <c r="AP28" i="22"/>
  <c r="AO28" i="22"/>
  <c r="AN28" i="22"/>
  <c r="AM28" i="22"/>
  <c r="AL28" i="22"/>
  <c r="AK28" i="22"/>
  <c r="AJ28" i="22"/>
  <c r="AI28" i="22"/>
  <c r="AH28" i="22"/>
  <c r="CC27" i="22"/>
  <c r="CC15" i="15" s="1"/>
  <c r="CB27" i="22"/>
  <c r="CB15" i="15" s="1"/>
  <c r="CA27" i="22"/>
  <c r="CA15" i="15" s="1"/>
  <c r="BZ27" i="22"/>
  <c r="BZ15" i="15" s="1"/>
  <c r="BY27" i="22"/>
  <c r="BY15" i="15" s="1"/>
  <c r="BX27" i="22"/>
  <c r="BX15" i="15" s="1"/>
  <c r="BW27" i="22"/>
  <c r="BW15" i="15" s="1"/>
  <c r="BV27" i="22"/>
  <c r="BV15" i="15" s="1"/>
  <c r="BU27" i="22"/>
  <c r="BU15" i="15" s="1"/>
  <c r="BT27" i="22"/>
  <c r="BT15" i="15" s="1"/>
  <c r="BS27" i="22"/>
  <c r="BS15" i="15" s="1"/>
  <c r="BR27" i="22"/>
  <c r="BR15" i="15" s="1"/>
  <c r="BQ27" i="22"/>
  <c r="BQ15" i="15" s="1"/>
  <c r="BP27" i="22"/>
  <c r="BP15" i="15" s="1"/>
  <c r="BO27" i="22"/>
  <c r="BO15" i="15" s="1"/>
  <c r="BN27" i="22"/>
  <c r="BN15" i="15" s="1"/>
  <c r="BM27" i="22"/>
  <c r="BM15" i="15" s="1"/>
  <c r="BL27" i="22"/>
  <c r="BL15" i="15" s="1"/>
  <c r="BK27" i="22"/>
  <c r="BK15" i="15" s="1"/>
  <c r="BJ27" i="22"/>
  <c r="BJ15" i="15" s="1"/>
  <c r="BI27" i="22"/>
  <c r="BI15" i="15" s="1"/>
  <c r="BH27" i="22"/>
  <c r="BH15" i="15" s="1"/>
  <c r="BG27" i="22"/>
  <c r="BG15" i="15" s="1"/>
  <c r="BF27" i="22"/>
  <c r="BF15" i="15" s="1"/>
  <c r="BE27" i="22"/>
  <c r="BE15" i="15" s="1"/>
  <c r="BD27" i="22"/>
  <c r="BD15" i="15" s="1"/>
  <c r="BC27" i="22"/>
  <c r="BC15" i="15" s="1"/>
  <c r="BB27" i="22"/>
  <c r="BB15" i="15" s="1"/>
  <c r="BA27" i="22"/>
  <c r="BA15" i="15" s="1"/>
  <c r="AZ27" i="22"/>
  <c r="AZ15" i="15" s="1"/>
  <c r="AY27" i="22"/>
  <c r="AY15" i="15" s="1"/>
  <c r="AX27" i="22"/>
  <c r="AX15" i="15" s="1"/>
  <c r="AU27" i="22"/>
  <c r="AU15" i="15" s="1"/>
  <c r="AT27" i="22"/>
  <c r="AT15" i="15" s="1"/>
  <c r="AQ27" i="22"/>
  <c r="AQ15" i="15" s="1"/>
  <c r="AP27" i="22"/>
  <c r="AP15" i="15" s="1"/>
  <c r="AM27" i="22"/>
  <c r="AM15" i="15" s="1"/>
  <c r="AL27" i="22"/>
  <c r="AL15" i="15" s="1"/>
  <c r="AI27" i="22"/>
  <c r="AI15" i="15" s="1"/>
  <c r="AH27" i="22"/>
  <c r="AH15" i="15" s="1"/>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C24" i="22"/>
  <c r="CC17" i="22" s="1"/>
  <c r="CC13" i="15" s="1"/>
  <c r="CC11" i="15" s="1"/>
  <c r="CB24" i="22"/>
  <c r="CA24" i="22"/>
  <c r="BZ24" i="22"/>
  <c r="BY24" i="22"/>
  <c r="BY17" i="22" s="1"/>
  <c r="BY13" i="15" s="1"/>
  <c r="BY11" i="15" s="1"/>
  <c r="BX24" i="22"/>
  <c r="BW24" i="22"/>
  <c r="BV24" i="22"/>
  <c r="BU24" i="22"/>
  <c r="BU17" i="22" s="1"/>
  <c r="BU13" i="15" s="1"/>
  <c r="BU11" i="15" s="1"/>
  <c r="BT24" i="22"/>
  <c r="BS24" i="22"/>
  <c r="BR24" i="22"/>
  <c r="BQ24" i="22"/>
  <c r="BQ17" i="22" s="1"/>
  <c r="BQ13" i="15" s="1"/>
  <c r="BQ11" i="15" s="1"/>
  <c r="BP24" i="22"/>
  <c r="BO24" i="22"/>
  <c r="BN24" i="22"/>
  <c r="BM24" i="22"/>
  <c r="BM17" i="22" s="1"/>
  <c r="BM13" i="15" s="1"/>
  <c r="BM11" i="15" s="1"/>
  <c r="BL24" i="22"/>
  <c r="BK24" i="22"/>
  <c r="BJ24" i="22"/>
  <c r="BI24" i="22"/>
  <c r="BI17" i="22" s="1"/>
  <c r="BI13" i="15" s="1"/>
  <c r="BI11" i="15" s="1"/>
  <c r="BH24" i="22"/>
  <c r="BG24" i="22"/>
  <c r="BF24" i="22"/>
  <c r="BE24" i="22"/>
  <c r="BE17" i="22" s="1"/>
  <c r="BE13" i="15" s="1"/>
  <c r="BE11" i="15" s="1"/>
  <c r="BD24" i="22"/>
  <c r="BC24" i="22"/>
  <c r="BB24" i="22"/>
  <c r="BA24" i="22"/>
  <c r="BA17" i="22" s="1"/>
  <c r="BA13" i="15" s="1"/>
  <c r="BA11" i="15" s="1"/>
  <c r="AZ24" i="22"/>
  <c r="AY24" i="22"/>
  <c r="CC21" i="22"/>
  <c r="CB21" i="22"/>
  <c r="CA21" i="22"/>
  <c r="CA17" i="22" s="1"/>
  <c r="CA13" i="15" s="1"/>
  <c r="BZ21" i="22"/>
  <c r="BY21" i="22"/>
  <c r="BX21" i="22"/>
  <c r="BW21" i="22"/>
  <c r="BW17" i="22" s="1"/>
  <c r="BW13" i="15" s="1"/>
  <c r="BV21" i="22"/>
  <c r="BU21" i="22"/>
  <c r="BT21" i="22"/>
  <c r="BS21" i="22"/>
  <c r="BS17" i="22" s="1"/>
  <c r="BS13" i="15" s="1"/>
  <c r="BR21" i="22"/>
  <c r="BQ21" i="22"/>
  <c r="BP21" i="22"/>
  <c r="BO21" i="22"/>
  <c r="BO17" i="22" s="1"/>
  <c r="BO13" i="15" s="1"/>
  <c r="BN21" i="22"/>
  <c r="BM21" i="22"/>
  <c r="BL21" i="22"/>
  <c r="BK21" i="22"/>
  <c r="BK17" i="22" s="1"/>
  <c r="BK13" i="15" s="1"/>
  <c r="BJ21" i="22"/>
  <c r="BI21" i="22"/>
  <c r="BH21" i="22"/>
  <c r="BG21" i="22"/>
  <c r="BG17" i="22" s="1"/>
  <c r="BG13" i="15" s="1"/>
  <c r="BF21" i="22"/>
  <c r="BE21" i="22"/>
  <c r="BD21" i="22"/>
  <c r="BC21" i="22"/>
  <c r="BC17" i="22" s="1"/>
  <c r="BC13" i="15" s="1"/>
  <c r="BB21" i="22"/>
  <c r="BA21" i="22"/>
  <c r="AZ21" i="22"/>
  <c r="AY21" i="22"/>
  <c r="AY17" i="22" s="1"/>
  <c r="AY13" i="15" s="1"/>
  <c r="BZ17" i="22"/>
  <c r="BZ13" i="15" s="1"/>
  <c r="BZ11" i="15" s="1"/>
  <c r="BV17" i="22"/>
  <c r="BV13" i="15" s="1"/>
  <c r="BV11" i="15" s="1"/>
  <c r="BR17" i="22"/>
  <c r="BR13" i="15" s="1"/>
  <c r="BN17" i="22"/>
  <c r="BN13" i="15" s="1"/>
  <c r="BN11" i="15" s="1"/>
  <c r="BJ17" i="22"/>
  <c r="BJ13" i="15" s="1"/>
  <c r="BJ11" i="15" s="1"/>
  <c r="BF17" i="22"/>
  <c r="BF13" i="15" s="1"/>
  <c r="BF11" i="15" s="1"/>
  <c r="BB17" i="22"/>
  <c r="BB13" i="15" s="1"/>
  <c r="AX17" i="22"/>
  <c r="AX13" i="15" s="1"/>
  <c r="AX11" i="15" s="1"/>
  <c r="AW17" i="22"/>
  <c r="AW13" i="15" s="1"/>
  <c r="AV17" i="22"/>
  <c r="AV13" i="15" s="1"/>
  <c r="AU17" i="22"/>
  <c r="AU13" i="15" s="1"/>
  <c r="AT17" i="22"/>
  <c r="AT13" i="15" s="1"/>
  <c r="AS17" i="22"/>
  <c r="AS13" i="15" s="1"/>
  <c r="AR17" i="22"/>
  <c r="AR13" i="15" s="1"/>
  <c r="AQ17" i="22"/>
  <c r="AQ13" i="15" s="1"/>
  <c r="AP17" i="22"/>
  <c r="AP13" i="15" s="1"/>
  <c r="AP11" i="15" s="1"/>
  <c r="AO17" i="22"/>
  <c r="AO13" i="15" s="1"/>
  <c r="AN17" i="22"/>
  <c r="AN13" i="15" s="1"/>
  <c r="AM17" i="22"/>
  <c r="AM13" i="15" s="1"/>
  <c r="AL17" i="22"/>
  <c r="AL13" i="15" s="1"/>
  <c r="AK17" i="22"/>
  <c r="AK13" i="15" s="1"/>
  <c r="AJ17" i="22"/>
  <c r="AJ13" i="15" s="1"/>
  <c r="AJ11" i="15" s="1"/>
  <c r="AI17" i="22"/>
  <c r="AI13" i="15" s="1"/>
  <c r="AH17" i="22"/>
  <c r="AH13" i="15" s="1"/>
  <c r="AH11" i="15" s="1"/>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C13" i="22"/>
  <c r="CB13" i="22"/>
  <c r="CA13" i="22"/>
  <c r="BZ13" i="22"/>
  <c r="BY13" i="22"/>
  <c r="BX13" i="22"/>
  <c r="BW13" i="22"/>
  <c r="BV13" i="22"/>
  <c r="BU13" i="22"/>
  <c r="BT13" i="22"/>
  <c r="BS13" i="22"/>
  <c r="BR13" i="22"/>
  <c r="BQ13" i="22"/>
  <c r="BP13" i="22"/>
  <c r="BO13" i="22"/>
  <c r="BN13" i="22"/>
  <c r="BM13" i="22"/>
  <c r="BL13" i="22"/>
  <c r="CC9" i="22"/>
  <c r="CB9" i="22"/>
  <c r="CA9" i="22"/>
  <c r="CA8" i="22" s="1"/>
  <c r="CA5" i="22" s="1"/>
  <c r="CA4" i="22" s="1"/>
  <c r="BZ9" i="22"/>
  <c r="BZ8" i="22" s="1"/>
  <c r="BZ5" i="22" s="1"/>
  <c r="BY9" i="22"/>
  <c r="BX9" i="22"/>
  <c r="BW9" i="22"/>
  <c r="BW8" i="22" s="1"/>
  <c r="BW5" i="22" s="1"/>
  <c r="BW4" i="22" s="1"/>
  <c r="BV9" i="22"/>
  <c r="BV8" i="22" s="1"/>
  <c r="BV5" i="22" s="1"/>
  <c r="BU9" i="22"/>
  <c r="BT9" i="22"/>
  <c r="BS9" i="22"/>
  <c r="BS8" i="22" s="1"/>
  <c r="BS5" i="22" s="1"/>
  <c r="BS4" i="22" s="1"/>
  <c r="BR9" i="22"/>
  <c r="BR8" i="22" s="1"/>
  <c r="BR5" i="22" s="1"/>
  <c r="BR4" i="22" s="1"/>
  <c r="BQ9" i="22"/>
  <c r="BP9" i="22"/>
  <c r="BO9" i="22"/>
  <c r="BO8" i="22" s="1"/>
  <c r="BO5" i="22" s="1"/>
  <c r="BO4" i="22" s="1"/>
  <c r="BN9" i="22"/>
  <c r="BN8" i="22" s="1"/>
  <c r="BN5" i="22" s="1"/>
  <c r="BM9" i="22"/>
  <c r="BL9" i="22"/>
  <c r="CC8" i="22"/>
  <c r="CB8" i="22"/>
  <c r="BY8" i="22"/>
  <c r="BX8" i="22"/>
  <c r="BU8" i="22"/>
  <c r="BT8" i="22"/>
  <c r="BQ8" i="22"/>
  <c r="BP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G4" i="22" s="1"/>
  <c r="AF8" i="22"/>
  <c r="AF4" i="22" s="1"/>
  <c r="AE8" i="22"/>
  <c r="AD8" i="22"/>
  <c r="AC8" i="22"/>
  <c r="AC4" i="22" s="1"/>
  <c r="AB8" i="22"/>
  <c r="AB4" i="22" s="1"/>
  <c r="AA8" i="22"/>
  <c r="Z8" i="22"/>
  <c r="Y8" i="22"/>
  <c r="Y4" i="22" s="1"/>
  <c r="X8" i="22"/>
  <c r="X4" i="22" s="1"/>
  <c r="W8" i="22"/>
  <c r="V8" i="22"/>
  <c r="U8" i="22"/>
  <c r="U4" i="22" s="1"/>
  <c r="T8" i="22"/>
  <c r="T4" i="22" s="1"/>
  <c r="S8" i="22"/>
  <c r="R8" i="22"/>
  <c r="Q8" i="22"/>
  <c r="Q4" i="22" s="1"/>
  <c r="P8" i="22"/>
  <c r="P4" i="22" s="1"/>
  <c r="O8" i="22"/>
  <c r="N8" i="22"/>
  <c r="M8" i="22"/>
  <c r="M4" i="22" s="1"/>
  <c r="L8" i="22"/>
  <c r="L4" i="22" s="1"/>
  <c r="K8" i="22"/>
  <c r="J8" i="22"/>
  <c r="I8" i="22"/>
  <c r="I4" i="22" s="1"/>
  <c r="H8" i="22"/>
  <c r="H4" i="22" s="1"/>
  <c r="G8" i="22"/>
  <c r="F8" i="22"/>
  <c r="E8" i="22"/>
  <c r="E4" i="22" s="1"/>
  <c r="D8" i="22"/>
  <c r="D4" i="22" s="1"/>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C5" i="22"/>
  <c r="CC4" i="22" s="1"/>
  <c r="CB5" i="22"/>
  <c r="CB4" i="22" s="1"/>
  <c r="BY5" i="22"/>
  <c r="BY4" i="22" s="1"/>
  <c r="BX5" i="22"/>
  <c r="BX4" i="22" s="1"/>
  <c r="BU5" i="22"/>
  <c r="BU4" i="22" s="1"/>
  <c r="BT5" i="22"/>
  <c r="BT4" i="22" s="1"/>
  <c r="BQ5" i="22"/>
  <c r="BQ4" i="22" s="1"/>
  <c r="BP5" i="22"/>
  <c r="BP4" i="22" s="1"/>
  <c r="BM5" i="22"/>
  <c r="BM4" i="22" s="1"/>
  <c r="BL5" i="22"/>
  <c r="BL4" i="22" s="1"/>
  <c r="BK5" i="22"/>
  <c r="BJ5" i="22"/>
  <c r="BI5" i="22"/>
  <c r="BI4" i="22" s="1"/>
  <c r="BH5" i="22"/>
  <c r="BH4" i="22" s="1"/>
  <c r="BG5" i="22"/>
  <c r="BF5" i="22"/>
  <c r="BE5" i="22"/>
  <c r="BE4" i="22" s="1"/>
  <c r="BD5" i="22"/>
  <c r="BD4" i="22" s="1"/>
  <c r="BC5" i="22"/>
  <c r="BB5" i="22"/>
  <c r="BA5" i="22"/>
  <c r="BA4" i="22" s="1"/>
  <c r="AZ5" i="22"/>
  <c r="AZ4" i="22" s="1"/>
  <c r="AY5" i="22"/>
  <c r="AX5" i="22"/>
  <c r="AW5" i="22"/>
  <c r="AW4" i="22" s="1"/>
  <c r="AV5" i="22"/>
  <c r="AV4" i="22" s="1"/>
  <c r="AU5" i="22"/>
  <c r="AT5" i="22"/>
  <c r="AS5" i="22"/>
  <c r="AS4" i="22" s="1"/>
  <c r="AR5" i="22"/>
  <c r="AR4" i="22" s="1"/>
  <c r="AQ5" i="22"/>
  <c r="AP5" i="22"/>
  <c r="AO5" i="22"/>
  <c r="AO4" i="22" s="1"/>
  <c r="AN5" i="22"/>
  <c r="AN4" i="22" s="1"/>
  <c r="AM5" i="22"/>
  <c r="AL5" i="22"/>
  <c r="AK5" i="22"/>
  <c r="AK4" i="22" s="1"/>
  <c r="AJ5" i="22"/>
  <c r="AJ4" i="22" s="1"/>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BZ4" i="22"/>
  <c r="BV4" i="22"/>
  <c r="BN4" i="22"/>
  <c r="BK4" i="22"/>
  <c r="BJ4" i="22"/>
  <c r="BG4" i="22"/>
  <c r="BF4" i="22"/>
  <c r="BC4" i="22"/>
  <c r="BB4" i="22"/>
  <c r="AY4" i="22"/>
  <c r="AX4" i="22"/>
  <c r="AU4" i="22"/>
  <c r="AT4" i="22"/>
  <c r="AQ4" i="22"/>
  <c r="AP4" i="22"/>
  <c r="AM4" i="22"/>
  <c r="AL4" i="22"/>
  <c r="AI4" i="22"/>
  <c r="AH4" i="22"/>
  <c r="AE4" i="22"/>
  <c r="AD4" i="22"/>
  <c r="AA4" i="22"/>
  <c r="Z4" i="22"/>
  <c r="W4" i="22"/>
  <c r="V4" i="22"/>
  <c r="S4" i="22"/>
  <c r="R4" i="22"/>
  <c r="O4" i="22"/>
  <c r="N4" i="22"/>
  <c r="K4" i="22"/>
  <c r="J4" i="22"/>
  <c r="G4" i="22"/>
  <c r="F4" i="22"/>
  <c r="BU136" i="21"/>
  <c r="BT136" i="21"/>
  <c r="BS136" i="21"/>
  <c r="BR136" i="21"/>
  <c r="BQ136" i="21"/>
  <c r="BP136"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T136" i="21"/>
  <c r="AS136" i="21"/>
  <c r="AR136" i="21"/>
  <c r="BK128" i="21"/>
  <c r="BJ128" i="21"/>
  <c r="BI128" i="21"/>
  <c r="BH128" i="21"/>
  <c r="BG128" i="21"/>
  <c r="BF128" i="21"/>
  <c r="BE128" i="21"/>
  <c r="BD128" i="21"/>
  <c r="BC128" i="21"/>
  <c r="BB128" i="21"/>
  <c r="BA128" i="21"/>
  <c r="AZ128" i="21"/>
  <c r="AY128" i="21"/>
  <c r="AX128" i="21"/>
  <c r="AW128" i="21"/>
  <c r="AV128" i="21"/>
  <c r="AU128" i="21"/>
  <c r="AT128" i="21"/>
  <c r="AS128" i="21"/>
  <c r="AR128" i="21"/>
  <c r="AU116" i="21"/>
  <c r="AT116" i="21"/>
  <c r="AS116" i="21"/>
  <c r="AR116" i="21"/>
  <c r="AQ116" i="21"/>
  <c r="AP116" i="21"/>
  <c r="AO116" i="21"/>
  <c r="AN116" i="21"/>
  <c r="AM116" i="21"/>
  <c r="AL116" i="21"/>
  <c r="AK116" i="21"/>
  <c r="AJ116" i="21"/>
  <c r="AI116" i="21"/>
  <c r="AH116" i="21"/>
  <c r="CC56" i="21"/>
  <c r="CB56" i="21"/>
  <c r="CA56" i="21"/>
  <c r="BZ56" i="21"/>
  <c r="BY56" i="21"/>
  <c r="BX56" i="21"/>
  <c r="BW56" i="21"/>
  <c r="BV56" i="21"/>
  <c r="BU56" i="21"/>
  <c r="BT56" i="21"/>
  <c r="BS56" i="21"/>
  <c r="BR56" i="21"/>
  <c r="BQ56" i="21"/>
  <c r="BP56" i="21"/>
  <c r="BO56" i="21"/>
  <c r="BN56" i="21"/>
  <c r="BM56" i="21"/>
  <c r="BL56"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BQ28" i="21"/>
  <c r="BQ71" i="12" s="1"/>
  <c r="BP28" i="21"/>
  <c r="BP71" i="12" s="1"/>
  <c r="BO28" i="21"/>
  <c r="BO71" i="12" s="1"/>
  <c r="BN28" i="21"/>
  <c r="BN71" i="12" s="1"/>
  <c r="BM28" i="21"/>
  <c r="BM71" i="12" s="1"/>
  <c r="BL28" i="21"/>
  <c r="BL71" i="12" s="1"/>
  <c r="BK28" i="21"/>
  <c r="BK71" i="12" s="1"/>
  <c r="BJ28" i="21"/>
  <c r="BJ71" i="12" s="1"/>
  <c r="BI28" i="21"/>
  <c r="BI71" i="12" s="1"/>
  <c r="BH28" i="21"/>
  <c r="BH71" i="12" s="1"/>
  <c r="BG28" i="21"/>
  <c r="BG71" i="12" s="1"/>
  <c r="BF28" i="21"/>
  <c r="BF71" i="12" s="1"/>
  <c r="BE28" i="21"/>
  <c r="BE71" i="12" s="1"/>
  <c r="BD28" i="21"/>
  <c r="BD71" i="12" s="1"/>
  <c r="BC28" i="21"/>
  <c r="BC71" i="12" s="1"/>
  <c r="BB28" i="21"/>
  <c r="BB71" i="12" s="1"/>
  <c r="BA28" i="21"/>
  <c r="BA71" i="12" s="1"/>
  <c r="AZ28" i="21"/>
  <c r="AZ71" i="12" s="1"/>
  <c r="AY28" i="21"/>
  <c r="AY71" i="12" s="1"/>
  <c r="AX28" i="21"/>
  <c r="AX71" i="12" s="1"/>
  <c r="AW28" i="21"/>
  <c r="AW71" i="12" s="1"/>
  <c r="AV28" i="21"/>
  <c r="AV71" i="12" s="1"/>
  <c r="AU28" i="21"/>
  <c r="AU71" i="12" s="1"/>
  <c r="AT28" i="21"/>
  <c r="AS28" i="21"/>
  <c r="AS71" i="12" s="1"/>
  <c r="AR28" i="21"/>
  <c r="AR71" i="12" s="1"/>
  <c r="AQ28" i="21"/>
  <c r="AQ71" i="12" s="1"/>
  <c r="AP28" i="21"/>
  <c r="AP71" i="12" s="1"/>
  <c r="AO28" i="21"/>
  <c r="AO71" i="12" s="1"/>
  <c r="AN28" i="21"/>
  <c r="AN71" i="12" s="1"/>
  <c r="AM28" i="21"/>
  <c r="AM71" i="12" s="1"/>
  <c r="AL28" i="21"/>
  <c r="AL71" i="12" s="1"/>
  <c r="AK28" i="21"/>
  <c r="AK71" i="12" s="1"/>
  <c r="AJ28" i="21"/>
  <c r="AJ71" i="12" s="1"/>
  <c r="AI28" i="21"/>
  <c r="AI71" i="12" s="1"/>
  <c r="AH28" i="21"/>
  <c r="AH71" i="12" s="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BQ27" i="21"/>
  <c r="BQ70" i="12" s="1"/>
  <c r="BP27" i="21"/>
  <c r="BP70" i="12" s="1"/>
  <c r="BO27" i="21"/>
  <c r="BO70" i="12" s="1"/>
  <c r="BN27" i="21"/>
  <c r="BN70" i="12" s="1"/>
  <c r="BM27" i="21"/>
  <c r="BM70" i="12" s="1"/>
  <c r="BL27" i="21"/>
  <c r="BL70" i="12" s="1"/>
  <c r="BK27" i="21"/>
  <c r="BK70" i="12" s="1"/>
  <c r="BJ27" i="21"/>
  <c r="BJ70" i="12" s="1"/>
  <c r="BI27" i="21"/>
  <c r="BI70" i="12" s="1"/>
  <c r="BH27" i="21"/>
  <c r="BH70" i="12" s="1"/>
  <c r="BG27" i="21"/>
  <c r="BG70" i="12" s="1"/>
  <c r="BF27" i="21"/>
  <c r="BF70" i="12" s="1"/>
  <c r="BE27" i="21"/>
  <c r="BE70" i="12" s="1"/>
  <c r="BD27" i="21"/>
  <c r="BD70" i="12" s="1"/>
  <c r="BC27" i="21"/>
  <c r="BC70" i="12" s="1"/>
  <c r="BB27" i="21"/>
  <c r="BB70" i="12" s="1"/>
  <c r="BA27" i="21"/>
  <c r="BA70" i="12" s="1"/>
  <c r="AZ27" i="21"/>
  <c r="AZ70" i="12" s="1"/>
  <c r="AY27" i="21"/>
  <c r="AY70" i="12" s="1"/>
  <c r="AX27" i="21"/>
  <c r="AX70" i="12" s="1"/>
  <c r="AW27" i="21"/>
  <c r="AW70" i="12" s="1"/>
  <c r="AV27" i="21"/>
  <c r="AV70" i="12" s="1"/>
  <c r="AU27" i="21"/>
  <c r="AU70" i="12" s="1"/>
  <c r="AT27" i="21"/>
  <c r="AT70" i="12" s="1"/>
  <c r="AS27" i="21"/>
  <c r="AR27" i="21"/>
  <c r="AR70" i="12" s="1"/>
  <c r="AQ27" i="21"/>
  <c r="AQ70" i="12" s="1"/>
  <c r="AP27" i="21"/>
  <c r="AP70" i="12" s="1"/>
  <c r="AO27" i="21"/>
  <c r="AO70" i="12" s="1"/>
  <c r="AN27" i="21"/>
  <c r="AN70" i="12" s="1"/>
  <c r="AM27" i="21"/>
  <c r="AM70" i="12" s="1"/>
  <c r="AL27" i="21"/>
  <c r="AL70" i="12" s="1"/>
  <c r="AK27" i="21"/>
  <c r="AK70" i="12" s="1"/>
  <c r="AJ27" i="21"/>
  <c r="AJ70" i="12" s="1"/>
  <c r="AI27" i="21"/>
  <c r="AI70" i="12" s="1"/>
  <c r="AH27" i="21"/>
  <c r="AH70" i="12" s="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CC4" i="21"/>
  <c r="CB4" i="21"/>
  <c r="CA4" i="21"/>
  <c r="BZ4" i="21"/>
  <c r="BY4" i="21"/>
  <c r="BX4" i="21"/>
  <c r="BW4" i="21"/>
  <c r="BV4" i="21"/>
  <c r="BU4" i="21"/>
  <c r="BT4" i="21"/>
  <c r="BS4" i="21"/>
  <c r="BR4" i="21"/>
  <c r="BQ4" i="21"/>
  <c r="BP4" i="21"/>
  <c r="BO4" i="21"/>
  <c r="BN4" i="21"/>
  <c r="BM4" i="21"/>
  <c r="BL4" i="21"/>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E26" i="20" s="1"/>
  <c r="AD32" i="20"/>
  <c r="AC32" i="20"/>
  <c r="AB32" i="20"/>
  <c r="AA32" i="20"/>
  <c r="AA26" i="20" s="1"/>
  <c r="CC27" i="20"/>
  <c r="CC26" i="20" s="1"/>
  <c r="CB27" i="20"/>
  <c r="CA27" i="20"/>
  <c r="BZ27" i="20"/>
  <c r="BY27" i="20"/>
  <c r="BY26" i="20" s="1"/>
  <c r="BX27" i="20"/>
  <c r="BW27" i="20"/>
  <c r="BV27" i="20"/>
  <c r="BU27" i="20"/>
  <c r="BU26" i="20" s="1"/>
  <c r="BT27" i="20"/>
  <c r="BS27" i="20"/>
  <c r="BR27" i="20"/>
  <c r="BQ27" i="20"/>
  <c r="BQ26" i="20" s="1"/>
  <c r="BP27" i="20"/>
  <c r="BO27" i="20"/>
  <c r="BN27" i="20"/>
  <c r="BM27" i="20"/>
  <c r="BM26" i="20" s="1"/>
  <c r="BL27" i="20"/>
  <c r="BK27" i="20"/>
  <c r="BJ27" i="20"/>
  <c r="BI27" i="20"/>
  <c r="BI26" i="20" s="1"/>
  <c r="BH27" i="20"/>
  <c r="BG27" i="20"/>
  <c r="BF27" i="20"/>
  <c r="BE27" i="20"/>
  <c r="BE26" i="20" s="1"/>
  <c r="BD27" i="20"/>
  <c r="BC27" i="20"/>
  <c r="BB27" i="20"/>
  <c r="BA27" i="20"/>
  <c r="BA26" i="20" s="1"/>
  <c r="AZ27" i="20"/>
  <c r="AY27" i="20"/>
  <c r="AX27" i="20"/>
  <c r="AW27" i="20"/>
  <c r="AW26" i="20" s="1"/>
  <c r="AV27" i="20"/>
  <c r="AU27" i="20"/>
  <c r="AT27" i="20"/>
  <c r="AS27" i="20"/>
  <c r="AS26" i="20" s="1"/>
  <c r="AR27" i="20"/>
  <c r="AQ27" i="20"/>
  <c r="AP27" i="20"/>
  <c r="AO27" i="20"/>
  <c r="AO26" i="20" s="1"/>
  <c r="AN27" i="20"/>
  <c r="AM27" i="20"/>
  <c r="AL27" i="20"/>
  <c r="AK27" i="20"/>
  <c r="AK26" i="20" s="1"/>
  <c r="AJ27" i="20"/>
  <c r="AI27" i="20"/>
  <c r="AH27" i="20"/>
  <c r="AG27" i="20"/>
  <c r="AG26" i="20" s="1"/>
  <c r="AF27" i="20"/>
  <c r="AE27" i="20"/>
  <c r="AD27" i="20"/>
  <c r="AC27" i="20"/>
  <c r="AC26" i="20" s="1"/>
  <c r="AB27" i="20"/>
  <c r="AA27" i="20"/>
  <c r="CB26" i="20"/>
  <c r="BX26" i="20"/>
  <c r="BT26" i="20"/>
  <c r="BP26" i="20"/>
  <c r="BL26" i="20"/>
  <c r="BH26" i="20"/>
  <c r="BD26" i="20"/>
  <c r="AZ26" i="20"/>
  <c r="AV26" i="20"/>
  <c r="AR26" i="20"/>
  <c r="AN26" i="20"/>
  <c r="AJ26" i="20"/>
  <c r="AF26" i="20"/>
  <c r="AB26" i="20"/>
  <c r="CC20" i="20"/>
  <c r="CC9" i="15" s="1"/>
  <c r="CB20" i="20"/>
  <c r="CB9" i="15" s="1"/>
  <c r="CA20" i="20"/>
  <c r="BZ20" i="20"/>
  <c r="BZ9" i="15" s="1"/>
  <c r="BY20" i="20"/>
  <c r="BY9" i="15" s="1"/>
  <c r="BX20" i="20"/>
  <c r="BX9" i="15" s="1"/>
  <c r="BW20" i="20"/>
  <c r="BV20" i="20"/>
  <c r="BV9" i="15" s="1"/>
  <c r="BU20" i="20"/>
  <c r="BU9" i="15" s="1"/>
  <c r="BT20" i="20"/>
  <c r="BT9" i="15" s="1"/>
  <c r="BS20" i="20"/>
  <c r="BR20" i="20"/>
  <c r="BR9" i="15" s="1"/>
  <c r="BQ20" i="20"/>
  <c r="BQ9" i="15" s="1"/>
  <c r="BP20" i="20"/>
  <c r="BP9" i="15" s="1"/>
  <c r="BO20" i="20"/>
  <c r="BN20" i="20"/>
  <c r="BN9" i="15" s="1"/>
  <c r="BM20" i="20"/>
  <c r="BM9" i="15" s="1"/>
  <c r="BL20" i="20"/>
  <c r="BL9" i="15" s="1"/>
  <c r="BK20" i="20"/>
  <c r="BJ20" i="20"/>
  <c r="BJ9" i="15" s="1"/>
  <c r="BI20" i="20"/>
  <c r="BI9" i="15" s="1"/>
  <c r="BH20" i="20"/>
  <c r="BH9" i="15" s="1"/>
  <c r="BG20" i="20"/>
  <c r="BF20" i="20"/>
  <c r="BF9" i="15" s="1"/>
  <c r="BE20" i="20"/>
  <c r="BE9" i="15" s="1"/>
  <c r="BD20" i="20"/>
  <c r="BD9" i="15" s="1"/>
  <c r="BC20" i="20"/>
  <c r="BB20" i="20"/>
  <c r="BB9" i="15" s="1"/>
  <c r="BA20" i="20"/>
  <c r="BA9" i="15" s="1"/>
  <c r="AZ20" i="20"/>
  <c r="AZ9" i="15" s="1"/>
  <c r="AY20" i="20"/>
  <c r="AX20" i="20"/>
  <c r="AX9" i="15" s="1"/>
  <c r="AW20" i="20"/>
  <c r="AW9" i="15" s="1"/>
  <c r="AV20" i="20"/>
  <c r="AV9" i="15" s="1"/>
  <c r="AU20" i="20"/>
  <c r="AU4" i="20" s="1"/>
  <c r="AT20" i="20"/>
  <c r="AT9" i="15" s="1"/>
  <c r="AS20" i="20"/>
  <c r="AS9" i="15" s="1"/>
  <c r="AR20" i="20"/>
  <c r="AR9" i="15" s="1"/>
  <c r="AQ20" i="20"/>
  <c r="AP20" i="20"/>
  <c r="AP9" i="15" s="1"/>
  <c r="AO20" i="20"/>
  <c r="AO9" i="15" s="1"/>
  <c r="AN20" i="20"/>
  <c r="AN9" i="15" s="1"/>
  <c r="AM20" i="20"/>
  <c r="AL20" i="20"/>
  <c r="AL9" i="15" s="1"/>
  <c r="AK20" i="20"/>
  <c r="AK9" i="15" s="1"/>
  <c r="AJ20" i="20"/>
  <c r="AJ9" i="15" s="1"/>
  <c r="AI20" i="20"/>
  <c r="AH20" i="20"/>
  <c r="AH9" i="15" s="1"/>
  <c r="AG20" i="20"/>
  <c r="AF20" i="20"/>
  <c r="CC15" i="20"/>
  <c r="CC7" i="15" s="1"/>
  <c r="CC5" i="15" s="1"/>
  <c r="CB15" i="20"/>
  <c r="CB7" i="15" s="1"/>
  <c r="CA15" i="20"/>
  <c r="CA7" i="15" s="1"/>
  <c r="BZ15" i="20"/>
  <c r="BZ7" i="15" s="1"/>
  <c r="BY15" i="20"/>
  <c r="BY7" i="15" s="1"/>
  <c r="BY5" i="15" s="1"/>
  <c r="BX15" i="20"/>
  <c r="BX7" i="15" s="1"/>
  <c r="BW15" i="20"/>
  <c r="BW7" i="15" s="1"/>
  <c r="BV15" i="20"/>
  <c r="BV7" i="15" s="1"/>
  <c r="BU15" i="20"/>
  <c r="BU7" i="15" s="1"/>
  <c r="BU5" i="15" s="1"/>
  <c r="BU4" i="15" s="1"/>
  <c r="BT15" i="20"/>
  <c r="BT7" i="15" s="1"/>
  <c r="BS15" i="20"/>
  <c r="BS7" i="15" s="1"/>
  <c r="BR15" i="20"/>
  <c r="BR7" i="15" s="1"/>
  <c r="BQ15" i="20"/>
  <c r="BQ7" i="15" s="1"/>
  <c r="BQ5" i="15" s="1"/>
  <c r="BQ4" i="15" s="1"/>
  <c r="BP15" i="20"/>
  <c r="BP7" i="15" s="1"/>
  <c r="BO15" i="20"/>
  <c r="BO7" i="15" s="1"/>
  <c r="BN15" i="20"/>
  <c r="BN7" i="15" s="1"/>
  <c r="BM15" i="20"/>
  <c r="BM7" i="15" s="1"/>
  <c r="BM5" i="15" s="1"/>
  <c r="BM4" i="15" s="1"/>
  <c r="BL15" i="20"/>
  <c r="BK15" i="20"/>
  <c r="BK7" i="15" s="1"/>
  <c r="BJ15" i="20"/>
  <c r="BJ7" i="15" s="1"/>
  <c r="BI15" i="20"/>
  <c r="BI7" i="15" s="1"/>
  <c r="BI5" i="15" s="1"/>
  <c r="BI4" i="15" s="1"/>
  <c r="BH15" i="20"/>
  <c r="BH7" i="15" s="1"/>
  <c r="BG15" i="20"/>
  <c r="BG7" i="15" s="1"/>
  <c r="BF15" i="20"/>
  <c r="BF7" i="15" s="1"/>
  <c r="BE15" i="20"/>
  <c r="BE7" i="15" s="1"/>
  <c r="BE5" i="15" s="1"/>
  <c r="BE4" i="15" s="1"/>
  <c r="BD15" i="20"/>
  <c r="BD7" i="15" s="1"/>
  <c r="BC15" i="20"/>
  <c r="BC7" i="15" s="1"/>
  <c r="BB15" i="20"/>
  <c r="BB7" i="15" s="1"/>
  <c r="BA15" i="20"/>
  <c r="BA7" i="15" s="1"/>
  <c r="BA5" i="15" s="1"/>
  <c r="BA4" i="15" s="1"/>
  <c r="AZ15" i="20"/>
  <c r="AZ7" i="15" s="1"/>
  <c r="AY15" i="20"/>
  <c r="AY7" i="15" s="1"/>
  <c r="AX15" i="20"/>
  <c r="AX7" i="15" s="1"/>
  <c r="AW15" i="20"/>
  <c r="AW7" i="15" s="1"/>
  <c r="AW5" i="15" s="1"/>
  <c r="AW4" i="15" s="1"/>
  <c r="AV15" i="20"/>
  <c r="AV7" i="15" s="1"/>
  <c r="AU15" i="20"/>
  <c r="AU7" i="15" s="1"/>
  <c r="AT15" i="20"/>
  <c r="AT7" i="15" s="1"/>
  <c r="AS15" i="20"/>
  <c r="AS7" i="15" s="1"/>
  <c r="AS5" i="15" s="1"/>
  <c r="AS4" i="15" s="1"/>
  <c r="AR15" i="20"/>
  <c r="AR7" i="15" s="1"/>
  <c r="AQ15" i="20"/>
  <c r="AQ7" i="15" s="1"/>
  <c r="AP15" i="20"/>
  <c r="AP7" i="15" s="1"/>
  <c r="AO15" i="20"/>
  <c r="AO7" i="15" s="1"/>
  <c r="AO5" i="15" s="1"/>
  <c r="AO4" i="15" s="1"/>
  <c r="AN15" i="20"/>
  <c r="AN7" i="15" s="1"/>
  <c r="AM15" i="20"/>
  <c r="AM7" i="15" s="1"/>
  <c r="AL15" i="20"/>
  <c r="AL7" i="15" s="1"/>
  <c r="AK15" i="20"/>
  <c r="AK7" i="15" s="1"/>
  <c r="AK5" i="15" s="1"/>
  <c r="AK4" i="15" s="1"/>
  <c r="AJ15" i="20"/>
  <c r="AJ7" i="15" s="1"/>
  <c r="AI15" i="20"/>
  <c r="AI7" i="15" s="1"/>
  <c r="AH15" i="20"/>
  <c r="AH7" i="15" s="1"/>
  <c r="AG15" i="20"/>
  <c r="AF15" i="20"/>
  <c r="AE15" i="20"/>
  <c r="AD15" i="20"/>
  <c r="AC15" i="20"/>
  <c r="CC10" i="20"/>
  <c r="CC10" i="15" s="1"/>
  <c r="CB10" i="20"/>
  <c r="CB10" i="15" s="1"/>
  <c r="CA10" i="20"/>
  <c r="CA10" i="15" s="1"/>
  <c r="BZ10" i="20"/>
  <c r="BZ10" i="15" s="1"/>
  <c r="BZ5" i="15" s="1"/>
  <c r="BY10" i="20"/>
  <c r="BY10" i="15" s="1"/>
  <c r="BX10" i="20"/>
  <c r="BX10" i="15" s="1"/>
  <c r="BW10" i="20"/>
  <c r="BW10" i="15" s="1"/>
  <c r="BV10" i="20"/>
  <c r="BV10" i="15" s="1"/>
  <c r="BV5" i="15" s="1"/>
  <c r="BU10" i="20"/>
  <c r="BU10" i="15" s="1"/>
  <c r="BT10" i="20"/>
  <c r="BT10" i="15" s="1"/>
  <c r="BS10" i="20"/>
  <c r="BS10" i="15" s="1"/>
  <c r="BR10" i="20"/>
  <c r="BR10" i="15" s="1"/>
  <c r="BR5" i="15" s="1"/>
  <c r="BQ10" i="20"/>
  <c r="BQ10" i="15" s="1"/>
  <c r="BP10" i="20"/>
  <c r="BP10" i="15" s="1"/>
  <c r="BO10" i="20"/>
  <c r="BO10" i="15" s="1"/>
  <c r="BN10" i="20"/>
  <c r="BN10" i="15" s="1"/>
  <c r="BN5" i="15" s="1"/>
  <c r="BM10" i="20"/>
  <c r="BM10" i="15" s="1"/>
  <c r="BL10" i="20"/>
  <c r="BL10" i="15" s="1"/>
  <c r="BK10" i="20"/>
  <c r="BK10" i="15" s="1"/>
  <c r="BJ10" i="20"/>
  <c r="BJ10" i="15" s="1"/>
  <c r="BJ5" i="15" s="1"/>
  <c r="BI10" i="20"/>
  <c r="BI10" i="15" s="1"/>
  <c r="BH10" i="20"/>
  <c r="BH10" i="15" s="1"/>
  <c r="BG10" i="20"/>
  <c r="BG10" i="15" s="1"/>
  <c r="BF10" i="20"/>
  <c r="BF10" i="15" s="1"/>
  <c r="BF5" i="15" s="1"/>
  <c r="BE10" i="20"/>
  <c r="BE10" i="15" s="1"/>
  <c r="BD10" i="20"/>
  <c r="BD10" i="15" s="1"/>
  <c r="BC10" i="20"/>
  <c r="BC10" i="15" s="1"/>
  <c r="BB10" i="20"/>
  <c r="BB10" i="15" s="1"/>
  <c r="BB5" i="15" s="1"/>
  <c r="BA10" i="20"/>
  <c r="BA10" i="15" s="1"/>
  <c r="AZ10" i="20"/>
  <c r="AZ10" i="15" s="1"/>
  <c r="AY10" i="20"/>
  <c r="AY10" i="15" s="1"/>
  <c r="AX10" i="20"/>
  <c r="AX10" i="15" s="1"/>
  <c r="AX5" i="15" s="1"/>
  <c r="AW10" i="20"/>
  <c r="AW10" i="15" s="1"/>
  <c r="AV10" i="20"/>
  <c r="AV10" i="15" s="1"/>
  <c r="AU10" i="20"/>
  <c r="AU10" i="15" s="1"/>
  <c r="AT10" i="20"/>
  <c r="AT10" i="15" s="1"/>
  <c r="AT5" i="15" s="1"/>
  <c r="AS10" i="20"/>
  <c r="AS10" i="15" s="1"/>
  <c r="AR10" i="20"/>
  <c r="AR10" i="15" s="1"/>
  <c r="AQ10" i="20"/>
  <c r="AQ10" i="15" s="1"/>
  <c r="AP10" i="20"/>
  <c r="AP10" i="15" s="1"/>
  <c r="AP5" i="15" s="1"/>
  <c r="AO10" i="20"/>
  <c r="AO10" i="15" s="1"/>
  <c r="AN10" i="20"/>
  <c r="AN10" i="15" s="1"/>
  <c r="AM10" i="20"/>
  <c r="AM10" i="15" s="1"/>
  <c r="AL10" i="20"/>
  <c r="AL10" i="15" s="1"/>
  <c r="AL5" i="15" s="1"/>
  <c r="AK10" i="20"/>
  <c r="AK10" i="15" s="1"/>
  <c r="AJ10" i="20"/>
  <c r="AJ10" i="15" s="1"/>
  <c r="AI10" i="20"/>
  <c r="AI10" i="15" s="1"/>
  <c r="AH10" i="20"/>
  <c r="AH10" i="15" s="1"/>
  <c r="AH5" i="15" s="1"/>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C5" i="20"/>
  <c r="CC8" i="15" s="1"/>
  <c r="CB5" i="20"/>
  <c r="CA5" i="20"/>
  <c r="CA8" i="15" s="1"/>
  <c r="BZ5" i="20"/>
  <c r="BZ8" i="15" s="1"/>
  <c r="BY5" i="20"/>
  <c r="BY8" i="15" s="1"/>
  <c r="BX5" i="20"/>
  <c r="BW5" i="20"/>
  <c r="BW8" i="15" s="1"/>
  <c r="BV5" i="20"/>
  <c r="BV8" i="15" s="1"/>
  <c r="BU5" i="20"/>
  <c r="BU8" i="15" s="1"/>
  <c r="BT5" i="20"/>
  <c r="BS5" i="20"/>
  <c r="BS8" i="15" s="1"/>
  <c r="BR5" i="20"/>
  <c r="BR8" i="15" s="1"/>
  <c r="BQ5" i="20"/>
  <c r="BQ8" i="15" s="1"/>
  <c r="BP5" i="20"/>
  <c r="BO5" i="20"/>
  <c r="BO8" i="15" s="1"/>
  <c r="BN5" i="20"/>
  <c r="BN8" i="15" s="1"/>
  <c r="BM5" i="20"/>
  <c r="BM8" i="15" s="1"/>
  <c r="BL5" i="20"/>
  <c r="BK5" i="20"/>
  <c r="BK8" i="15" s="1"/>
  <c r="BJ5" i="20"/>
  <c r="BJ8" i="15" s="1"/>
  <c r="BI5" i="20"/>
  <c r="BI8" i="15" s="1"/>
  <c r="BH5" i="20"/>
  <c r="BG5" i="20"/>
  <c r="BG8" i="15" s="1"/>
  <c r="BF5" i="20"/>
  <c r="BF8" i="15" s="1"/>
  <c r="BE5" i="20"/>
  <c r="BE8" i="15" s="1"/>
  <c r="BD5" i="20"/>
  <c r="BC5" i="20"/>
  <c r="BC8" i="15" s="1"/>
  <c r="BB5" i="20"/>
  <c r="BB8" i="15" s="1"/>
  <c r="BA5" i="20"/>
  <c r="BA8" i="15" s="1"/>
  <c r="AZ5" i="20"/>
  <c r="AY5" i="20"/>
  <c r="AY8" i="15" s="1"/>
  <c r="AX5" i="20"/>
  <c r="AX8" i="15" s="1"/>
  <c r="AW5" i="20"/>
  <c r="AW8" i="15" s="1"/>
  <c r="AV5" i="20"/>
  <c r="AU5" i="20"/>
  <c r="AU8" i="15" s="1"/>
  <c r="AT5" i="20"/>
  <c r="AT8" i="15" s="1"/>
  <c r="AS5" i="20"/>
  <c r="AS8" i="15" s="1"/>
  <c r="AR5" i="20"/>
  <c r="AQ5" i="20"/>
  <c r="AQ8" i="15" s="1"/>
  <c r="AP5" i="20"/>
  <c r="AP8" i="15" s="1"/>
  <c r="AO5" i="20"/>
  <c r="AO8" i="15" s="1"/>
  <c r="AN5" i="20"/>
  <c r="AM5" i="20"/>
  <c r="AM8" i="15" s="1"/>
  <c r="AL5" i="20"/>
  <c r="AL8" i="15" s="1"/>
  <c r="AK5" i="20"/>
  <c r="AK8" i="15" s="1"/>
  <c r="AJ5" i="20"/>
  <c r="AI5" i="20"/>
  <c r="AI8" i="15" s="1"/>
  <c r="AH5" i="20"/>
  <c r="AH8" i="15" s="1"/>
  <c r="AG5" i="20"/>
  <c r="AG4" i="20" s="1"/>
  <c r="AF5" i="20"/>
  <c r="AF4" i="20" s="1"/>
  <c r="AE5" i="20"/>
  <c r="AD5" i="20"/>
  <c r="AC5" i="20"/>
  <c r="AC4" i="20" s="1"/>
  <c r="AB5" i="20"/>
  <c r="AB4" i="20" s="1"/>
  <c r="AA5" i="20"/>
  <c r="Z5" i="20"/>
  <c r="Y5" i="20"/>
  <c r="Y4" i="20" s="1"/>
  <c r="X5" i="20"/>
  <c r="X4" i="20" s="1"/>
  <c r="W5" i="20"/>
  <c r="V5" i="20"/>
  <c r="U5" i="20"/>
  <c r="U4" i="20" s="1"/>
  <c r="T5" i="20"/>
  <c r="T4" i="20" s="1"/>
  <c r="S5" i="20"/>
  <c r="R5" i="20"/>
  <c r="Q5" i="20"/>
  <c r="Q4" i="20" s="1"/>
  <c r="P5" i="20"/>
  <c r="P4" i="20" s="1"/>
  <c r="O5" i="20"/>
  <c r="N5" i="20"/>
  <c r="M5" i="20"/>
  <c r="M4" i="20" s="1"/>
  <c r="L5" i="20"/>
  <c r="L4" i="20" s="1"/>
  <c r="K5" i="20"/>
  <c r="J5" i="20"/>
  <c r="I5" i="20"/>
  <c r="I4" i="20" s="1"/>
  <c r="H5" i="20"/>
  <c r="H4" i="20" s="1"/>
  <c r="G5" i="20"/>
  <c r="F5" i="20"/>
  <c r="E5" i="20"/>
  <c r="E4" i="20" s="1"/>
  <c r="D5" i="20"/>
  <c r="D4" i="20" s="1"/>
  <c r="BZ4" i="20"/>
  <c r="BV4" i="20"/>
  <c r="BR4" i="20"/>
  <c r="BN4" i="20"/>
  <c r="BJ4" i="20"/>
  <c r="BF4" i="20"/>
  <c r="BB4" i="20"/>
  <c r="AX4" i="20"/>
  <c r="AT4" i="20"/>
  <c r="AP4" i="20"/>
  <c r="AL4" i="20"/>
  <c r="AH4" i="20"/>
  <c r="AE4" i="20"/>
  <c r="AD4" i="20"/>
  <c r="AA4" i="20"/>
  <c r="Z4" i="20"/>
  <c r="W4" i="20"/>
  <c r="V4" i="20"/>
  <c r="S4" i="20"/>
  <c r="R4" i="20"/>
  <c r="O4" i="20"/>
  <c r="N4" i="20"/>
  <c r="K4" i="20"/>
  <c r="J4" i="20"/>
  <c r="G4" i="20"/>
  <c r="F4" i="20"/>
  <c r="CC43" i="19"/>
  <c r="CB43" i="19"/>
  <c r="CA43" i="19"/>
  <c r="BZ43" i="19"/>
  <c r="BY43" i="19"/>
  <c r="BX43" i="19"/>
  <c r="BW43" i="19"/>
  <c r="BV43" i="19"/>
  <c r="BU43" i="19"/>
  <c r="BT43" i="19"/>
  <c r="BS43" i="19"/>
  <c r="BR43" i="19"/>
  <c r="BQ43" i="19"/>
  <c r="BP43" i="19"/>
  <c r="BO43" i="19"/>
  <c r="BN43" i="19"/>
  <c r="BM43" i="19"/>
  <c r="BL43"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A17" i="19"/>
  <c r="CA62" i="12" s="1"/>
  <c r="BZ17" i="19"/>
  <c r="BZ62" i="12" s="1"/>
  <c r="BW17" i="19"/>
  <c r="BW62" i="12" s="1"/>
  <c r="BV17" i="19"/>
  <c r="BV62" i="12" s="1"/>
  <c r="BS17" i="19"/>
  <c r="BS62" i="12" s="1"/>
  <c r="BR17" i="19"/>
  <c r="BR62" i="12" s="1"/>
  <c r="BO17" i="19"/>
  <c r="BO62" i="12" s="1"/>
  <c r="BN17" i="19"/>
  <c r="BN62" i="12" s="1"/>
  <c r="BK17" i="19"/>
  <c r="BK62" i="12" s="1"/>
  <c r="BJ17" i="19"/>
  <c r="BJ62" i="12" s="1"/>
  <c r="BI17" i="19"/>
  <c r="BI62" i="12" s="1"/>
  <c r="BH17" i="19"/>
  <c r="BH62" i="12" s="1"/>
  <c r="BG17" i="19"/>
  <c r="BG62" i="12" s="1"/>
  <c r="BF17" i="19"/>
  <c r="BF62" i="12" s="1"/>
  <c r="BE17" i="19"/>
  <c r="BE62" i="12" s="1"/>
  <c r="BD17" i="19"/>
  <c r="BD62" i="12" s="1"/>
  <c r="BC17" i="19"/>
  <c r="BC62" i="12" s="1"/>
  <c r="BB17" i="19"/>
  <c r="BB62" i="12" s="1"/>
  <c r="BB63" i="12" s="1"/>
  <c r="BA17" i="19"/>
  <c r="BA62" i="12" s="1"/>
  <c r="AZ17" i="19"/>
  <c r="AZ62" i="12" s="1"/>
  <c r="AY17" i="19"/>
  <c r="AY62" i="12" s="1"/>
  <c r="AX17" i="19"/>
  <c r="AX62" i="12" s="1"/>
  <c r="AW17" i="19"/>
  <c r="AW62" i="12" s="1"/>
  <c r="AV17" i="19"/>
  <c r="AV62" i="12" s="1"/>
  <c r="AU17" i="19"/>
  <c r="AU62" i="12" s="1"/>
  <c r="AT17" i="19"/>
  <c r="AT62" i="12" s="1"/>
  <c r="AS17" i="19"/>
  <c r="AS62" i="12" s="1"/>
  <c r="AR17" i="19"/>
  <c r="AR62" i="12" s="1"/>
  <c r="AQ17" i="19"/>
  <c r="AQ62" i="12" s="1"/>
  <c r="AP17" i="19"/>
  <c r="AP62" i="12" s="1"/>
  <c r="AO17" i="19"/>
  <c r="AO62" i="12" s="1"/>
  <c r="AN17" i="19"/>
  <c r="AN62" i="12" s="1"/>
  <c r="AM17" i="19"/>
  <c r="AM62" i="12" s="1"/>
  <c r="AL17" i="19"/>
  <c r="AL62" i="12" s="1"/>
  <c r="AK17" i="19"/>
  <c r="AK62" i="12" s="1"/>
  <c r="AJ17" i="19"/>
  <c r="AJ62" i="12" s="1"/>
  <c r="AI17" i="19"/>
  <c r="AI62" i="12" s="1"/>
  <c r="AH17" i="19"/>
  <c r="AH62" i="12" s="1"/>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K61" i="12" s="1"/>
  <c r="BJ16" i="19"/>
  <c r="BJ61" i="12" s="1"/>
  <c r="BI16" i="19"/>
  <c r="BI61" i="12" s="1"/>
  <c r="BH16" i="19"/>
  <c r="BH61" i="12" s="1"/>
  <c r="BG16" i="19"/>
  <c r="BG61" i="12" s="1"/>
  <c r="BF16" i="19"/>
  <c r="BF61" i="12" s="1"/>
  <c r="BE16" i="19"/>
  <c r="BE61" i="12" s="1"/>
  <c r="BD16" i="19"/>
  <c r="BD61" i="12" s="1"/>
  <c r="BC16" i="19"/>
  <c r="BC61" i="12" s="1"/>
  <c r="BB16" i="19"/>
  <c r="BB61" i="12" s="1"/>
  <c r="BA16" i="19"/>
  <c r="BA61" i="12" s="1"/>
  <c r="AZ16" i="19"/>
  <c r="AZ61" i="12" s="1"/>
  <c r="AY16" i="19"/>
  <c r="AY61" i="12" s="1"/>
  <c r="AX16" i="19"/>
  <c r="AX61" i="12" s="1"/>
  <c r="AW16" i="19"/>
  <c r="AW61" i="12" s="1"/>
  <c r="AV16" i="19"/>
  <c r="AV61" i="12" s="1"/>
  <c r="AU16" i="19"/>
  <c r="AU61" i="12" s="1"/>
  <c r="AT16" i="19"/>
  <c r="AT61" i="12" s="1"/>
  <c r="AS16" i="19"/>
  <c r="AS61" i="12" s="1"/>
  <c r="AR16" i="19"/>
  <c r="AR61" i="12" s="1"/>
  <c r="AQ16" i="19"/>
  <c r="AQ61" i="12" s="1"/>
  <c r="AP16" i="19"/>
  <c r="AP61" i="12" s="1"/>
  <c r="AO16" i="19"/>
  <c r="AO61" i="12" s="1"/>
  <c r="AO98" i="12" s="1"/>
  <c r="AN16" i="19"/>
  <c r="AN61" i="12" s="1"/>
  <c r="AM16" i="19"/>
  <c r="AM61" i="12" s="1"/>
  <c r="AL16" i="19"/>
  <c r="AL61" i="12" s="1"/>
  <c r="AK16" i="19"/>
  <c r="AK61" i="12" s="1"/>
  <c r="AJ16" i="19"/>
  <c r="AJ61" i="12" s="1"/>
  <c r="AI16" i="19"/>
  <c r="AI61" i="12" s="1"/>
  <c r="AH16" i="19"/>
  <c r="AH61" i="12" s="1"/>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C4" i="19"/>
  <c r="CC17" i="19" s="1"/>
  <c r="CC62" i="12" s="1"/>
  <c r="CB4" i="19"/>
  <c r="CB17" i="19" s="1"/>
  <c r="CB62" i="12" s="1"/>
  <c r="CA4" i="19"/>
  <c r="BZ4" i="19"/>
  <c r="BY4" i="19"/>
  <c r="BY17" i="19" s="1"/>
  <c r="BY62" i="12" s="1"/>
  <c r="BX4" i="19"/>
  <c r="BX17" i="19" s="1"/>
  <c r="BX62" i="12" s="1"/>
  <c r="BW4" i="19"/>
  <c r="BV4" i="19"/>
  <c r="BU4" i="19"/>
  <c r="BU17" i="19" s="1"/>
  <c r="BU62" i="12" s="1"/>
  <c r="BT4" i="19"/>
  <c r="BT17" i="19" s="1"/>
  <c r="BT62" i="12" s="1"/>
  <c r="BS4" i="19"/>
  <c r="BR4" i="19"/>
  <c r="BQ4" i="19"/>
  <c r="BQ17" i="19" s="1"/>
  <c r="BQ62" i="12" s="1"/>
  <c r="BP4" i="19"/>
  <c r="BO4" i="19"/>
  <c r="BO14" i="6" s="1"/>
  <c r="BN4" i="19"/>
  <c r="BN14" i="6" s="1"/>
  <c r="BM4" i="19"/>
  <c r="BM14" i="6" s="1"/>
  <c r="BL4" i="19"/>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CC4" i="18"/>
  <c r="CC24" i="15" s="1"/>
  <c r="CB4" i="18"/>
  <c r="CB24" i="15" s="1"/>
  <c r="CA4" i="18"/>
  <c r="CA24" i="15" s="1"/>
  <c r="BZ4" i="18"/>
  <c r="BZ24" i="15" s="1"/>
  <c r="BY4" i="18"/>
  <c r="BY24" i="15" s="1"/>
  <c r="BX4" i="18"/>
  <c r="BX24" i="15" s="1"/>
  <c r="BW4" i="18"/>
  <c r="BW24" i="15" s="1"/>
  <c r="BV4" i="18"/>
  <c r="BV24" i="15" s="1"/>
  <c r="BU4" i="18"/>
  <c r="BU24" i="15" s="1"/>
  <c r="BT4" i="18"/>
  <c r="BT24" i="15" s="1"/>
  <c r="BS4" i="18"/>
  <c r="BS24" i="15" s="1"/>
  <c r="BR4" i="18"/>
  <c r="BR24" i="15" s="1"/>
  <c r="BQ4" i="18"/>
  <c r="BQ24" i="15" s="1"/>
  <c r="BP4" i="18"/>
  <c r="BP24" i="15" s="1"/>
  <c r="BO4" i="18"/>
  <c r="BO24" i="15" s="1"/>
  <c r="BN4" i="18"/>
  <c r="BN24" i="15" s="1"/>
  <c r="BM4" i="18"/>
  <c r="BM24" i="15" s="1"/>
  <c r="BL4" i="18"/>
  <c r="BL24" i="15" s="1"/>
  <c r="BK4" i="18"/>
  <c r="BK24" i="15" s="1"/>
  <c r="BJ4" i="18"/>
  <c r="BJ24" i="15" s="1"/>
  <c r="BI4" i="18"/>
  <c r="BI24" i="15" s="1"/>
  <c r="BH4" i="18"/>
  <c r="BH24" i="15" s="1"/>
  <c r="BG4" i="18"/>
  <c r="BG24" i="15" s="1"/>
  <c r="BF4" i="18"/>
  <c r="BF24" i="15" s="1"/>
  <c r="BE4" i="18"/>
  <c r="BE24" i="15" s="1"/>
  <c r="BD4" i="18"/>
  <c r="BD24" i="15" s="1"/>
  <c r="BC4" i="18"/>
  <c r="BC24" i="15" s="1"/>
  <c r="BB4" i="18"/>
  <c r="BB24" i="15" s="1"/>
  <c r="BA4" i="18"/>
  <c r="BA24" i="15" s="1"/>
  <c r="AZ4" i="18"/>
  <c r="AZ24" i="15" s="1"/>
  <c r="AY4" i="18"/>
  <c r="AY24" i="15" s="1"/>
  <c r="AX4" i="18"/>
  <c r="AX24" i="15" s="1"/>
  <c r="AW4" i="18"/>
  <c r="AW24" i="15" s="1"/>
  <c r="AV4" i="18"/>
  <c r="AV24" i="15" s="1"/>
  <c r="AU4" i="18"/>
  <c r="AU24" i="15" s="1"/>
  <c r="AT4" i="18"/>
  <c r="AT24" i="15" s="1"/>
  <c r="AS4" i="18"/>
  <c r="AS24" i="15" s="1"/>
  <c r="AR4" i="18"/>
  <c r="AR24" i="15" s="1"/>
  <c r="AQ4" i="18"/>
  <c r="AQ24" i="15" s="1"/>
  <c r="AP4" i="18"/>
  <c r="AP24" i="15" s="1"/>
  <c r="AO4" i="18"/>
  <c r="AO24" i="15" s="1"/>
  <c r="AN4" i="18"/>
  <c r="AN24" i="15" s="1"/>
  <c r="AM4" i="18"/>
  <c r="AM24" i="15" s="1"/>
  <c r="AL4" i="18"/>
  <c r="AL24" i="15" s="1"/>
  <c r="AK4" i="18"/>
  <c r="AK24" i="15" s="1"/>
  <c r="AJ4" i="18"/>
  <c r="AJ24" i="15" s="1"/>
  <c r="AI4" i="18"/>
  <c r="AI24" i="15" s="1"/>
  <c r="AH4" i="18"/>
  <c r="AH24" i="15" s="1"/>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CC6" i="17"/>
  <c r="CB6" i="17"/>
  <c r="CA6" i="17"/>
  <c r="BZ6" i="17"/>
  <c r="BY6" i="17"/>
  <c r="BX6" i="17"/>
  <c r="BX4" i="17" s="1"/>
  <c r="BX7" i="6" s="1"/>
  <c r="BW6" i="17"/>
  <c r="BV6" i="17"/>
  <c r="BU6" i="17"/>
  <c r="BT6" i="17"/>
  <c r="BS6" i="17"/>
  <c r="BR6" i="17"/>
  <c r="BQ6" i="17"/>
  <c r="BP6" i="17"/>
  <c r="BP4" i="17" s="1"/>
  <c r="BP7" i="6" s="1"/>
  <c r="BO6" i="17"/>
  <c r="BN6" i="17"/>
  <c r="BM6" i="17"/>
  <c r="BL6" i="17"/>
  <c r="BK6" i="17"/>
  <c r="BJ6" i="17"/>
  <c r="BI6" i="17"/>
  <c r="BH6" i="17"/>
  <c r="BH4" i="17" s="1"/>
  <c r="BH7" i="6" s="1"/>
  <c r="BG6" i="17"/>
  <c r="BF6" i="17"/>
  <c r="BE6" i="17"/>
  <c r="BD6" i="17"/>
  <c r="BC6" i="17"/>
  <c r="BB6" i="17"/>
  <c r="BA6" i="17"/>
  <c r="AZ6" i="17"/>
  <c r="AZ4" i="17" s="1"/>
  <c r="AZ7" i="6" s="1"/>
  <c r="AY6" i="17"/>
  <c r="AX6" i="17"/>
  <c r="AW6" i="17"/>
  <c r="AV6" i="17"/>
  <c r="AU6" i="17"/>
  <c r="AT6" i="17"/>
  <c r="AS6" i="17"/>
  <c r="AR6" i="17"/>
  <c r="AR4" i="17" s="1"/>
  <c r="AR7" i="6" s="1"/>
  <c r="AQ6" i="17"/>
  <c r="AP6" i="17"/>
  <c r="AO6" i="17"/>
  <c r="AN6" i="17"/>
  <c r="AM6" i="17"/>
  <c r="AL6" i="17"/>
  <c r="AK6" i="17"/>
  <c r="AJ6" i="17"/>
  <c r="AJ4" i="17" s="1"/>
  <c r="AJ7" i="6" s="1"/>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C5" i="17"/>
  <c r="CB5" i="17"/>
  <c r="CA5" i="17"/>
  <c r="CA4" i="17" s="1"/>
  <c r="CA7" i="6" s="1"/>
  <c r="BZ5" i="17"/>
  <c r="BZ4" i="17" s="1"/>
  <c r="BZ7" i="6" s="1"/>
  <c r="BY5" i="17"/>
  <c r="BX5" i="17"/>
  <c r="BW5" i="17"/>
  <c r="BW4" i="17" s="1"/>
  <c r="BW7" i="6" s="1"/>
  <c r="BV5" i="17"/>
  <c r="BV4" i="17" s="1"/>
  <c r="BV7" i="6" s="1"/>
  <c r="BU5" i="17"/>
  <c r="BT5" i="17"/>
  <c r="BS5" i="17"/>
  <c r="BS4" i="17" s="1"/>
  <c r="BS7" i="6" s="1"/>
  <c r="BR5" i="17"/>
  <c r="BR4" i="17" s="1"/>
  <c r="BR7" i="6" s="1"/>
  <c r="BQ5" i="17"/>
  <c r="BP5" i="17"/>
  <c r="BO5" i="17"/>
  <c r="BO4" i="17" s="1"/>
  <c r="BO7" i="6" s="1"/>
  <c r="BN5" i="17"/>
  <c r="BN4" i="17" s="1"/>
  <c r="BN7" i="6" s="1"/>
  <c r="BM5" i="17"/>
  <c r="BL5" i="17"/>
  <c r="BK5" i="17"/>
  <c r="BK4" i="17" s="1"/>
  <c r="BK7" i="6" s="1"/>
  <c r="BJ5" i="17"/>
  <c r="BJ4" i="17" s="1"/>
  <c r="BJ7" i="6" s="1"/>
  <c r="BI5" i="17"/>
  <c r="BH5" i="17"/>
  <c r="BG5" i="17"/>
  <c r="BG4" i="17" s="1"/>
  <c r="BG7" i="6" s="1"/>
  <c r="BF5" i="17"/>
  <c r="BF4" i="17" s="1"/>
  <c r="BF7" i="6" s="1"/>
  <c r="BE5" i="17"/>
  <c r="BD5" i="17"/>
  <c r="BC5" i="17"/>
  <c r="BC4" i="17" s="1"/>
  <c r="BC7" i="6" s="1"/>
  <c r="BB5" i="17"/>
  <c r="BB4" i="17" s="1"/>
  <c r="BB7" i="6" s="1"/>
  <c r="BA5" i="17"/>
  <c r="AZ5" i="17"/>
  <c r="AY5" i="17"/>
  <c r="AY4" i="17" s="1"/>
  <c r="AY7" i="6" s="1"/>
  <c r="AX5" i="17"/>
  <c r="AX4" i="17" s="1"/>
  <c r="AX7" i="6" s="1"/>
  <c r="AW5" i="17"/>
  <c r="AV5" i="17"/>
  <c r="AU5" i="17"/>
  <c r="AU4" i="17" s="1"/>
  <c r="AU7" i="6" s="1"/>
  <c r="AT5" i="17"/>
  <c r="AT4" i="17" s="1"/>
  <c r="AT7" i="6" s="1"/>
  <c r="AS5" i="17"/>
  <c r="AR5" i="17"/>
  <c r="AQ5" i="17"/>
  <c r="AQ4" i="17" s="1"/>
  <c r="AQ7" i="6" s="1"/>
  <c r="AP5" i="17"/>
  <c r="AP4" i="17" s="1"/>
  <c r="AP7" i="6" s="1"/>
  <c r="AO5" i="17"/>
  <c r="AN5" i="17"/>
  <c r="AM5" i="17"/>
  <c r="AM4" i="17" s="1"/>
  <c r="AM7" i="6" s="1"/>
  <c r="AL5" i="17"/>
  <c r="AL4" i="17" s="1"/>
  <c r="AL7" i="6" s="1"/>
  <c r="AK5" i="17"/>
  <c r="AJ5" i="17"/>
  <c r="AI5" i="17"/>
  <c r="AI4" i="17" s="1"/>
  <c r="AI7" i="6" s="1"/>
  <c r="AH5" i="17"/>
  <c r="AH4" i="17" s="1"/>
  <c r="AH7" i="6" s="1"/>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CC4" i="17"/>
  <c r="CC7" i="6" s="1"/>
  <c r="CB4" i="17"/>
  <c r="CB7" i="6" s="1"/>
  <c r="BY4" i="17"/>
  <c r="BY7" i="6" s="1"/>
  <c r="BU4" i="17"/>
  <c r="BU7" i="6" s="1"/>
  <c r="BT4" i="17"/>
  <c r="BT7" i="6" s="1"/>
  <c r="BQ4" i="17"/>
  <c r="BQ7" i="6" s="1"/>
  <c r="BM4" i="17"/>
  <c r="BM7" i="6" s="1"/>
  <c r="BL4" i="17"/>
  <c r="BL7" i="6" s="1"/>
  <c r="BI4" i="17"/>
  <c r="BI7" i="6" s="1"/>
  <c r="BE4" i="17"/>
  <c r="BE7" i="6" s="1"/>
  <c r="BD4" i="17"/>
  <c r="BD7" i="6" s="1"/>
  <c r="BA4" i="17"/>
  <c r="BA7" i="6" s="1"/>
  <c r="AW4" i="17"/>
  <c r="AW7" i="6" s="1"/>
  <c r="AV4" i="17"/>
  <c r="AV7" i="6" s="1"/>
  <c r="AS4" i="17"/>
  <c r="AS7" i="6" s="1"/>
  <c r="AO4" i="17"/>
  <c r="AO7" i="6" s="1"/>
  <c r="AN4" i="17"/>
  <c r="AN7" i="6" s="1"/>
  <c r="AK4" i="17"/>
  <c r="AK7" i="6" s="1"/>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CC5" i="16"/>
  <c r="CC14" i="31" s="1"/>
  <c r="CC4" i="31" s="1"/>
  <c r="CB5" i="16"/>
  <c r="CB14" i="31" s="1"/>
  <c r="CA5" i="16"/>
  <c r="CA14" i="31" s="1"/>
  <c r="BZ5" i="16"/>
  <c r="BZ14" i="31" s="1"/>
  <c r="BY5" i="16"/>
  <c r="BY14" i="31" s="1"/>
  <c r="BY4" i="31" s="1"/>
  <c r="BX5" i="16"/>
  <c r="BX14" i="31" s="1"/>
  <c r="BW5" i="16"/>
  <c r="BW14" i="31" s="1"/>
  <c r="BW4" i="31" s="1"/>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CC4" i="16"/>
  <c r="CB4" i="16"/>
  <c r="CA4" i="16"/>
  <c r="BZ4" i="16"/>
  <c r="BY4" i="16"/>
  <c r="BX4" i="16"/>
  <c r="BW4" i="16"/>
  <c r="BV4" i="16"/>
  <c r="BU4" i="16"/>
  <c r="BT4" i="16"/>
  <c r="BS4" i="16"/>
  <c r="BR4" i="16"/>
  <c r="BQ4" i="16"/>
  <c r="BP4" i="16"/>
  <c r="BO4" i="16"/>
  <c r="BN4" i="16"/>
  <c r="BM4" i="16"/>
  <c r="BL4" i="16"/>
  <c r="BK4" i="16"/>
  <c r="BK10" i="4" s="1"/>
  <c r="BJ4" i="16"/>
  <c r="BI4" i="16"/>
  <c r="BH4" i="16"/>
  <c r="BG4" i="16"/>
  <c r="BF4" i="16"/>
  <c r="BE4" i="16"/>
  <c r="BD4" i="16"/>
  <c r="BC4" i="16"/>
  <c r="BB4" i="16"/>
  <c r="BA4" i="16"/>
  <c r="AZ4" i="16"/>
  <c r="AY4" i="16"/>
  <c r="AY10" i="4" s="1"/>
  <c r="AX4" i="16"/>
  <c r="AW4" i="16"/>
  <c r="AV4" i="16"/>
  <c r="AU4" i="16"/>
  <c r="AT4" i="16"/>
  <c r="AT10" i="4" s="1"/>
  <c r="AS4" i="16"/>
  <c r="AS10" i="4" s="1"/>
  <c r="AR4" i="16"/>
  <c r="AR10" i="4" s="1"/>
  <c r="AQ4" i="16"/>
  <c r="AQ10" i="4" s="1"/>
  <c r="AP4" i="16"/>
  <c r="AP10" i="4" s="1"/>
  <c r="AO4" i="16"/>
  <c r="AO10" i="4" s="1"/>
  <c r="AN4" i="16"/>
  <c r="AN10" i="4" s="1"/>
  <c r="AM4" i="16"/>
  <c r="AM10" i="4" s="1"/>
  <c r="AL4" i="16"/>
  <c r="AL10" i="4" s="1"/>
  <c r="AK4" i="16"/>
  <c r="AK10" i="4" s="1"/>
  <c r="AJ4" i="16"/>
  <c r="AI4" i="16"/>
  <c r="AI10" i="4" s="1"/>
  <c r="AH4" i="16"/>
  <c r="AH10" i="4" s="1"/>
  <c r="CC33" i="15"/>
  <c r="CB33" i="15"/>
  <c r="CA33" i="15"/>
  <c r="BZ33" i="15"/>
  <c r="BY33" i="15"/>
  <c r="BX33" i="15"/>
  <c r="BW33"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BU18" i="15"/>
  <c r="BT18" i="15"/>
  <c r="BS18" i="15"/>
  <c r="BQ18" i="15"/>
  <c r="BP18" i="15"/>
  <c r="BO18" i="15"/>
  <c r="BM18" i="15"/>
  <c r="BL18" i="15"/>
  <c r="BK18" i="15"/>
  <c r="BI18" i="15"/>
  <c r="BH18" i="15"/>
  <c r="BG18" i="15"/>
  <c r="BE18" i="15"/>
  <c r="BD18" i="15"/>
  <c r="BC18" i="15"/>
  <c r="BA18" i="15"/>
  <c r="AZ18" i="15"/>
  <c r="AY18" i="15"/>
  <c r="AW18" i="15"/>
  <c r="AV18" i="15"/>
  <c r="AU18" i="15"/>
  <c r="AS18" i="15"/>
  <c r="AR18" i="15"/>
  <c r="AQ18" i="15"/>
  <c r="AO18" i="15"/>
  <c r="AN18" i="15"/>
  <c r="AM18" i="15"/>
  <c r="AK18" i="15"/>
  <c r="AJ18" i="15"/>
  <c r="AI18" i="15"/>
  <c r="CA11" i="15"/>
  <c r="BW11" i="15"/>
  <c r="BS11" i="15"/>
  <c r="BO11" i="15"/>
  <c r="BK11" i="15"/>
  <c r="BG11" i="15"/>
  <c r="BC11" i="15"/>
  <c r="AY11" i="15"/>
  <c r="AV11" i="15"/>
  <c r="AU11" i="15"/>
  <c r="AR11" i="15"/>
  <c r="AQ11" i="15"/>
  <c r="AN11" i="15"/>
  <c r="AM11" i="15"/>
  <c r="AI11" i="15"/>
  <c r="AU5" i="15"/>
  <c r="AU4" i="15"/>
  <c r="CC44" i="14"/>
  <c r="CB44" i="14"/>
  <c r="CA44" i="14"/>
  <c r="BZ44" i="14"/>
  <c r="BY44" i="14"/>
  <c r="BX44" i="14"/>
  <c r="BW44" i="14"/>
  <c r="BV44" i="14"/>
  <c r="BU44" i="14"/>
  <c r="BT44" i="14"/>
  <c r="BS44" i="14"/>
  <c r="BR44" i="14"/>
  <c r="BQ44" i="14"/>
  <c r="BP44" i="14"/>
  <c r="BO44" i="14"/>
  <c r="BN44" i="14"/>
  <c r="BM44" i="14"/>
  <c r="BL44" i="14"/>
  <c r="BH44" i="14"/>
  <c r="BG44" i="14"/>
  <c r="BD44" i="14"/>
  <c r="AZ44" i="14"/>
  <c r="AY44" i="14"/>
  <c r="AV44" i="14"/>
  <c r="AR44" i="14"/>
  <c r="AQ44" i="14"/>
  <c r="AN44" i="14"/>
  <c r="AJ44" i="14"/>
  <c r="AI44" i="14"/>
  <c r="BK43" i="14"/>
  <c r="BJ43" i="14"/>
  <c r="BJ44" i="14" s="1"/>
  <c r="BI43" i="14"/>
  <c r="BI44" i="14" s="1"/>
  <c r="BH43" i="14"/>
  <c r="BG43" i="14"/>
  <c r="BF43" i="14"/>
  <c r="BF44" i="14" s="1"/>
  <c r="BE43" i="14"/>
  <c r="BE44" i="14" s="1"/>
  <c r="BD43" i="14"/>
  <c r="BC43" i="14"/>
  <c r="BB43" i="14"/>
  <c r="BB44" i="14" s="1"/>
  <c r="BA43" i="14"/>
  <c r="BA44" i="14" s="1"/>
  <c r="AZ43" i="14"/>
  <c r="AY43" i="14"/>
  <c r="AX43" i="14"/>
  <c r="AX44" i="14" s="1"/>
  <c r="AW43" i="14"/>
  <c r="AW44" i="14" s="1"/>
  <c r="AV43" i="14"/>
  <c r="AU43" i="14"/>
  <c r="AT43" i="14"/>
  <c r="AT44" i="14" s="1"/>
  <c r="AS43" i="14"/>
  <c r="AS44" i="14" s="1"/>
  <c r="AR43" i="14"/>
  <c r="AQ43" i="14"/>
  <c r="AP43" i="14"/>
  <c r="AP44" i="14" s="1"/>
  <c r="AO43" i="14"/>
  <c r="AO44" i="14" s="1"/>
  <c r="AN43" i="14"/>
  <c r="AM43" i="14"/>
  <c r="AL43" i="14"/>
  <c r="AL44" i="14" s="1"/>
  <c r="AK43" i="14"/>
  <c r="AK44" i="14" s="1"/>
  <c r="AJ43" i="14"/>
  <c r="AI43" i="14"/>
  <c r="AH43" i="14"/>
  <c r="AH44" i="14" s="1"/>
  <c r="BK42" i="14"/>
  <c r="BK44" i="14" s="1"/>
  <c r="BJ42" i="14"/>
  <c r="BI42" i="14"/>
  <c r="BH42" i="14"/>
  <c r="BG42" i="14"/>
  <c r="BF42" i="14"/>
  <c r="BE42" i="14"/>
  <c r="BD42" i="14"/>
  <c r="BC42" i="14"/>
  <c r="BC44" i="14" s="1"/>
  <c r="BB42" i="14"/>
  <c r="BA42" i="14"/>
  <c r="AZ42" i="14"/>
  <c r="AY42" i="14"/>
  <c r="AX42" i="14"/>
  <c r="AW42" i="14"/>
  <c r="AV42" i="14"/>
  <c r="AU42" i="14"/>
  <c r="AU44" i="14" s="1"/>
  <c r="AT42" i="14"/>
  <c r="AS42" i="14"/>
  <c r="AR42" i="14"/>
  <c r="AQ42" i="14"/>
  <c r="AP42" i="14"/>
  <c r="AO42" i="14"/>
  <c r="AN42" i="14"/>
  <c r="AM42" i="14"/>
  <c r="AM44" i="14" s="1"/>
  <c r="AL42" i="14"/>
  <c r="AK42" i="14"/>
  <c r="AJ42" i="14"/>
  <c r="AI42" i="14"/>
  <c r="AH42" i="14"/>
  <c r="BJ35" i="14"/>
  <c r="AL35" i="14"/>
  <c r="BK34" i="14"/>
  <c r="BJ34" i="14"/>
  <c r="BI34" i="14"/>
  <c r="BI35" i="14" s="1"/>
  <c r="BH34" i="14"/>
  <c r="BH35" i="14" s="1"/>
  <c r="BG34" i="14"/>
  <c r="BF34" i="14"/>
  <c r="BE34" i="14"/>
  <c r="BE35" i="14" s="1"/>
  <c r="BD34" i="14"/>
  <c r="BD35" i="14" s="1"/>
  <c r="BC34" i="14"/>
  <c r="BB34" i="14"/>
  <c r="BA34" i="14"/>
  <c r="BA35" i="14" s="1"/>
  <c r="AZ34" i="14"/>
  <c r="AZ35" i="14" s="1"/>
  <c r="AY34" i="14"/>
  <c r="AX34" i="14"/>
  <c r="AW34" i="14"/>
  <c r="AW35" i="14" s="1"/>
  <c r="AV34" i="14"/>
  <c r="AV35" i="14" s="1"/>
  <c r="AU34" i="14"/>
  <c r="AT34" i="14"/>
  <c r="AS34" i="14"/>
  <c r="AS35" i="14" s="1"/>
  <c r="AR34" i="14"/>
  <c r="AR35" i="14" s="1"/>
  <c r="AQ34" i="14"/>
  <c r="AP34" i="14"/>
  <c r="AO34" i="14"/>
  <c r="AO35" i="14" s="1"/>
  <c r="AN34" i="14"/>
  <c r="AN35" i="14" s="1"/>
  <c r="AM34" i="14"/>
  <c r="AL34" i="14"/>
  <c r="AK34" i="14"/>
  <c r="AK35" i="14" s="1"/>
  <c r="AJ34" i="14"/>
  <c r="AJ35" i="14" s="1"/>
  <c r="AI34" i="14"/>
  <c r="AH34" i="14"/>
  <c r="BK33" i="14"/>
  <c r="BJ33" i="14"/>
  <c r="BI33" i="14"/>
  <c r="BH33" i="14"/>
  <c r="BG33" i="14"/>
  <c r="BF33" i="14"/>
  <c r="BE33" i="14"/>
  <c r="BD33" i="14"/>
  <c r="BC33" i="14"/>
  <c r="BB33" i="14"/>
  <c r="BB35" i="14" s="1"/>
  <c r="BA33" i="14"/>
  <c r="AZ33" i="14"/>
  <c r="AY33" i="14"/>
  <c r="AX33" i="14"/>
  <c r="AW33" i="14"/>
  <c r="AV33" i="14"/>
  <c r="AU33" i="14"/>
  <c r="AT33" i="14"/>
  <c r="AT35" i="14" s="1"/>
  <c r="AS33" i="14"/>
  <c r="AR33" i="14"/>
  <c r="AQ33" i="14"/>
  <c r="AQ35" i="14" s="1"/>
  <c r="AP33" i="14"/>
  <c r="AP35" i="14" s="1"/>
  <c r="AO33" i="14"/>
  <c r="AN33" i="14"/>
  <c r="AM33" i="14"/>
  <c r="AM35" i="14" s="1"/>
  <c r="AL33" i="14"/>
  <c r="AK33" i="14"/>
  <c r="AJ33" i="14"/>
  <c r="AI33" i="14"/>
  <c r="AI35" i="14" s="1"/>
  <c r="AH33" i="14"/>
  <c r="AH35" i="14" s="1"/>
  <c r="BR20" i="14"/>
  <c r="BN20" i="14"/>
  <c r="BJ20" i="14"/>
  <c r="BF20" i="14"/>
  <c r="BB20" i="14"/>
  <c r="BU19" i="14"/>
  <c r="BU20" i="14" s="1"/>
  <c r="BT19" i="14"/>
  <c r="BT20" i="14" s="1"/>
  <c r="BS19" i="14"/>
  <c r="BS20" i="14" s="1"/>
  <c r="BR19" i="14"/>
  <c r="BQ19" i="14"/>
  <c r="BQ20" i="14" s="1"/>
  <c r="BP19" i="14"/>
  <c r="BP20" i="14" s="1"/>
  <c r="BO19" i="14"/>
  <c r="BO20" i="14" s="1"/>
  <c r="BN19" i="14"/>
  <c r="BM19" i="14"/>
  <c r="BM20" i="14" s="1"/>
  <c r="BL19" i="14"/>
  <c r="BL20" i="14" s="1"/>
  <c r="BK19" i="14"/>
  <c r="BK20" i="14" s="1"/>
  <c r="BJ19" i="14"/>
  <c r="BI19" i="14"/>
  <c r="BI20" i="14" s="1"/>
  <c r="BH19" i="14"/>
  <c r="BH20" i="14" s="1"/>
  <c r="BG19" i="14"/>
  <c r="BG20" i="14" s="1"/>
  <c r="BF19" i="14"/>
  <c r="BE19" i="14"/>
  <c r="BE20" i="14" s="1"/>
  <c r="BD19" i="14"/>
  <c r="BD20" i="14" s="1"/>
  <c r="BC19" i="14"/>
  <c r="BC20" i="14" s="1"/>
  <c r="BB19" i="14"/>
  <c r="BA19" i="14"/>
  <c r="BA20" i="14" s="1"/>
  <c r="CB12" i="14"/>
  <c r="BL12" i="14"/>
  <c r="AV12" i="14"/>
  <c r="CC11" i="14"/>
  <c r="CC12" i="14" s="1"/>
  <c r="CB11" i="14"/>
  <c r="CA11" i="14"/>
  <c r="CA12" i="14" s="1"/>
  <c r="BZ11" i="14"/>
  <c r="BZ12" i="14" s="1"/>
  <c r="BY11" i="14"/>
  <c r="BY12" i="14" s="1"/>
  <c r="BX11" i="14"/>
  <c r="BX12" i="14" s="1"/>
  <c r="BW11" i="14"/>
  <c r="BW12" i="14" s="1"/>
  <c r="BV11" i="14"/>
  <c r="BV12" i="14" s="1"/>
  <c r="BU11" i="14"/>
  <c r="BU12" i="14" s="1"/>
  <c r="BT11" i="14"/>
  <c r="BT12" i="14" s="1"/>
  <c r="BS11" i="14"/>
  <c r="BS12" i="14" s="1"/>
  <c r="BR11" i="14"/>
  <c r="BR12" i="14" s="1"/>
  <c r="BQ11" i="14"/>
  <c r="BQ12" i="14" s="1"/>
  <c r="BP11" i="14"/>
  <c r="BP12" i="14" s="1"/>
  <c r="BO11" i="14"/>
  <c r="BO12" i="14" s="1"/>
  <c r="BN11" i="14"/>
  <c r="BN12" i="14" s="1"/>
  <c r="BM11" i="14"/>
  <c r="BM12" i="14" s="1"/>
  <c r="BL11" i="14"/>
  <c r="BK11" i="14"/>
  <c r="BK12" i="14" s="1"/>
  <c r="BJ11" i="14"/>
  <c r="BJ12" i="14" s="1"/>
  <c r="BI11" i="14"/>
  <c r="BI12" i="14" s="1"/>
  <c r="BH11" i="14"/>
  <c r="BH12" i="14" s="1"/>
  <c r="BG11" i="14"/>
  <c r="BG12" i="14" s="1"/>
  <c r="BF11" i="14"/>
  <c r="BF12" i="14" s="1"/>
  <c r="BE11" i="14"/>
  <c r="BE12" i="14" s="1"/>
  <c r="BD11" i="14"/>
  <c r="BD12" i="14" s="1"/>
  <c r="BC11" i="14"/>
  <c r="BC12" i="14" s="1"/>
  <c r="BB11" i="14"/>
  <c r="BB12" i="14" s="1"/>
  <c r="BA11" i="14"/>
  <c r="BA12" i="14" s="1"/>
  <c r="AZ11" i="14"/>
  <c r="AZ12" i="14" s="1"/>
  <c r="AY11" i="14"/>
  <c r="AY12" i="14" s="1"/>
  <c r="AX11" i="14"/>
  <c r="AX12" i="14" s="1"/>
  <c r="AW11" i="14"/>
  <c r="AW12" i="14" s="1"/>
  <c r="AV11" i="14"/>
  <c r="AU11" i="14"/>
  <c r="AU12" i="14" s="1"/>
  <c r="AT11" i="14"/>
  <c r="AT12" i="14" s="1"/>
  <c r="AS11" i="14"/>
  <c r="AS12" i="14" s="1"/>
  <c r="AR11" i="14"/>
  <c r="AR12" i="14" s="1"/>
  <c r="AQ11" i="14"/>
  <c r="AQ12" i="14" s="1"/>
  <c r="AP11" i="14"/>
  <c r="AP12" i="14" s="1"/>
  <c r="AO11" i="14"/>
  <c r="AO12" i="14" s="1"/>
  <c r="AN11" i="14"/>
  <c r="AN12" i="14" s="1"/>
  <c r="AM11" i="14"/>
  <c r="AM12" i="14" s="1"/>
  <c r="AL11" i="14"/>
  <c r="AL12" i="14" s="1"/>
  <c r="AK11" i="14"/>
  <c r="AK12" i="14" s="1"/>
  <c r="AJ11" i="14"/>
  <c r="AJ12" i="14" s="1"/>
  <c r="AI11" i="14"/>
  <c r="AI12" i="14" s="1"/>
  <c r="AH11" i="14"/>
  <c r="AH12" i="14" s="1"/>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CB108" i="12"/>
  <c r="BL108" i="12"/>
  <c r="BH108" i="12"/>
  <c r="BD108" i="12"/>
  <c r="AV108" i="12"/>
  <c r="CB107" i="12"/>
  <c r="BP107" i="12"/>
  <c r="BO107" i="12"/>
  <c r="BN107" i="12"/>
  <c r="BM107" i="12"/>
  <c r="BL107" i="12"/>
  <c r="BZ106" i="12"/>
  <c r="BV106" i="12"/>
  <c r="BR106" i="12"/>
  <c r="BN106" i="12"/>
  <c r="BJ106" i="12"/>
  <c r="BF106" i="12"/>
  <c r="BB106" i="12"/>
  <c r="AX106" i="12"/>
  <c r="AT106" i="12"/>
  <c r="AP106" i="12"/>
  <c r="AL106" i="12"/>
  <c r="AH106" i="12"/>
  <c r="BZ105" i="12"/>
  <c r="BV105" i="12"/>
  <c r="BR105" i="12"/>
  <c r="BN105" i="12"/>
  <c r="BJ105" i="12"/>
  <c r="BF105" i="12"/>
  <c r="BB105" i="12"/>
  <c r="AX105" i="12"/>
  <c r="AT105" i="12"/>
  <c r="AP105" i="12"/>
  <c r="AL105" i="12"/>
  <c r="AH105" i="12"/>
  <c r="BZ104" i="12"/>
  <c r="BV104" i="12"/>
  <c r="BR104" i="12"/>
  <c r="BN104" i="12"/>
  <c r="BJ104" i="12"/>
  <c r="BF104" i="12"/>
  <c r="BB104" i="12"/>
  <c r="AX104" i="12"/>
  <c r="AT104" i="12"/>
  <c r="AP104" i="12"/>
  <c r="AL104" i="12"/>
  <c r="AH104" i="12"/>
  <c r="BZ103" i="12"/>
  <c r="BV103" i="12"/>
  <c r="BR103" i="12"/>
  <c r="BN103" i="12"/>
  <c r="BJ103" i="12"/>
  <c r="BF103" i="12"/>
  <c r="BB103" i="12"/>
  <c r="AX103" i="12"/>
  <c r="AT103" i="12"/>
  <c r="AP103" i="12"/>
  <c r="AL103" i="12"/>
  <c r="AH103" i="12"/>
  <c r="BN102" i="12"/>
  <c r="BJ102" i="12"/>
  <c r="BF102" i="12"/>
  <c r="BB102" i="12"/>
  <c r="AX102" i="12"/>
  <c r="AP102" i="12"/>
  <c r="AL102" i="12"/>
  <c r="AH102" i="12"/>
  <c r="BZ99" i="12"/>
  <c r="BR99" i="12"/>
  <c r="BJ99" i="12"/>
  <c r="BJ100" i="12" s="1"/>
  <c r="BB99" i="12"/>
  <c r="BB100" i="12" s="1"/>
  <c r="AT99" i="12"/>
  <c r="AT100" i="12" s="1"/>
  <c r="AL99" i="12"/>
  <c r="AL100" i="12" s="1"/>
  <c r="CC98" i="12"/>
  <c r="CB98" i="12"/>
  <c r="CA98" i="12"/>
  <c r="BY98" i="12"/>
  <c r="BX98" i="12"/>
  <c r="BW98" i="12"/>
  <c r="BU98" i="12"/>
  <c r="BT98" i="12"/>
  <c r="BS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N98" i="12"/>
  <c r="AM98" i="12"/>
  <c r="AL98" i="12"/>
  <c r="AK98" i="12"/>
  <c r="AJ98" i="12"/>
  <c r="AI98" i="12"/>
  <c r="AH98" i="12"/>
  <c r="BP97" i="12"/>
  <c r="BO97" i="12"/>
  <c r="BN97" i="12"/>
  <c r="BM97" i="12"/>
  <c r="BL97"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CC92" i="12"/>
  <c r="CB92" i="12"/>
  <c r="CA92" i="12"/>
  <c r="BY92" i="12"/>
  <c r="BX92" i="12"/>
  <c r="BW92" i="12"/>
  <c r="BU92" i="12"/>
  <c r="BT92" i="12"/>
  <c r="BS92" i="12"/>
  <c r="BQ92" i="12"/>
  <c r="BP92" i="12"/>
  <c r="BO92" i="12"/>
  <c r="BN92" i="12"/>
  <c r="BM92" i="12"/>
  <c r="BL92" i="12"/>
  <c r="BK92" i="12"/>
  <c r="BJ92" i="12"/>
  <c r="BI92" i="12"/>
  <c r="BH92" i="12"/>
  <c r="BG92" i="12"/>
  <c r="BF92" i="12"/>
  <c r="BE92" i="12"/>
  <c r="BD92" i="12"/>
  <c r="BC92" i="12"/>
  <c r="BB92" i="12"/>
  <c r="BA92" i="12"/>
  <c r="AZ92" i="12"/>
  <c r="AX92" i="12"/>
  <c r="AW92" i="12"/>
  <c r="AV92" i="12"/>
  <c r="AU92" i="12"/>
  <c r="AS92" i="12"/>
  <c r="AR92" i="12"/>
  <c r="AQ92" i="12"/>
  <c r="AP92" i="12"/>
  <c r="AO92" i="12"/>
  <c r="AN92" i="12"/>
  <c r="AM92" i="12"/>
  <c r="AL92" i="12"/>
  <c r="AK92" i="12"/>
  <c r="AJ92" i="12"/>
  <c r="AH92"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CC74" i="12"/>
  <c r="CB74" i="12"/>
  <c r="CA74" i="12"/>
  <c r="BZ74"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CC72" i="12"/>
  <c r="CB72" i="12"/>
  <c r="CA72" i="12"/>
  <c r="BZ72" i="12"/>
  <c r="BY72" i="12"/>
  <c r="BX72" i="12"/>
  <c r="BW72" i="12"/>
  <c r="BV72" i="12"/>
  <c r="BU72" i="12"/>
  <c r="BT72" i="12"/>
  <c r="BS72" i="12"/>
  <c r="BR72" i="12"/>
  <c r="BQ72" i="12"/>
  <c r="BP72" i="12"/>
  <c r="BO72" i="12"/>
  <c r="BN72" i="12"/>
  <c r="BM72" i="12"/>
  <c r="BL72" i="12"/>
  <c r="BK72" i="12"/>
  <c r="BJ72" i="12"/>
  <c r="BI72" i="12"/>
  <c r="BH72" i="12"/>
  <c r="BG72" i="12"/>
  <c r="BF72" i="12"/>
  <c r="BE72" i="12"/>
  <c r="BD72" i="12"/>
  <c r="BC72" i="12"/>
  <c r="BB72" i="12"/>
  <c r="BA72" i="12"/>
  <c r="AZ72" i="12"/>
  <c r="AY72" i="12"/>
  <c r="AX72" i="12"/>
  <c r="AW72" i="12"/>
  <c r="AV72" i="12"/>
  <c r="AU72" i="12"/>
  <c r="AS72" i="12"/>
  <c r="AR72" i="12"/>
  <c r="AQ72" i="12"/>
  <c r="AP72" i="12"/>
  <c r="AO72" i="12"/>
  <c r="AN72" i="12"/>
  <c r="AM72" i="12"/>
  <c r="AL72" i="12"/>
  <c r="AK72" i="12"/>
  <c r="AJ72" i="12"/>
  <c r="AI72" i="12"/>
  <c r="AH72" i="12"/>
  <c r="CC63" i="12"/>
  <c r="CB63" i="12"/>
  <c r="CA63" i="12"/>
  <c r="BZ63" i="12"/>
  <c r="BY63" i="12"/>
  <c r="BX63" i="12"/>
  <c r="BW63" i="12"/>
  <c r="BV63" i="12"/>
  <c r="BU63" i="12"/>
  <c r="BT63" i="12"/>
  <c r="BS63" i="12"/>
  <c r="BR63" i="12"/>
  <c r="BQ63" i="12"/>
  <c r="BO63" i="12"/>
  <c r="BN63" i="12"/>
  <c r="BK63" i="12"/>
  <c r="BJ63" i="12"/>
  <c r="BI63" i="12"/>
  <c r="BH63" i="12"/>
  <c r="BG63" i="12"/>
  <c r="BF63" i="12"/>
  <c r="BE63" i="12"/>
  <c r="BD63" i="12"/>
  <c r="BC63" i="12"/>
  <c r="BA63" i="12"/>
  <c r="AZ63" i="12"/>
  <c r="AY63" i="12"/>
  <c r="AX63" i="12"/>
  <c r="AW63" i="12"/>
  <c r="AV63" i="12"/>
  <c r="AU63" i="12"/>
  <c r="AT63" i="12"/>
  <c r="AS63" i="12"/>
  <c r="AR63" i="12"/>
  <c r="AQ63" i="12"/>
  <c r="AP63" i="12"/>
  <c r="AO63" i="12"/>
  <c r="AN63" i="12"/>
  <c r="AM63" i="12"/>
  <c r="AL63" i="12"/>
  <c r="AK63" i="12"/>
  <c r="AJ63" i="12"/>
  <c r="AI63" i="12"/>
  <c r="AH63" i="12"/>
  <c r="AS43" i="12"/>
  <c r="AN43" i="12"/>
  <c r="BY42" i="12"/>
  <c r="BY109" i="12" s="1"/>
  <c r="BX42" i="12"/>
  <c r="BW42" i="12"/>
  <c r="BT42" i="12"/>
  <c r="BT43" i="12" s="1"/>
  <c r="BS42" i="12"/>
  <c r="BO42" i="12"/>
  <c r="BO109" i="12" s="1"/>
  <c r="BI42" i="12"/>
  <c r="BI109" i="12" s="1"/>
  <c r="BH42" i="12"/>
  <c r="BH109" i="12" s="1"/>
  <c r="BH110" i="12" s="1"/>
  <c r="BG42" i="12"/>
  <c r="BG109" i="12" s="1"/>
  <c r="BD42" i="12"/>
  <c r="BD109" i="12" s="1"/>
  <c r="BD110" i="12" s="1"/>
  <c r="BC42" i="12"/>
  <c r="BC109" i="12" s="1"/>
  <c r="AY42" i="12"/>
  <c r="AY109" i="12" s="1"/>
  <c r="AS42" i="12"/>
  <c r="AS109" i="12" s="1"/>
  <c r="AR42" i="12"/>
  <c r="AR109" i="12" s="1"/>
  <c r="AQ42" i="12"/>
  <c r="AQ109" i="12" s="1"/>
  <c r="AN42" i="12"/>
  <c r="AN109" i="12" s="1"/>
  <c r="AM42" i="12"/>
  <c r="AM109" i="12" s="1"/>
  <c r="AI42" i="12"/>
  <c r="AI109" i="12" s="1"/>
  <c r="CC41" i="12"/>
  <c r="CC106" i="12" s="1"/>
  <c r="CB41" i="12"/>
  <c r="CB106" i="12" s="1"/>
  <c r="CA41" i="12"/>
  <c r="CA106" i="12" s="1"/>
  <c r="BZ41" i="12"/>
  <c r="BY41" i="12"/>
  <c r="BY106" i="12" s="1"/>
  <c r="BX41" i="12"/>
  <c r="BX106" i="12" s="1"/>
  <c r="BW41" i="12"/>
  <c r="BW106" i="12" s="1"/>
  <c r="BV41" i="12"/>
  <c r="BU41" i="12"/>
  <c r="BU106" i="12" s="1"/>
  <c r="BT41" i="12"/>
  <c r="BT106" i="12" s="1"/>
  <c r="BS41" i="12"/>
  <c r="BS106" i="12" s="1"/>
  <c r="BR41" i="12"/>
  <c r="BQ41" i="12"/>
  <c r="BQ106" i="12" s="1"/>
  <c r="BP41" i="12"/>
  <c r="BP106" i="12" s="1"/>
  <c r="BO41" i="12"/>
  <c r="BO106" i="12" s="1"/>
  <c r="BN41" i="12"/>
  <c r="BM41" i="12"/>
  <c r="BM106" i="12" s="1"/>
  <c r="BL41" i="12"/>
  <c r="BL106" i="12" s="1"/>
  <c r="BK41" i="12"/>
  <c r="BK106" i="12" s="1"/>
  <c r="BJ41" i="12"/>
  <c r="BI41" i="12"/>
  <c r="BI106" i="12" s="1"/>
  <c r="BH41" i="12"/>
  <c r="BH106" i="12" s="1"/>
  <c r="BG41" i="12"/>
  <c r="BG106" i="12" s="1"/>
  <c r="BF41" i="12"/>
  <c r="BE41" i="12"/>
  <c r="BE106" i="12" s="1"/>
  <c r="BD41" i="12"/>
  <c r="BD106" i="12" s="1"/>
  <c r="BC41" i="12"/>
  <c r="BC106" i="12" s="1"/>
  <c r="BB41" i="12"/>
  <c r="BA41" i="12"/>
  <c r="BA106" i="12" s="1"/>
  <c r="AZ41" i="12"/>
  <c r="AZ106" i="12" s="1"/>
  <c r="AY41" i="12"/>
  <c r="AY106" i="12" s="1"/>
  <c r="AX41" i="12"/>
  <c r="AW41" i="12"/>
  <c r="AW106" i="12" s="1"/>
  <c r="AV41" i="12"/>
  <c r="AV106" i="12" s="1"/>
  <c r="AU41" i="12"/>
  <c r="AU106" i="12" s="1"/>
  <c r="AT41" i="12"/>
  <c r="AS41" i="12"/>
  <c r="AS106" i="12" s="1"/>
  <c r="AR41" i="12"/>
  <c r="AR106" i="12" s="1"/>
  <c r="AQ41" i="12"/>
  <c r="AQ106" i="12" s="1"/>
  <c r="AP41" i="12"/>
  <c r="AO41" i="12"/>
  <c r="AO106" i="12" s="1"/>
  <c r="AN41" i="12"/>
  <c r="AN106" i="12" s="1"/>
  <c r="AM41" i="12"/>
  <c r="AM106" i="12" s="1"/>
  <c r="AL41" i="12"/>
  <c r="AK41" i="12"/>
  <c r="AK106" i="12" s="1"/>
  <c r="AJ41" i="12"/>
  <c r="AJ106" i="12" s="1"/>
  <c r="AI41" i="12"/>
  <c r="AI106" i="12" s="1"/>
  <c r="AH41" i="12"/>
  <c r="CC40" i="12"/>
  <c r="CC105" i="12" s="1"/>
  <c r="CB40" i="12"/>
  <c r="CB105" i="12" s="1"/>
  <c r="CA40" i="12"/>
  <c r="CA105" i="12" s="1"/>
  <c r="BZ40" i="12"/>
  <c r="BY40" i="12"/>
  <c r="BY105" i="12" s="1"/>
  <c r="BX40" i="12"/>
  <c r="BX105" i="12" s="1"/>
  <c r="BW40" i="12"/>
  <c r="BW105" i="12" s="1"/>
  <c r="BV40" i="12"/>
  <c r="BU40" i="12"/>
  <c r="BU105" i="12" s="1"/>
  <c r="BT40" i="12"/>
  <c r="BT105" i="12" s="1"/>
  <c r="BS40" i="12"/>
  <c r="BS105" i="12" s="1"/>
  <c r="BR40" i="12"/>
  <c r="BQ40" i="12"/>
  <c r="BQ105" i="12" s="1"/>
  <c r="BP40" i="12"/>
  <c r="BP105" i="12" s="1"/>
  <c r="BO40" i="12"/>
  <c r="BO105" i="12" s="1"/>
  <c r="BN40" i="12"/>
  <c r="BM40" i="12"/>
  <c r="BM105" i="12" s="1"/>
  <c r="BL40" i="12"/>
  <c r="BL105" i="12" s="1"/>
  <c r="BK40" i="12"/>
  <c r="BK105" i="12" s="1"/>
  <c r="BJ40" i="12"/>
  <c r="BI40" i="12"/>
  <c r="BI105" i="12" s="1"/>
  <c r="BH40" i="12"/>
  <c r="BH105" i="12" s="1"/>
  <c r="BG40" i="12"/>
  <c r="BG105" i="12" s="1"/>
  <c r="BF40" i="12"/>
  <c r="BE40" i="12"/>
  <c r="BE105" i="12" s="1"/>
  <c r="BD40" i="12"/>
  <c r="BD105" i="12" s="1"/>
  <c r="BC40" i="12"/>
  <c r="BC105" i="12" s="1"/>
  <c r="BB40" i="12"/>
  <c r="BA40" i="12"/>
  <c r="BA105" i="12" s="1"/>
  <c r="AZ40" i="12"/>
  <c r="AZ105" i="12" s="1"/>
  <c r="AY40" i="12"/>
  <c r="AY105" i="12" s="1"/>
  <c r="AX40" i="12"/>
  <c r="AW40" i="12"/>
  <c r="AW105" i="12" s="1"/>
  <c r="AV40" i="12"/>
  <c r="AV105" i="12" s="1"/>
  <c r="AU40" i="12"/>
  <c r="AU105" i="12" s="1"/>
  <c r="AT40" i="12"/>
  <c r="AS40" i="12"/>
  <c r="AS105" i="12" s="1"/>
  <c r="AR40" i="12"/>
  <c r="AR105" i="12" s="1"/>
  <c r="AQ40" i="12"/>
  <c r="AQ105" i="12" s="1"/>
  <c r="AP40" i="12"/>
  <c r="AO40" i="12"/>
  <c r="AO105" i="12" s="1"/>
  <c r="AN40" i="12"/>
  <c r="AN105" i="12" s="1"/>
  <c r="AM40" i="12"/>
  <c r="AM105" i="12" s="1"/>
  <c r="AL40" i="12"/>
  <c r="AK40" i="12"/>
  <c r="AK105" i="12" s="1"/>
  <c r="AJ40" i="12"/>
  <c r="AJ105" i="12" s="1"/>
  <c r="AI40" i="12"/>
  <c r="AI105" i="12" s="1"/>
  <c r="AH40" i="12"/>
  <c r="CC39" i="12"/>
  <c r="CC104" i="12" s="1"/>
  <c r="CB39" i="12"/>
  <c r="CB104" i="12" s="1"/>
  <c r="CA39" i="12"/>
  <c r="CA104" i="12" s="1"/>
  <c r="BZ39" i="12"/>
  <c r="BY39" i="12"/>
  <c r="BY104" i="12" s="1"/>
  <c r="BX39" i="12"/>
  <c r="BX104" i="12" s="1"/>
  <c r="BW39" i="12"/>
  <c r="BW104" i="12" s="1"/>
  <c r="BV39" i="12"/>
  <c r="BU39" i="12"/>
  <c r="BU104" i="12" s="1"/>
  <c r="BT39" i="12"/>
  <c r="BT104" i="12" s="1"/>
  <c r="BS39" i="12"/>
  <c r="BS104" i="12" s="1"/>
  <c r="BR39" i="12"/>
  <c r="BQ39" i="12"/>
  <c r="BQ104" i="12" s="1"/>
  <c r="BP39" i="12"/>
  <c r="BP104" i="12" s="1"/>
  <c r="BO39" i="12"/>
  <c r="BO104" i="12" s="1"/>
  <c r="BN39" i="12"/>
  <c r="BM39" i="12"/>
  <c r="BM104" i="12" s="1"/>
  <c r="BL39" i="12"/>
  <c r="BL104" i="12" s="1"/>
  <c r="BK39" i="12"/>
  <c r="BK104" i="12" s="1"/>
  <c r="BJ39" i="12"/>
  <c r="BI39" i="12"/>
  <c r="BI104" i="12" s="1"/>
  <c r="BH39" i="12"/>
  <c r="BH104" i="12" s="1"/>
  <c r="BG39" i="12"/>
  <c r="BG104" i="12" s="1"/>
  <c r="BF39" i="12"/>
  <c r="BE39" i="12"/>
  <c r="BE104" i="12" s="1"/>
  <c r="BD39" i="12"/>
  <c r="BD104" i="12" s="1"/>
  <c r="BC39" i="12"/>
  <c r="BC104" i="12" s="1"/>
  <c r="BB39" i="12"/>
  <c r="BA39" i="12"/>
  <c r="BA104" i="12" s="1"/>
  <c r="AZ39" i="12"/>
  <c r="AZ104" i="12" s="1"/>
  <c r="AY39" i="12"/>
  <c r="AY104" i="12" s="1"/>
  <c r="AX39" i="12"/>
  <c r="AW39" i="12"/>
  <c r="AW104" i="12" s="1"/>
  <c r="AV39" i="12"/>
  <c r="AV104" i="12" s="1"/>
  <c r="AU39" i="12"/>
  <c r="AU104" i="12" s="1"/>
  <c r="AT39" i="12"/>
  <c r="AS39" i="12"/>
  <c r="AS104" i="12" s="1"/>
  <c r="AR39" i="12"/>
  <c r="AR104" i="12" s="1"/>
  <c r="AQ39" i="12"/>
  <c r="AQ104" i="12" s="1"/>
  <c r="AP39" i="12"/>
  <c r="AO39" i="12"/>
  <c r="AO104" i="12" s="1"/>
  <c r="AN39" i="12"/>
  <c r="AN104" i="12" s="1"/>
  <c r="AM39" i="12"/>
  <c r="AM104" i="12" s="1"/>
  <c r="AL39" i="12"/>
  <c r="AK39" i="12"/>
  <c r="AK104" i="12" s="1"/>
  <c r="AJ39" i="12"/>
  <c r="AJ104" i="12" s="1"/>
  <c r="AI39" i="12"/>
  <c r="AI104" i="12" s="1"/>
  <c r="AH39" i="12"/>
  <c r="CC38" i="12"/>
  <c r="CC103" i="12" s="1"/>
  <c r="CB38" i="12"/>
  <c r="CB103" i="12" s="1"/>
  <c r="CA38" i="12"/>
  <c r="CA103" i="12" s="1"/>
  <c r="BZ38" i="12"/>
  <c r="BZ42" i="12" s="1"/>
  <c r="BY38" i="12"/>
  <c r="BY103" i="12" s="1"/>
  <c r="BX38" i="12"/>
  <c r="BX103" i="12" s="1"/>
  <c r="BW38" i="12"/>
  <c r="BW103" i="12" s="1"/>
  <c r="BV38" i="12"/>
  <c r="BV42" i="12" s="1"/>
  <c r="BU38" i="12"/>
  <c r="BU103" i="12" s="1"/>
  <c r="BT38" i="12"/>
  <c r="BT103" i="12" s="1"/>
  <c r="BS38" i="12"/>
  <c r="BS103" i="12" s="1"/>
  <c r="BR38" i="12"/>
  <c r="BR42" i="12" s="1"/>
  <c r="BQ38" i="12"/>
  <c r="BQ103" i="12" s="1"/>
  <c r="BP38" i="12"/>
  <c r="BP103" i="12" s="1"/>
  <c r="BO38" i="12"/>
  <c r="BO103" i="12" s="1"/>
  <c r="BN38" i="12"/>
  <c r="BN42" i="12" s="1"/>
  <c r="BM38" i="12"/>
  <c r="BM103" i="12" s="1"/>
  <c r="BL38" i="12"/>
  <c r="BL103" i="12" s="1"/>
  <c r="BK38" i="12"/>
  <c r="BK103" i="12" s="1"/>
  <c r="BJ38" i="12"/>
  <c r="BJ42" i="12" s="1"/>
  <c r="BI38" i="12"/>
  <c r="BI103" i="12" s="1"/>
  <c r="BH38" i="12"/>
  <c r="BH103" i="12" s="1"/>
  <c r="BG38" i="12"/>
  <c r="BG103" i="12" s="1"/>
  <c r="BF38" i="12"/>
  <c r="BF42" i="12" s="1"/>
  <c r="BE38" i="12"/>
  <c r="BE103" i="12" s="1"/>
  <c r="BD38" i="12"/>
  <c r="BD103" i="12" s="1"/>
  <c r="BC38" i="12"/>
  <c r="BC103" i="12" s="1"/>
  <c r="BB38" i="12"/>
  <c r="BB42" i="12" s="1"/>
  <c r="BA38" i="12"/>
  <c r="BA103" i="12" s="1"/>
  <c r="AZ38" i="12"/>
  <c r="AZ103" i="12" s="1"/>
  <c r="AY38" i="12"/>
  <c r="AY103" i="12" s="1"/>
  <c r="AX38" i="12"/>
  <c r="AX42" i="12" s="1"/>
  <c r="AW38" i="12"/>
  <c r="AW103" i="12" s="1"/>
  <c r="AV38" i="12"/>
  <c r="AV103" i="12" s="1"/>
  <c r="AU38" i="12"/>
  <c r="AU103" i="12" s="1"/>
  <c r="AT38" i="12"/>
  <c r="AT42" i="12" s="1"/>
  <c r="AS38" i="12"/>
  <c r="AS103" i="12" s="1"/>
  <c r="AR38" i="12"/>
  <c r="AR103" i="12" s="1"/>
  <c r="AQ38" i="12"/>
  <c r="AQ103" i="12" s="1"/>
  <c r="AP38" i="12"/>
  <c r="AP42" i="12" s="1"/>
  <c r="AO38" i="12"/>
  <c r="AO103" i="12" s="1"/>
  <c r="AN38" i="12"/>
  <c r="AN103" i="12" s="1"/>
  <c r="AM38" i="12"/>
  <c r="AM103" i="12" s="1"/>
  <c r="AL38" i="12"/>
  <c r="AL42" i="12" s="1"/>
  <c r="AK38" i="12"/>
  <c r="AK103" i="12" s="1"/>
  <c r="AJ38" i="12"/>
  <c r="AJ103" i="12" s="1"/>
  <c r="AI38" i="12"/>
  <c r="AI103" i="12" s="1"/>
  <c r="AH38" i="12"/>
  <c r="AH42" i="12" s="1"/>
  <c r="CC37" i="12"/>
  <c r="CB37" i="12"/>
  <c r="CB102" i="12" s="1"/>
  <c r="CA37" i="12"/>
  <c r="BY37" i="12"/>
  <c r="BX37" i="12"/>
  <c r="BX102" i="12" s="1"/>
  <c r="BW37" i="12"/>
  <c r="BU37" i="12"/>
  <c r="BT37" i="12"/>
  <c r="BS37" i="12"/>
  <c r="BQ37" i="12"/>
  <c r="BP37" i="12"/>
  <c r="BP102" i="12" s="1"/>
  <c r="BO37" i="12"/>
  <c r="BN37" i="12"/>
  <c r="BN108" i="12" s="1"/>
  <c r="BM37" i="12"/>
  <c r="BL37" i="12"/>
  <c r="BL102" i="12" s="1"/>
  <c r="BK37" i="12"/>
  <c r="BJ37" i="12"/>
  <c r="BJ108" i="12" s="1"/>
  <c r="BI37" i="12"/>
  <c r="BH37" i="12"/>
  <c r="BH102" i="12" s="1"/>
  <c r="BG37" i="12"/>
  <c r="BF37" i="12"/>
  <c r="BF108" i="12" s="1"/>
  <c r="BE37" i="12"/>
  <c r="BD37" i="12"/>
  <c r="BD102" i="12" s="1"/>
  <c r="BC37" i="12"/>
  <c r="BB37" i="12"/>
  <c r="BB108" i="12" s="1"/>
  <c r="BA37" i="12"/>
  <c r="AZ37" i="12"/>
  <c r="AZ102" i="12" s="1"/>
  <c r="AY37" i="12"/>
  <c r="AX37" i="12"/>
  <c r="AX108" i="12" s="1"/>
  <c r="AW37" i="12"/>
  <c r="AV37" i="12"/>
  <c r="AV102" i="12" s="1"/>
  <c r="AU37" i="12"/>
  <c r="AS37" i="12"/>
  <c r="AR37" i="12"/>
  <c r="AR102" i="12" s="1"/>
  <c r="AQ37" i="12"/>
  <c r="AP37" i="12"/>
  <c r="AP108" i="12" s="1"/>
  <c r="AO37" i="12"/>
  <c r="AN37" i="12"/>
  <c r="AN102" i="12" s="1"/>
  <c r="AM37" i="12"/>
  <c r="AL37" i="12"/>
  <c r="AL108" i="12" s="1"/>
  <c r="AK37" i="12"/>
  <c r="AJ37" i="12"/>
  <c r="AJ102" i="12" s="1"/>
  <c r="AI37" i="12"/>
  <c r="AH37" i="12"/>
  <c r="AH108" i="12" s="1"/>
  <c r="BY32" i="12"/>
  <c r="BX32" i="12"/>
  <c r="BW32" i="12"/>
  <c r="BT32" i="12"/>
  <c r="BS32" i="12"/>
  <c r="BO32" i="12"/>
  <c r="BI32" i="12"/>
  <c r="BH32" i="12"/>
  <c r="BG32" i="12"/>
  <c r="BD32" i="12"/>
  <c r="BC32" i="12"/>
  <c r="AY32" i="12"/>
  <c r="AS32" i="12"/>
  <c r="AR32" i="12"/>
  <c r="AQ32" i="12"/>
  <c r="AN32" i="12"/>
  <c r="AM32" i="12"/>
  <c r="AI32" i="12"/>
  <c r="CC31" i="12"/>
  <c r="CC32" i="12" s="1"/>
  <c r="CB31" i="12"/>
  <c r="CB32" i="12" s="1"/>
  <c r="CA31" i="12"/>
  <c r="CA32" i="12" s="1"/>
  <c r="BZ31" i="12"/>
  <c r="BZ32" i="12" s="1"/>
  <c r="BY31" i="12"/>
  <c r="BX31" i="12"/>
  <c r="BW31" i="12"/>
  <c r="BV31" i="12"/>
  <c r="BV32" i="12" s="1"/>
  <c r="BU31" i="12"/>
  <c r="BU32" i="12" s="1"/>
  <c r="BT31" i="12"/>
  <c r="BS31" i="12"/>
  <c r="BR31" i="12"/>
  <c r="BR32" i="12" s="1"/>
  <c r="BQ31" i="12"/>
  <c r="BQ32" i="12" s="1"/>
  <c r="BP31" i="12"/>
  <c r="BP32" i="12" s="1"/>
  <c r="BO31" i="12"/>
  <c r="BN31" i="12"/>
  <c r="BN32" i="12" s="1"/>
  <c r="BM31" i="12"/>
  <c r="BM32" i="12" s="1"/>
  <c r="BL31" i="12"/>
  <c r="BL32" i="12" s="1"/>
  <c r="BK31" i="12"/>
  <c r="BK32" i="12" s="1"/>
  <c r="BJ31" i="12"/>
  <c r="BJ32" i="12" s="1"/>
  <c r="BI31" i="12"/>
  <c r="BH31" i="12"/>
  <c r="BG31" i="12"/>
  <c r="BF31" i="12"/>
  <c r="BF32" i="12" s="1"/>
  <c r="BE31" i="12"/>
  <c r="BE32" i="12" s="1"/>
  <c r="BD31" i="12"/>
  <c r="BC31" i="12"/>
  <c r="BB31" i="12"/>
  <c r="BB32" i="12" s="1"/>
  <c r="BA31" i="12"/>
  <c r="BA32" i="12" s="1"/>
  <c r="AZ31" i="12"/>
  <c r="AZ32" i="12" s="1"/>
  <c r="AY31" i="12"/>
  <c r="AX31" i="12"/>
  <c r="AX32" i="12" s="1"/>
  <c r="AW31" i="12"/>
  <c r="AW32" i="12" s="1"/>
  <c r="AV31" i="12"/>
  <c r="AV32" i="12" s="1"/>
  <c r="AU31" i="12"/>
  <c r="AU32" i="12" s="1"/>
  <c r="AT31" i="12"/>
  <c r="AT32" i="12" s="1"/>
  <c r="AS31" i="12"/>
  <c r="AR31" i="12"/>
  <c r="AQ31" i="12"/>
  <c r="AP31" i="12"/>
  <c r="AP32" i="12" s="1"/>
  <c r="AO31" i="12"/>
  <c r="AO32" i="12" s="1"/>
  <c r="AN31" i="12"/>
  <c r="AM31" i="12"/>
  <c r="AL31" i="12"/>
  <c r="AL32" i="12" s="1"/>
  <c r="AK31" i="12"/>
  <c r="AK32" i="12" s="1"/>
  <c r="AJ31" i="12"/>
  <c r="AJ32" i="12" s="1"/>
  <c r="AI31" i="12"/>
  <c r="AH31" i="12"/>
  <c r="AH32" i="12" s="1"/>
  <c r="BS24" i="12"/>
  <c r="BQ24" i="12"/>
  <c r="BP24" i="12"/>
  <c r="BO24" i="12"/>
  <c r="BL24" i="12"/>
  <c r="BK24" i="12"/>
  <c r="BG24" i="12"/>
  <c r="BC24" i="12"/>
  <c r="BA24" i="12"/>
  <c r="BU23" i="12"/>
  <c r="BU24" i="12" s="1"/>
  <c r="BT23" i="12"/>
  <c r="BT24" i="12" s="1"/>
  <c r="BS23" i="12"/>
  <c r="BR23" i="12"/>
  <c r="BR24" i="12" s="1"/>
  <c r="BQ23" i="12"/>
  <c r="BP23" i="12"/>
  <c r="BO23" i="12"/>
  <c r="BN23" i="12"/>
  <c r="BN24" i="12" s="1"/>
  <c r="BM23" i="12"/>
  <c r="BM24" i="12" s="1"/>
  <c r="BL23" i="12"/>
  <c r="BK23" i="12"/>
  <c r="BJ23" i="12"/>
  <c r="BJ24" i="12" s="1"/>
  <c r="BI23" i="12"/>
  <c r="BI24" i="12" s="1"/>
  <c r="BH23" i="12"/>
  <c r="BH24" i="12" s="1"/>
  <c r="BG23" i="12"/>
  <c r="BF23" i="12"/>
  <c r="BF24" i="12" s="1"/>
  <c r="BE23" i="12"/>
  <c r="BE24" i="12" s="1"/>
  <c r="BD23" i="12"/>
  <c r="BD24" i="12" s="1"/>
  <c r="BC23" i="12"/>
  <c r="BB23" i="12"/>
  <c r="BB24" i="12" s="1"/>
  <c r="BA23" i="12"/>
  <c r="BU15" i="12"/>
  <c r="BT15" i="12"/>
  <c r="BS15" i="12"/>
  <c r="BR15" i="12"/>
  <c r="BQ15" i="12"/>
  <c r="BP15" i="12"/>
  <c r="BO15" i="12"/>
  <c r="BN15" i="12"/>
  <c r="BM15" i="12"/>
  <c r="BL15" i="12"/>
  <c r="CC12" i="12"/>
  <c r="BT12" i="12"/>
  <c r="BD12" i="12"/>
  <c r="AN12" i="12"/>
  <c r="CC11" i="12"/>
  <c r="CB11" i="12"/>
  <c r="CA11" i="12"/>
  <c r="CA12" i="12" s="1"/>
  <c r="BZ11" i="12"/>
  <c r="BY11" i="12"/>
  <c r="BX11" i="12"/>
  <c r="BW11" i="12"/>
  <c r="BW99" i="12" s="1"/>
  <c r="BW100" i="12" s="1"/>
  <c r="BV11" i="12"/>
  <c r="BV99" i="12" s="1"/>
  <c r="BU11" i="12"/>
  <c r="BT11" i="12"/>
  <c r="BS11" i="12"/>
  <c r="BS12" i="12" s="1"/>
  <c r="BR11" i="12"/>
  <c r="BQ11" i="12"/>
  <c r="BP11" i="12"/>
  <c r="BO11" i="12"/>
  <c r="BO99" i="12" s="1"/>
  <c r="BO100" i="12" s="1"/>
  <c r="BN11" i="12"/>
  <c r="BN99" i="12" s="1"/>
  <c r="BN100" i="12" s="1"/>
  <c r="BM11" i="12"/>
  <c r="BL11" i="12"/>
  <c r="BK11" i="12"/>
  <c r="BK12" i="12" s="1"/>
  <c r="BJ11" i="12"/>
  <c r="BJ12" i="12" s="1"/>
  <c r="BI11" i="12"/>
  <c r="BI99" i="12" s="1"/>
  <c r="BI100" i="12" s="1"/>
  <c r="BH11" i="12"/>
  <c r="BH99" i="12" s="1"/>
  <c r="BH100" i="12" s="1"/>
  <c r="BG11" i="12"/>
  <c r="BG99" i="12" s="1"/>
  <c r="BG100" i="12" s="1"/>
  <c r="BF11" i="12"/>
  <c r="BF99" i="12" s="1"/>
  <c r="BF100" i="12" s="1"/>
  <c r="BE11" i="12"/>
  <c r="BE99" i="12" s="1"/>
  <c r="BE100" i="12" s="1"/>
  <c r="BD11" i="12"/>
  <c r="BD99" i="12" s="1"/>
  <c r="BD100" i="12" s="1"/>
  <c r="BC11" i="12"/>
  <c r="BC12" i="12" s="1"/>
  <c r="BB11" i="12"/>
  <c r="BB12" i="12" s="1"/>
  <c r="BA11" i="12"/>
  <c r="BA99" i="12" s="1"/>
  <c r="BA100" i="12" s="1"/>
  <c r="AZ11" i="12"/>
  <c r="AZ99" i="12" s="1"/>
  <c r="AZ100" i="12" s="1"/>
  <c r="AY11" i="12"/>
  <c r="AY99" i="12" s="1"/>
  <c r="AY100" i="12" s="1"/>
  <c r="AX11" i="12"/>
  <c r="AX99" i="12" s="1"/>
  <c r="AX100" i="12" s="1"/>
  <c r="AW11" i="12"/>
  <c r="AW99" i="12" s="1"/>
  <c r="AW100" i="12" s="1"/>
  <c r="AV11" i="12"/>
  <c r="AV99" i="12" s="1"/>
  <c r="AV100" i="12" s="1"/>
  <c r="AU11" i="12"/>
  <c r="AU12" i="12" s="1"/>
  <c r="AT11" i="12"/>
  <c r="AT12" i="12" s="1"/>
  <c r="AS11" i="12"/>
  <c r="AS99" i="12" s="1"/>
  <c r="AS100" i="12" s="1"/>
  <c r="AR11" i="12"/>
  <c r="AR99" i="12" s="1"/>
  <c r="AR100" i="12" s="1"/>
  <c r="AQ11" i="12"/>
  <c r="AQ99" i="12" s="1"/>
  <c r="AQ100" i="12" s="1"/>
  <c r="AP11" i="12"/>
  <c r="AP99" i="12" s="1"/>
  <c r="AP100" i="12" s="1"/>
  <c r="AO11" i="12"/>
  <c r="AO99" i="12" s="1"/>
  <c r="AO100" i="12" s="1"/>
  <c r="AN11" i="12"/>
  <c r="AN99" i="12" s="1"/>
  <c r="AN100" i="12" s="1"/>
  <c r="AM11" i="12"/>
  <c r="AM12" i="12" s="1"/>
  <c r="AL11" i="12"/>
  <c r="AL12" i="12" s="1"/>
  <c r="AK11" i="12"/>
  <c r="AK99" i="12" s="1"/>
  <c r="AK100" i="12" s="1"/>
  <c r="AJ11" i="12"/>
  <c r="AJ99" i="12" s="1"/>
  <c r="AJ100" i="12" s="1"/>
  <c r="AI11" i="12"/>
  <c r="AI99" i="12" s="1"/>
  <c r="AI100" i="12" s="1"/>
  <c r="AH11" i="12"/>
  <c r="AH99" i="12" s="1"/>
  <c r="AH100" i="12" s="1"/>
  <c r="CC143" i="10"/>
  <c r="CB143" i="10"/>
  <c r="CA143" i="10"/>
  <c r="BZ143" i="10"/>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CC142" i="10"/>
  <c r="CB142" i="10"/>
  <c r="CA142" i="10"/>
  <c r="BZ142" i="10"/>
  <c r="BY142" i="10"/>
  <c r="BX142" i="10"/>
  <c r="BW142" i="10"/>
  <c r="BV142" i="10"/>
  <c r="BU142" i="10"/>
  <c r="BT142"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CC141" i="10"/>
  <c r="CB141" i="10"/>
  <c r="CA141" i="10"/>
  <c r="BZ141" i="10"/>
  <c r="BY141" i="10"/>
  <c r="BX141" i="10"/>
  <c r="BW141" i="10"/>
  <c r="BV141" i="10"/>
  <c r="BU141" i="10"/>
  <c r="BT141"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CC140" i="10"/>
  <c r="CB140" i="10"/>
  <c r="CA140" i="10"/>
  <c r="BZ140" i="10"/>
  <c r="BY140" i="10"/>
  <c r="BX140" i="10"/>
  <c r="BW140" i="10"/>
  <c r="BV140" i="10"/>
  <c r="BU140" i="10"/>
  <c r="BT140" i="10"/>
  <c r="BS140" i="10"/>
  <c r="BR140" i="10"/>
  <c r="BQ140" i="10"/>
  <c r="BP140" i="10"/>
  <c r="BO140" i="10"/>
  <c r="BN140" i="10"/>
  <c r="BM140" i="10"/>
  <c r="BL140"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CC139" i="10"/>
  <c r="CB139" i="10"/>
  <c r="CA139" i="10"/>
  <c r="BZ139"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CC138" i="10"/>
  <c r="CB138" i="10"/>
  <c r="CA138" i="10"/>
  <c r="BZ138" i="10"/>
  <c r="BY138" i="10"/>
  <c r="BX138" i="10"/>
  <c r="BW138" i="10"/>
  <c r="BV138" i="10"/>
  <c r="BU138" i="10"/>
  <c r="BT138" i="10"/>
  <c r="BS138" i="10"/>
  <c r="BR138" i="10"/>
  <c r="BQ138" i="10"/>
  <c r="BP138" i="10"/>
  <c r="BO138" i="10"/>
  <c r="BN138" i="10"/>
  <c r="BM138" i="10"/>
  <c r="BL138"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CC137" i="10"/>
  <c r="CB137" i="10"/>
  <c r="CA137" i="10"/>
  <c r="BZ137" i="10"/>
  <c r="BY137" i="10"/>
  <c r="BX137" i="10"/>
  <c r="BW137" i="10"/>
  <c r="BV137" i="10"/>
  <c r="BU137" i="10"/>
  <c r="BT137" i="10"/>
  <c r="BS137" i="10"/>
  <c r="BR137" i="10"/>
  <c r="BQ137" i="10"/>
  <c r="BP137" i="10"/>
  <c r="BO137" i="10"/>
  <c r="BN137" i="10"/>
  <c r="BM137" i="10"/>
  <c r="BL137" i="10"/>
  <c r="BK137" i="10"/>
  <c r="BJ137" i="10"/>
  <c r="BI137" i="10"/>
  <c r="BH137" i="10"/>
  <c r="BG137" i="10"/>
  <c r="BF137" i="10"/>
  <c r="BE137" i="10"/>
  <c r="BD137" i="10"/>
  <c r="BC137" i="10"/>
  <c r="BB137" i="10"/>
  <c r="BA137" i="10"/>
  <c r="AZ137" i="10"/>
  <c r="AY137" i="10"/>
  <c r="AX137" i="10"/>
  <c r="AW137" i="10"/>
  <c r="AV137" i="10"/>
  <c r="AU137" i="10"/>
  <c r="AT137" i="10"/>
  <c r="AS137" i="10"/>
  <c r="AR137" i="10"/>
  <c r="AQ137" i="10"/>
  <c r="AP137" i="10"/>
  <c r="AO137" i="10"/>
  <c r="AN137" i="10"/>
  <c r="AM137" i="10"/>
  <c r="AL137" i="10"/>
  <c r="AK137" i="10"/>
  <c r="AJ137" i="10"/>
  <c r="AI137" i="10"/>
  <c r="AH137" i="10"/>
  <c r="CC136" i="10"/>
  <c r="CB136" i="10"/>
  <c r="CA136" i="10"/>
  <c r="BZ136" i="10"/>
  <c r="BY136" i="10"/>
  <c r="BX136" i="10"/>
  <c r="BW136" i="10"/>
  <c r="BV136" i="10"/>
  <c r="BU136" i="10"/>
  <c r="BT136" i="10"/>
  <c r="BS136" i="10"/>
  <c r="BR136" i="10"/>
  <c r="BQ136" i="10"/>
  <c r="BP136" i="10"/>
  <c r="BO136" i="10"/>
  <c r="BN136" i="10"/>
  <c r="BM136" i="10"/>
  <c r="BL136" i="10"/>
  <c r="BK136" i="10"/>
  <c r="BJ136" i="10"/>
  <c r="BI136" i="10"/>
  <c r="BH136" i="10"/>
  <c r="BG136" i="10"/>
  <c r="BF136" i="10"/>
  <c r="BE136" i="10"/>
  <c r="BD136" i="10"/>
  <c r="BC136" i="10"/>
  <c r="BB136" i="10"/>
  <c r="BA136" i="10"/>
  <c r="AZ136" i="10"/>
  <c r="AY136" i="10"/>
  <c r="AX136" i="10"/>
  <c r="AW136" i="10"/>
  <c r="AV136" i="10"/>
  <c r="AU136" i="10"/>
  <c r="AT136" i="10"/>
  <c r="AS136" i="10"/>
  <c r="AR136" i="10"/>
  <c r="AQ136" i="10"/>
  <c r="AP136" i="10"/>
  <c r="AO136" i="10"/>
  <c r="AN136" i="10"/>
  <c r="AM136" i="10"/>
  <c r="AL136" i="10"/>
  <c r="AK136" i="10"/>
  <c r="AJ136" i="10"/>
  <c r="AI136" i="10"/>
  <c r="AH136" i="10"/>
  <c r="CC135" i="10"/>
  <c r="CB135" i="10"/>
  <c r="CA135"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CC134" i="10"/>
  <c r="CB134" i="10"/>
  <c r="CA134" i="10"/>
  <c r="BZ134" i="10"/>
  <c r="BY134" i="10"/>
  <c r="BX134" i="10"/>
  <c r="BW134" i="10"/>
  <c r="BV134" i="10"/>
  <c r="BU134" i="10"/>
  <c r="BT134" i="10"/>
  <c r="BS134" i="10"/>
  <c r="BR134" i="10"/>
  <c r="BQ134" i="10"/>
  <c r="BP134" i="10"/>
  <c r="BO134" i="10"/>
  <c r="BN134" i="10"/>
  <c r="BM134" i="10"/>
  <c r="BL134" i="10"/>
  <c r="BK134" i="10"/>
  <c r="BJ134" i="10"/>
  <c r="BI134" i="10"/>
  <c r="BH134" i="10"/>
  <c r="BG134" i="10"/>
  <c r="BF134" i="10"/>
  <c r="BE134" i="10"/>
  <c r="BD134" i="10"/>
  <c r="BC134" i="10"/>
  <c r="BB134" i="10"/>
  <c r="BA134" i="10"/>
  <c r="AZ134" i="10"/>
  <c r="AY134" i="10"/>
  <c r="AX134" i="10"/>
  <c r="AW134" i="10"/>
  <c r="AV134" i="10"/>
  <c r="AU134" i="10"/>
  <c r="AT134" i="10"/>
  <c r="AS134" i="10"/>
  <c r="AR134" i="10"/>
  <c r="AQ134" i="10"/>
  <c r="AP134" i="10"/>
  <c r="AO134" i="10"/>
  <c r="AN134" i="10"/>
  <c r="AM134" i="10"/>
  <c r="AL134" i="10"/>
  <c r="AK134" i="10"/>
  <c r="AJ134" i="10"/>
  <c r="AI134" i="10"/>
  <c r="AH134" i="10"/>
  <c r="CC133" i="10"/>
  <c r="CB133" i="10"/>
  <c r="CA133" i="10"/>
  <c r="BZ133" i="10"/>
  <c r="BY133" i="10"/>
  <c r="BX133" i="10"/>
  <c r="BW133" i="10"/>
  <c r="BV133" i="10"/>
  <c r="BU133" i="10"/>
  <c r="BT133" i="10"/>
  <c r="BS133" i="10"/>
  <c r="BR133" i="10"/>
  <c r="BQ133" i="10"/>
  <c r="BP133" i="10"/>
  <c r="BO133" i="10"/>
  <c r="BN133" i="10"/>
  <c r="BM133" i="10"/>
  <c r="BL133" i="10"/>
  <c r="BK133" i="10"/>
  <c r="BJ133" i="10"/>
  <c r="BI133" i="10"/>
  <c r="BH133" i="10"/>
  <c r="BG133" i="10"/>
  <c r="BF133" i="10"/>
  <c r="BE133" i="10"/>
  <c r="BD133" i="10"/>
  <c r="BC133" i="10"/>
  <c r="BB133" i="10"/>
  <c r="BA133" i="10"/>
  <c r="AZ133" i="10"/>
  <c r="AY133" i="10"/>
  <c r="AX133" i="10"/>
  <c r="AW133" i="10"/>
  <c r="AV133" i="10"/>
  <c r="AU133" i="10"/>
  <c r="AT133" i="10"/>
  <c r="AS133" i="10"/>
  <c r="AR133" i="10"/>
  <c r="AQ133" i="10"/>
  <c r="AP133" i="10"/>
  <c r="AO133" i="10"/>
  <c r="AN133" i="10"/>
  <c r="AM133" i="10"/>
  <c r="AL133" i="10"/>
  <c r="AK133" i="10"/>
  <c r="AJ133" i="10"/>
  <c r="AI133" i="10"/>
  <c r="AH133" i="10"/>
  <c r="CC132" i="10"/>
  <c r="CB132" i="10"/>
  <c r="CA132" i="10"/>
  <c r="BZ132" i="10"/>
  <c r="BY132" i="10"/>
  <c r="BX132" i="10"/>
  <c r="BW132" i="10"/>
  <c r="BV132" i="10"/>
  <c r="BU132" i="10"/>
  <c r="BT132" i="10"/>
  <c r="BS132" i="10"/>
  <c r="BR132" i="10"/>
  <c r="BQ132" i="10"/>
  <c r="BP132" i="10"/>
  <c r="BO132" i="10"/>
  <c r="BN132" i="10"/>
  <c r="BM132" i="10"/>
  <c r="BL132" i="10"/>
  <c r="BK132" i="10"/>
  <c r="BJ132" i="10"/>
  <c r="BI132" i="10"/>
  <c r="BH132" i="10"/>
  <c r="BG132" i="10"/>
  <c r="BF132" i="10"/>
  <c r="BE132" i="10"/>
  <c r="BD132" i="10"/>
  <c r="BC132" i="10"/>
  <c r="BB132" i="10"/>
  <c r="BA132" i="10"/>
  <c r="AZ132" i="10"/>
  <c r="AY132" i="10"/>
  <c r="AX132" i="10"/>
  <c r="AW132" i="10"/>
  <c r="AV132" i="10"/>
  <c r="AU132" i="10"/>
  <c r="AT132" i="10"/>
  <c r="AS132" i="10"/>
  <c r="AR132" i="10"/>
  <c r="AQ132" i="10"/>
  <c r="AP132" i="10"/>
  <c r="AO132" i="10"/>
  <c r="AN132" i="10"/>
  <c r="AM132" i="10"/>
  <c r="AL132" i="10"/>
  <c r="AK132" i="10"/>
  <c r="AJ132" i="10"/>
  <c r="AI132" i="10"/>
  <c r="AH132" i="10"/>
  <c r="BX126" i="10"/>
  <c r="BP126" i="10"/>
  <c r="BH126" i="10"/>
  <c r="AZ126" i="10"/>
  <c r="AR126" i="10"/>
  <c r="AJ126" i="10"/>
  <c r="CC125" i="10"/>
  <c r="CC126" i="10" s="1"/>
  <c r="CB125" i="10"/>
  <c r="CB126" i="10" s="1"/>
  <c r="CA125" i="10"/>
  <c r="CA126" i="10" s="1"/>
  <c r="BZ125" i="10"/>
  <c r="BZ126" i="10" s="1"/>
  <c r="BY125" i="10"/>
  <c r="BY126" i="10" s="1"/>
  <c r="BX125" i="10"/>
  <c r="BW125" i="10"/>
  <c r="BW126" i="10" s="1"/>
  <c r="BV125" i="10"/>
  <c r="BV126" i="10" s="1"/>
  <c r="BU125" i="10"/>
  <c r="BU126" i="10" s="1"/>
  <c r="BT125" i="10"/>
  <c r="BT126" i="10" s="1"/>
  <c r="BS125" i="10"/>
  <c r="BS126" i="10" s="1"/>
  <c r="BR125" i="10"/>
  <c r="BR126" i="10" s="1"/>
  <c r="BQ125" i="10"/>
  <c r="BQ126" i="10" s="1"/>
  <c r="BP125" i="10"/>
  <c r="BO125" i="10"/>
  <c r="BO126" i="10" s="1"/>
  <c r="BN125" i="10"/>
  <c r="BN126" i="10" s="1"/>
  <c r="BM125" i="10"/>
  <c r="BM126" i="10" s="1"/>
  <c r="BL125" i="10"/>
  <c r="BL126" i="10" s="1"/>
  <c r="BK125" i="10"/>
  <c r="BK126" i="10" s="1"/>
  <c r="BJ125" i="10"/>
  <c r="BJ126" i="10" s="1"/>
  <c r="BI125" i="10"/>
  <c r="BI126" i="10" s="1"/>
  <c r="BH125" i="10"/>
  <c r="BG125" i="10"/>
  <c r="BG126" i="10" s="1"/>
  <c r="BF125" i="10"/>
  <c r="BF126" i="10" s="1"/>
  <c r="BE125" i="10"/>
  <c r="BE126" i="10" s="1"/>
  <c r="BD125" i="10"/>
  <c r="BD126" i="10" s="1"/>
  <c r="BC125" i="10"/>
  <c r="BC126" i="10" s="1"/>
  <c r="BB125" i="10"/>
  <c r="BB126" i="10" s="1"/>
  <c r="BA125" i="10"/>
  <c r="BA126" i="10" s="1"/>
  <c r="AZ125" i="10"/>
  <c r="AY125" i="10"/>
  <c r="AY126" i="10" s="1"/>
  <c r="AX125" i="10"/>
  <c r="AX126" i="10" s="1"/>
  <c r="AW125" i="10"/>
  <c r="AW126" i="10" s="1"/>
  <c r="AV125" i="10"/>
  <c r="AV126" i="10" s="1"/>
  <c r="AU125" i="10"/>
  <c r="AU126" i="10" s="1"/>
  <c r="AT125" i="10"/>
  <c r="AT126" i="10" s="1"/>
  <c r="AS125" i="10"/>
  <c r="AS126" i="10" s="1"/>
  <c r="AR125" i="10"/>
  <c r="AQ125" i="10"/>
  <c r="AQ126" i="10" s="1"/>
  <c r="AP125" i="10"/>
  <c r="AP126" i="10" s="1"/>
  <c r="AO125" i="10"/>
  <c r="AO126" i="10" s="1"/>
  <c r="AN125" i="10"/>
  <c r="AN126" i="10" s="1"/>
  <c r="AM125" i="10"/>
  <c r="AM126" i="10" s="1"/>
  <c r="AL125" i="10"/>
  <c r="AL126" i="10" s="1"/>
  <c r="AK125" i="10"/>
  <c r="AK126" i="10" s="1"/>
  <c r="AJ125" i="10"/>
  <c r="AI125" i="10"/>
  <c r="AI126" i="10" s="1"/>
  <c r="AH125" i="10"/>
  <c r="AH126" i="10" s="1"/>
  <c r="BX75" i="10"/>
  <c r="BX128" i="10" s="1"/>
  <c r="BP75" i="10"/>
  <c r="BP128" i="10" s="1"/>
  <c r="BH75" i="10"/>
  <c r="BH76" i="10" s="1"/>
  <c r="AZ75" i="10"/>
  <c r="AZ128" i="10" s="1"/>
  <c r="AR75" i="10"/>
  <c r="AR128" i="10" s="1"/>
  <c r="AJ75" i="10"/>
  <c r="AJ76" i="10" s="1"/>
  <c r="CC22" i="10"/>
  <c r="CC75" i="10" s="1"/>
  <c r="CC76" i="10" s="1"/>
  <c r="CB22" i="10"/>
  <c r="CB75" i="10" s="1"/>
  <c r="CB76" i="10" s="1"/>
  <c r="CA22" i="10"/>
  <c r="CA75" i="10" s="1"/>
  <c r="CA76" i="10" s="1"/>
  <c r="BZ22" i="10"/>
  <c r="BZ75" i="10" s="1"/>
  <c r="BZ76" i="10" s="1"/>
  <c r="BY22" i="10"/>
  <c r="BY75" i="10" s="1"/>
  <c r="BY76" i="10" s="1"/>
  <c r="BX22" i="10"/>
  <c r="BW22" i="10"/>
  <c r="BW75" i="10" s="1"/>
  <c r="BW76" i="10" s="1"/>
  <c r="BV22" i="10"/>
  <c r="BV75" i="10" s="1"/>
  <c r="BV76" i="10" s="1"/>
  <c r="BU22" i="10"/>
  <c r="BU75" i="10" s="1"/>
  <c r="BU76" i="10" s="1"/>
  <c r="BT22" i="10"/>
  <c r="BT75" i="10" s="1"/>
  <c r="BT76" i="10" s="1"/>
  <c r="BS22" i="10"/>
  <c r="BS75" i="10" s="1"/>
  <c r="BS76" i="10" s="1"/>
  <c r="BR22" i="10"/>
  <c r="BR75" i="10" s="1"/>
  <c r="BR76" i="10" s="1"/>
  <c r="BQ22" i="10"/>
  <c r="BQ75" i="10" s="1"/>
  <c r="BQ76" i="10" s="1"/>
  <c r="BP22" i="10"/>
  <c r="BO22" i="10"/>
  <c r="BO75" i="10" s="1"/>
  <c r="BO76" i="10" s="1"/>
  <c r="BN22" i="10"/>
  <c r="BN75" i="10" s="1"/>
  <c r="BN76" i="10" s="1"/>
  <c r="BM22" i="10"/>
  <c r="BM75" i="10" s="1"/>
  <c r="BM76" i="10" s="1"/>
  <c r="BL22" i="10"/>
  <c r="BL75" i="10" s="1"/>
  <c r="BL76" i="10" s="1"/>
  <c r="BK22" i="10"/>
  <c r="BK75" i="10" s="1"/>
  <c r="BK76" i="10" s="1"/>
  <c r="BJ22" i="10"/>
  <c r="BJ75" i="10" s="1"/>
  <c r="BJ76" i="10" s="1"/>
  <c r="BI22" i="10"/>
  <c r="BI75" i="10" s="1"/>
  <c r="BI76" i="10" s="1"/>
  <c r="BH22" i="10"/>
  <c r="BG22" i="10"/>
  <c r="BG75" i="10" s="1"/>
  <c r="BG76" i="10" s="1"/>
  <c r="BF22" i="10"/>
  <c r="BF75" i="10" s="1"/>
  <c r="BF76" i="10" s="1"/>
  <c r="BE22" i="10"/>
  <c r="BE75" i="10" s="1"/>
  <c r="BE76" i="10" s="1"/>
  <c r="BD22" i="10"/>
  <c r="BD75" i="10" s="1"/>
  <c r="BD76" i="10" s="1"/>
  <c r="BC22" i="10"/>
  <c r="BC75" i="10" s="1"/>
  <c r="BC76" i="10" s="1"/>
  <c r="BB22" i="10"/>
  <c r="BB75" i="10" s="1"/>
  <c r="BB76" i="10" s="1"/>
  <c r="BA22" i="10"/>
  <c r="BA75" i="10" s="1"/>
  <c r="BA76" i="10" s="1"/>
  <c r="AZ22" i="10"/>
  <c r="AY22" i="10"/>
  <c r="AY75" i="10" s="1"/>
  <c r="AY76" i="10" s="1"/>
  <c r="AX22" i="10"/>
  <c r="AX75" i="10" s="1"/>
  <c r="AX76" i="10" s="1"/>
  <c r="AW22" i="10"/>
  <c r="AW75" i="10" s="1"/>
  <c r="AW76" i="10" s="1"/>
  <c r="AV22" i="10"/>
  <c r="AV75" i="10" s="1"/>
  <c r="AV76" i="10" s="1"/>
  <c r="AU22" i="10"/>
  <c r="AU75" i="10" s="1"/>
  <c r="AU76" i="10" s="1"/>
  <c r="AT22" i="10"/>
  <c r="AT75" i="10" s="1"/>
  <c r="AT76" i="10" s="1"/>
  <c r="AS22" i="10"/>
  <c r="AS75" i="10" s="1"/>
  <c r="AS76" i="10" s="1"/>
  <c r="AR22" i="10"/>
  <c r="AQ22" i="10"/>
  <c r="AQ75" i="10" s="1"/>
  <c r="AQ76" i="10" s="1"/>
  <c r="AP22" i="10"/>
  <c r="AP75" i="10" s="1"/>
  <c r="AP76" i="10" s="1"/>
  <c r="AO22" i="10"/>
  <c r="AO75" i="10" s="1"/>
  <c r="AO76" i="10" s="1"/>
  <c r="AN22" i="10"/>
  <c r="AN75" i="10" s="1"/>
  <c r="AN76" i="10" s="1"/>
  <c r="AM22" i="10"/>
  <c r="AM75" i="10" s="1"/>
  <c r="AM76" i="10" s="1"/>
  <c r="AL22" i="10"/>
  <c r="AL75" i="10" s="1"/>
  <c r="AL76" i="10" s="1"/>
  <c r="AK22" i="10"/>
  <c r="AK75" i="10" s="1"/>
  <c r="AK76" i="10" s="1"/>
  <c r="AJ22" i="10"/>
  <c r="AI22" i="10"/>
  <c r="AI75" i="10" s="1"/>
  <c r="AI76" i="10" s="1"/>
  <c r="AH22" i="10"/>
  <c r="AH75" i="10" s="1"/>
  <c r="AH76" i="10" s="1"/>
  <c r="BX17" i="10"/>
  <c r="BP17" i="10"/>
  <c r="BH17" i="10"/>
  <c r="AZ17" i="10"/>
  <c r="AR17" i="10"/>
  <c r="AJ17" i="10"/>
  <c r="AJ129" i="10" s="1"/>
  <c r="CC16" i="10"/>
  <c r="CC128" i="10" s="1"/>
  <c r="CB16" i="10"/>
  <c r="CB128" i="10" s="1"/>
  <c r="CA16" i="10"/>
  <c r="CA128" i="10" s="1"/>
  <c r="BZ16" i="10"/>
  <c r="BZ128" i="10" s="1"/>
  <c r="BY16" i="10"/>
  <c r="BY128" i="10" s="1"/>
  <c r="BX16" i="10"/>
  <c r="BW16" i="10"/>
  <c r="BW128" i="10" s="1"/>
  <c r="BV16" i="10"/>
  <c r="BV128" i="10" s="1"/>
  <c r="BU16" i="10"/>
  <c r="BU128" i="10" s="1"/>
  <c r="BT16" i="10"/>
  <c r="BT128" i="10" s="1"/>
  <c r="BS16" i="10"/>
  <c r="BS128" i="10" s="1"/>
  <c r="BR16" i="10"/>
  <c r="BR128" i="10" s="1"/>
  <c r="BQ16" i="10"/>
  <c r="BQ128" i="10" s="1"/>
  <c r="BP16" i="10"/>
  <c r="BO16" i="10"/>
  <c r="BO128" i="10" s="1"/>
  <c r="BN16" i="10"/>
  <c r="BN128" i="10" s="1"/>
  <c r="BM16" i="10"/>
  <c r="BM128" i="10" s="1"/>
  <c r="BL16" i="10"/>
  <c r="BK16" i="10"/>
  <c r="BK128" i="10" s="1"/>
  <c r="BJ16" i="10"/>
  <c r="BJ128" i="10" s="1"/>
  <c r="BI16" i="10"/>
  <c r="BI128" i="10" s="1"/>
  <c r="BH16" i="10"/>
  <c r="BG16" i="10"/>
  <c r="BG128" i="10" s="1"/>
  <c r="BF16" i="10"/>
  <c r="BF128" i="10" s="1"/>
  <c r="BE16" i="10"/>
  <c r="BE128" i="10" s="1"/>
  <c r="BD16" i="10"/>
  <c r="BC16" i="10"/>
  <c r="BC128" i="10" s="1"/>
  <c r="BB16" i="10"/>
  <c r="BB128" i="10" s="1"/>
  <c r="BA16" i="10"/>
  <c r="BA128" i="10" s="1"/>
  <c r="AZ16" i="10"/>
  <c r="AY16" i="10"/>
  <c r="AY128" i="10" s="1"/>
  <c r="AX16" i="10"/>
  <c r="AX128" i="10" s="1"/>
  <c r="AW16" i="10"/>
  <c r="AW128" i="10" s="1"/>
  <c r="AV16" i="10"/>
  <c r="AU16" i="10"/>
  <c r="AU128" i="10" s="1"/>
  <c r="AT16" i="10"/>
  <c r="AT128" i="10" s="1"/>
  <c r="AS16" i="10"/>
  <c r="AS128" i="10" s="1"/>
  <c r="AR16" i="10"/>
  <c r="AQ16" i="10"/>
  <c r="AQ128" i="10" s="1"/>
  <c r="AP16" i="10"/>
  <c r="AP128" i="10" s="1"/>
  <c r="AO16" i="10"/>
  <c r="AO128" i="10" s="1"/>
  <c r="AN16" i="10"/>
  <c r="AM16" i="10"/>
  <c r="AM128" i="10" s="1"/>
  <c r="AL16" i="10"/>
  <c r="AL128" i="10" s="1"/>
  <c r="AK16" i="10"/>
  <c r="AK128" i="10" s="1"/>
  <c r="AJ16" i="10"/>
  <c r="AI16" i="10"/>
  <c r="AI128" i="10" s="1"/>
  <c r="AH16" i="10"/>
  <c r="AH128" i="10" s="1"/>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CC142" i="9"/>
  <c r="CB142" i="9"/>
  <c r="CA142" i="9"/>
  <c r="BZ142" i="9"/>
  <c r="BY142" i="9"/>
  <c r="BX142" i="9"/>
  <c r="BW142" i="9"/>
  <c r="BV142" i="9"/>
  <c r="BU142" i="9"/>
  <c r="BT142"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CC141" i="9"/>
  <c r="CB141" i="9"/>
  <c r="CA141" i="9"/>
  <c r="BZ141" i="9"/>
  <c r="BY141" i="9"/>
  <c r="BX141" i="9"/>
  <c r="BW141" i="9"/>
  <c r="BV141" i="9"/>
  <c r="BU141" i="9"/>
  <c r="BT141" i="9"/>
  <c r="BT140" i="9" s="1"/>
  <c r="BS141" i="9"/>
  <c r="BS140" i="9" s="1"/>
  <c r="BR141" i="9"/>
  <c r="BQ141" i="9"/>
  <c r="BP141" i="9"/>
  <c r="BP140" i="9" s="1"/>
  <c r="BO141" i="9"/>
  <c r="BO140" i="9" s="1"/>
  <c r="BN141" i="9"/>
  <c r="BM141" i="9"/>
  <c r="BL141" i="9"/>
  <c r="BL140" i="9" s="1"/>
  <c r="BK141" i="9"/>
  <c r="BK140" i="9" s="1"/>
  <c r="BJ141" i="9"/>
  <c r="BI141" i="9"/>
  <c r="BH141" i="9"/>
  <c r="BH140" i="9" s="1"/>
  <c r="BG141" i="9"/>
  <c r="BG140" i="9" s="1"/>
  <c r="BF141" i="9"/>
  <c r="BE141" i="9"/>
  <c r="BD141" i="9"/>
  <c r="BD140" i="9" s="1"/>
  <c r="BC141" i="9"/>
  <c r="BC140" i="9" s="1"/>
  <c r="BB141" i="9"/>
  <c r="BA141" i="9"/>
  <c r="AZ141" i="9"/>
  <c r="AZ140" i="9" s="1"/>
  <c r="AY141" i="9"/>
  <c r="AY140" i="9" s="1"/>
  <c r="AX141" i="9"/>
  <c r="AW141" i="9"/>
  <c r="AV141" i="9"/>
  <c r="AV140" i="9" s="1"/>
  <c r="AU141" i="9"/>
  <c r="AU140" i="9" s="1"/>
  <c r="AT141" i="9"/>
  <c r="AS141" i="9"/>
  <c r="AR141" i="9"/>
  <c r="AR140" i="9" s="1"/>
  <c r="AQ141" i="9"/>
  <c r="AQ140" i="9" s="1"/>
  <c r="AP141" i="9"/>
  <c r="AO141" i="9"/>
  <c r="AN141" i="9"/>
  <c r="AN140" i="9" s="1"/>
  <c r="AM141" i="9"/>
  <c r="AM140" i="9" s="1"/>
  <c r="AL141" i="9"/>
  <c r="AK141" i="9"/>
  <c r="AJ141" i="9"/>
  <c r="AJ140" i="9" s="1"/>
  <c r="AI141" i="9"/>
  <c r="AI140" i="9" s="1"/>
  <c r="AH141" i="9"/>
  <c r="BV140" i="9"/>
  <c r="BU140" i="9"/>
  <c r="BR140" i="9"/>
  <c r="BQ140" i="9"/>
  <c r="BN140" i="9"/>
  <c r="BM140" i="9"/>
  <c r="BJ140" i="9"/>
  <c r="BI140" i="9"/>
  <c r="BF140" i="9"/>
  <c r="BE140" i="9"/>
  <c r="BB140" i="9"/>
  <c r="BA140" i="9"/>
  <c r="AX140" i="9"/>
  <c r="AW140" i="9"/>
  <c r="AT140" i="9"/>
  <c r="AS140" i="9"/>
  <c r="AP140" i="9"/>
  <c r="AO140" i="9"/>
  <c r="AL140" i="9"/>
  <c r="AK140" i="9"/>
  <c r="AH140" i="9"/>
  <c r="CB139" i="9"/>
  <c r="BW139" i="9"/>
  <c r="BT139" i="9"/>
  <c r="BO139" i="9"/>
  <c r="BL139" i="9"/>
  <c r="BG139" i="9"/>
  <c r="BD139" i="9"/>
  <c r="AY139" i="9"/>
  <c r="AV139" i="9"/>
  <c r="AQ139" i="9"/>
  <c r="AN139" i="9"/>
  <c r="AI139" i="9"/>
  <c r="CB138" i="9"/>
  <c r="CA138" i="9"/>
  <c r="BW138" i="9"/>
  <c r="BT138" i="9"/>
  <c r="BS138" i="9"/>
  <c r="BO138" i="9"/>
  <c r="BL138" i="9"/>
  <c r="BK138" i="9"/>
  <c r="BG138" i="9"/>
  <c r="BD138" i="9"/>
  <c r="BC138" i="9"/>
  <c r="AY138" i="9"/>
  <c r="AV138" i="9"/>
  <c r="AU138" i="9"/>
  <c r="AQ138" i="9"/>
  <c r="AN138" i="9"/>
  <c r="AM138" i="9"/>
  <c r="AI138" i="9"/>
  <c r="CC137" i="9"/>
  <c r="CB137" i="9"/>
  <c r="CA137" i="9"/>
  <c r="BZ137"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CB136" i="9"/>
  <c r="BW136" i="9"/>
  <c r="BT136" i="9"/>
  <c r="BO136" i="9"/>
  <c r="BL136" i="9"/>
  <c r="BG136" i="9"/>
  <c r="BD136" i="9"/>
  <c r="AY136" i="9"/>
  <c r="AV136" i="9"/>
  <c r="AQ136" i="9"/>
  <c r="AN136" i="9"/>
  <c r="AI136" i="9"/>
  <c r="CB135" i="9"/>
  <c r="CA135" i="9"/>
  <c r="BW135" i="9"/>
  <c r="BT135" i="9"/>
  <c r="BS135" i="9"/>
  <c r="BO135" i="9"/>
  <c r="BL135" i="9"/>
  <c r="BK135" i="9"/>
  <c r="BG135" i="9"/>
  <c r="BD135" i="9"/>
  <c r="BC135" i="9"/>
  <c r="AY135" i="9"/>
  <c r="AV135" i="9"/>
  <c r="AU135" i="9"/>
  <c r="AQ135" i="9"/>
  <c r="AN135" i="9"/>
  <c r="AM135" i="9"/>
  <c r="AI135" i="9"/>
  <c r="CC134" i="9"/>
  <c r="CB134" i="9"/>
  <c r="CA134" i="9"/>
  <c r="BZ134" i="9"/>
  <c r="BY134" i="9"/>
  <c r="BX134" i="9"/>
  <c r="BW134" i="9"/>
  <c r="BV134" i="9"/>
  <c r="BU134" i="9"/>
  <c r="BT134" i="9"/>
  <c r="BS134" i="9"/>
  <c r="BR134" i="9"/>
  <c r="BQ134" i="9"/>
  <c r="BP134" i="9"/>
  <c r="BO134" i="9"/>
  <c r="BN134" i="9"/>
  <c r="BM134" i="9"/>
  <c r="BL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CC133" i="9"/>
  <c r="CB133" i="9"/>
  <c r="CA133" i="9"/>
  <c r="BZ133" i="9"/>
  <c r="BY133" i="9"/>
  <c r="BX133" i="9"/>
  <c r="BW133" i="9"/>
  <c r="BV133" i="9"/>
  <c r="BU133" i="9"/>
  <c r="BT133" i="9"/>
  <c r="BS133" i="9"/>
  <c r="BR133" i="9"/>
  <c r="BQ133" i="9"/>
  <c r="BP133" i="9"/>
  <c r="BO133" i="9"/>
  <c r="BN133" i="9"/>
  <c r="BM133" i="9"/>
  <c r="BL133" i="9"/>
  <c r="BK133" i="9"/>
  <c r="BJ133" i="9"/>
  <c r="BI133" i="9"/>
  <c r="BH133" i="9"/>
  <c r="BG133" i="9"/>
  <c r="BF133" i="9"/>
  <c r="BE133" i="9"/>
  <c r="BD133" i="9"/>
  <c r="BC133" i="9"/>
  <c r="BB133" i="9"/>
  <c r="BA133" i="9"/>
  <c r="AZ133" i="9"/>
  <c r="AY133" i="9"/>
  <c r="AX133" i="9"/>
  <c r="AW133" i="9"/>
  <c r="AV133" i="9"/>
  <c r="AU133" i="9"/>
  <c r="AT133" i="9"/>
  <c r="AS133" i="9"/>
  <c r="AR133" i="9"/>
  <c r="AQ133" i="9"/>
  <c r="AP133" i="9"/>
  <c r="AO133" i="9"/>
  <c r="AN133" i="9"/>
  <c r="AM133" i="9"/>
  <c r="AL133" i="9"/>
  <c r="AK133" i="9"/>
  <c r="AJ133" i="9"/>
  <c r="AI133" i="9"/>
  <c r="AH133" i="9"/>
  <c r="CB132" i="9"/>
  <c r="CA132" i="9"/>
  <c r="BW132" i="9"/>
  <c r="BT132" i="9"/>
  <c r="BS132" i="9"/>
  <c r="BO132" i="9"/>
  <c r="BL132" i="9"/>
  <c r="BK132" i="9"/>
  <c r="BG132" i="9"/>
  <c r="BD132" i="9"/>
  <c r="BC132" i="9"/>
  <c r="AY132" i="9"/>
  <c r="AV132" i="9"/>
  <c r="AU132" i="9"/>
  <c r="AQ132" i="9"/>
  <c r="AN132" i="9"/>
  <c r="AM132" i="9"/>
  <c r="AI132" i="9"/>
  <c r="BT125" i="9"/>
  <c r="BS125" i="9"/>
  <c r="BO125" i="9"/>
  <c r="BL125" i="9"/>
  <c r="BK125" i="9"/>
  <c r="BG125" i="9"/>
  <c r="BD125" i="9"/>
  <c r="BC125" i="9"/>
  <c r="AY125" i="9"/>
  <c r="AV125" i="9"/>
  <c r="AU125" i="9"/>
  <c r="AQ125" i="9"/>
  <c r="AN125" i="9"/>
  <c r="AM125" i="9"/>
  <c r="AI125" i="9"/>
  <c r="CC112" i="9"/>
  <c r="CC135" i="9" s="1"/>
  <c r="CC132" i="9" s="1"/>
  <c r="CB112" i="9"/>
  <c r="CA112" i="9"/>
  <c r="BZ112" i="9"/>
  <c r="BZ135" i="9" s="1"/>
  <c r="BZ132" i="9" s="1"/>
  <c r="BY112" i="9"/>
  <c r="BY135" i="9" s="1"/>
  <c r="BY132" i="9" s="1"/>
  <c r="BX112" i="9"/>
  <c r="BX135" i="9" s="1"/>
  <c r="BW112" i="9"/>
  <c r="BV112" i="9"/>
  <c r="BV135" i="9" s="1"/>
  <c r="BV132" i="9" s="1"/>
  <c r="BU112" i="9"/>
  <c r="BU135" i="9" s="1"/>
  <c r="BU132" i="9" s="1"/>
  <c r="BT112" i="9"/>
  <c r="BS112" i="9"/>
  <c r="BR112" i="9"/>
  <c r="BR135" i="9" s="1"/>
  <c r="BR132" i="9" s="1"/>
  <c r="BQ112" i="9"/>
  <c r="BQ135" i="9" s="1"/>
  <c r="BQ132" i="9" s="1"/>
  <c r="BP112" i="9"/>
  <c r="BP135" i="9" s="1"/>
  <c r="BO112" i="9"/>
  <c r="BN112" i="9"/>
  <c r="BN135" i="9" s="1"/>
  <c r="BN132" i="9" s="1"/>
  <c r="BM112" i="9"/>
  <c r="BM135" i="9" s="1"/>
  <c r="BM132" i="9" s="1"/>
  <c r="BL112" i="9"/>
  <c r="BK112" i="9"/>
  <c r="BJ112" i="9"/>
  <c r="BJ135" i="9" s="1"/>
  <c r="BJ132" i="9" s="1"/>
  <c r="BI112" i="9"/>
  <c r="BI135" i="9" s="1"/>
  <c r="BI132" i="9" s="1"/>
  <c r="BH112" i="9"/>
  <c r="BH135" i="9" s="1"/>
  <c r="BG112" i="9"/>
  <c r="BF112" i="9"/>
  <c r="BF135" i="9" s="1"/>
  <c r="BF132" i="9" s="1"/>
  <c r="BE112" i="9"/>
  <c r="BE135" i="9" s="1"/>
  <c r="BE132" i="9" s="1"/>
  <c r="BD112" i="9"/>
  <c r="BC112" i="9"/>
  <c r="BB112" i="9"/>
  <c r="BB135" i="9" s="1"/>
  <c r="BB132" i="9" s="1"/>
  <c r="BA112" i="9"/>
  <c r="BA135" i="9" s="1"/>
  <c r="BA132" i="9" s="1"/>
  <c r="AZ112" i="9"/>
  <c r="AZ135" i="9" s="1"/>
  <c r="AY112" i="9"/>
  <c r="AX112" i="9"/>
  <c r="AX135" i="9" s="1"/>
  <c r="AX132" i="9" s="1"/>
  <c r="AW112" i="9"/>
  <c r="AW135" i="9" s="1"/>
  <c r="AW132" i="9" s="1"/>
  <c r="AV112" i="9"/>
  <c r="AU112" i="9"/>
  <c r="AT112" i="9"/>
  <c r="AT135" i="9" s="1"/>
  <c r="AT132" i="9" s="1"/>
  <c r="AS112" i="9"/>
  <c r="AS135" i="9" s="1"/>
  <c r="AS132" i="9" s="1"/>
  <c r="AR112" i="9"/>
  <c r="AR135" i="9" s="1"/>
  <c r="AQ112" i="9"/>
  <c r="AP112" i="9"/>
  <c r="AP135" i="9" s="1"/>
  <c r="AP132" i="9" s="1"/>
  <c r="AO112" i="9"/>
  <c r="AO135" i="9" s="1"/>
  <c r="AO132" i="9" s="1"/>
  <c r="AN112" i="9"/>
  <c r="AM112" i="9"/>
  <c r="AL112" i="9"/>
  <c r="AL135" i="9" s="1"/>
  <c r="AL132" i="9" s="1"/>
  <c r="AK112" i="9"/>
  <c r="AK135" i="9" s="1"/>
  <c r="AK132" i="9" s="1"/>
  <c r="AJ112" i="9"/>
  <c r="AJ135" i="9" s="1"/>
  <c r="AI112" i="9"/>
  <c r="AH112" i="9"/>
  <c r="AH135" i="9" s="1"/>
  <c r="AH132" i="9" s="1"/>
  <c r="CC111" i="9"/>
  <c r="CB111" i="9"/>
  <c r="CA111" i="9"/>
  <c r="BZ111" i="9"/>
  <c r="BY111" i="9"/>
  <c r="BX111" i="9"/>
  <c r="BW111" i="9"/>
  <c r="BV111" i="9"/>
  <c r="BU111" i="9"/>
  <c r="BT111" i="9"/>
  <c r="BS111" i="9"/>
  <c r="BR111" i="9"/>
  <c r="BQ111" i="9"/>
  <c r="BP111" i="9"/>
  <c r="BO111" i="9"/>
  <c r="BN111" i="9"/>
  <c r="BM111" i="9"/>
  <c r="BL111" i="9"/>
  <c r="BK111" i="9"/>
  <c r="BJ111" i="9"/>
  <c r="BI111" i="9"/>
  <c r="BH111" i="9"/>
  <c r="BG111" i="9"/>
  <c r="BF111" i="9"/>
  <c r="BE111" i="9"/>
  <c r="BD111" i="9"/>
  <c r="BC111" i="9"/>
  <c r="BB111" i="9"/>
  <c r="BA111" i="9"/>
  <c r="AZ111" i="9"/>
  <c r="AY111" i="9"/>
  <c r="AX111" i="9"/>
  <c r="AW111" i="9"/>
  <c r="AV111" i="9"/>
  <c r="AU111" i="9"/>
  <c r="AT111" i="9"/>
  <c r="AS111" i="9"/>
  <c r="AR111" i="9"/>
  <c r="AQ111" i="9"/>
  <c r="AP111" i="9"/>
  <c r="AO111" i="9"/>
  <c r="AN111" i="9"/>
  <c r="AM111" i="9"/>
  <c r="AL111" i="9"/>
  <c r="AK111" i="9"/>
  <c r="AJ111" i="9"/>
  <c r="AI111" i="9"/>
  <c r="AH111" i="9"/>
  <c r="CC97" i="9"/>
  <c r="CC139" i="9" s="1"/>
  <c r="CB97" i="9"/>
  <c r="CA97" i="9"/>
  <c r="CA139" i="9" s="1"/>
  <c r="CA136" i="9" s="1"/>
  <c r="BZ97" i="9"/>
  <c r="BZ139" i="9" s="1"/>
  <c r="BY97" i="9"/>
  <c r="BY139" i="9" s="1"/>
  <c r="BX97" i="9"/>
  <c r="BX139" i="9" s="1"/>
  <c r="BW97" i="9"/>
  <c r="BV97" i="9"/>
  <c r="BV139" i="9" s="1"/>
  <c r="BU97" i="9"/>
  <c r="BU139" i="9" s="1"/>
  <c r="BT97" i="9"/>
  <c r="BS97" i="9"/>
  <c r="BS139" i="9" s="1"/>
  <c r="BS136" i="9" s="1"/>
  <c r="BR97" i="9"/>
  <c r="BR139" i="9" s="1"/>
  <c r="BQ97" i="9"/>
  <c r="BQ139" i="9" s="1"/>
  <c r="BP97" i="9"/>
  <c r="BP139" i="9" s="1"/>
  <c r="BO97" i="9"/>
  <c r="BN97" i="9"/>
  <c r="BN139" i="9" s="1"/>
  <c r="BM97" i="9"/>
  <c r="BM139" i="9" s="1"/>
  <c r="BL97" i="9"/>
  <c r="BK97" i="9"/>
  <c r="BK139" i="9" s="1"/>
  <c r="BK136" i="9" s="1"/>
  <c r="BJ97" i="9"/>
  <c r="BJ139" i="9" s="1"/>
  <c r="BI97" i="9"/>
  <c r="BI139" i="9" s="1"/>
  <c r="BH97" i="9"/>
  <c r="BH139" i="9" s="1"/>
  <c r="BG97" i="9"/>
  <c r="BF97" i="9"/>
  <c r="BF139" i="9" s="1"/>
  <c r="BE97" i="9"/>
  <c r="BE139" i="9" s="1"/>
  <c r="BD97" i="9"/>
  <c r="BC97" i="9"/>
  <c r="BC139" i="9" s="1"/>
  <c r="BC136" i="9" s="1"/>
  <c r="BB97" i="9"/>
  <c r="BB139" i="9" s="1"/>
  <c r="BA97" i="9"/>
  <c r="BA139" i="9" s="1"/>
  <c r="AZ97" i="9"/>
  <c r="AZ139" i="9" s="1"/>
  <c r="AY97" i="9"/>
  <c r="AX97" i="9"/>
  <c r="AX139" i="9" s="1"/>
  <c r="AW97" i="9"/>
  <c r="AW139" i="9" s="1"/>
  <c r="AV97" i="9"/>
  <c r="AU97" i="9"/>
  <c r="AU139" i="9" s="1"/>
  <c r="AU136" i="9" s="1"/>
  <c r="AT97" i="9"/>
  <c r="AT139" i="9" s="1"/>
  <c r="AS97" i="9"/>
  <c r="AS139" i="9" s="1"/>
  <c r="AR97" i="9"/>
  <c r="AR139" i="9" s="1"/>
  <c r="AQ97" i="9"/>
  <c r="AP97" i="9"/>
  <c r="AP139" i="9" s="1"/>
  <c r="AO97" i="9"/>
  <c r="AO139" i="9" s="1"/>
  <c r="AN97" i="9"/>
  <c r="AM97" i="9"/>
  <c r="AM139" i="9" s="1"/>
  <c r="AM136" i="9" s="1"/>
  <c r="AL97" i="9"/>
  <c r="AL139" i="9" s="1"/>
  <c r="AK97" i="9"/>
  <c r="AK139" i="9" s="1"/>
  <c r="AJ97" i="9"/>
  <c r="AJ139" i="9" s="1"/>
  <c r="AI97" i="9"/>
  <c r="AH97" i="9"/>
  <c r="AH139" i="9" s="1"/>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CB75" i="9"/>
  <c r="CB7" i="5" s="1"/>
  <c r="BW75" i="9"/>
  <c r="BW7" i="5" s="1"/>
  <c r="BT75" i="9"/>
  <c r="BT7" i="5" s="1"/>
  <c r="BO75" i="9"/>
  <c r="BO7" i="5" s="1"/>
  <c r="BL75" i="9"/>
  <c r="BL7" i="5" s="1"/>
  <c r="BG75" i="9"/>
  <c r="BG7" i="5" s="1"/>
  <c r="BD75" i="9"/>
  <c r="BD7" i="5" s="1"/>
  <c r="AY75" i="9"/>
  <c r="AY7" i="5" s="1"/>
  <c r="AV75" i="9"/>
  <c r="AV7" i="5" s="1"/>
  <c r="AQ75" i="9"/>
  <c r="AQ7" i="5" s="1"/>
  <c r="AN75" i="9"/>
  <c r="AN7" i="5" s="1"/>
  <c r="AI75" i="9"/>
  <c r="AI7" i="5" s="1"/>
  <c r="CC69" i="9"/>
  <c r="CC89" i="12" s="1"/>
  <c r="CB69" i="9"/>
  <c r="CB89" i="12" s="1"/>
  <c r="CB97" i="12" s="1"/>
  <c r="CA69" i="9"/>
  <c r="CA89" i="12" s="1"/>
  <c r="BZ69" i="9"/>
  <c r="BZ89" i="12" s="1"/>
  <c r="BZ107" i="12" s="1"/>
  <c r="BY69" i="9"/>
  <c r="BY89" i="12" s="1"/>
  <c r="BX69" i="9"/>
  <c r="BX89" i="12" s="1"/>
  <c r="BW69" i="9"/>
  <c r="BW89" i="12" s="1"/>
  <c r="BW107" i="12" s="1"/>
  <c r="BV69" i="9"/>
  <c r="BV89" i="12" s="1"/>
  <c r="BV107" i="12" s="1"/>
  <c r="BU69" i="9"/>
  <c r="BU89" i="12" s="1"/>
  <c r="BT69" i="9"/>
  <c r="BT89" i="12" s="1"/>
  <c r="BS69" i="9"/>
  <c r="BS89" i="12" s="1"/>
  <c r="BR69" i="9"/>
  <c r="BR89" i="12" s="1"/>
  <c r="BR107" i="12" s="1"/>
  <c r="BQ69" i="9"/>
  <c r="BQ89" i="12" s="1"/>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CC45" i="9"/>
  <c r="CC138" i="9" s="1"/>
  <c r="CB45" i="9"/>
  <c r="CA45" i="9"/>
  <c r="BZ45" i="9"/>
  <c r="BZ138" i="9" s="1"/>
  <c r="BZ136" i="9" s="1"/>
  <c r="BY45" i="9"/>
  <c r="BY138" i="9" s="1"/>
  <c r="BX45" i="9"/>
  <c r="BX138" i="9" s="1"/>
  <c r="BW45" i="9"/>
  <c r="BV45" i="9"/>
  <c r="BV138" i="9" s="1"/>
  <c r="BV136" i="9" s="1"/>
  <c r="BU45" i="9"/>
  <c r="BU138" i="9" s="1"/>
  <c r="BT45" i="9"/>
  <c r="BS45" i="9"/>
  <c r="BR45" i="9"/>
  <c r="BR138" i="9" s="1"/>
  <c r="BR136" i="9" s="1"/>
  <c r="BQ45" i="9"/>
  <c r="BQ138" i="9" s="1"/>
  <c r="BP45" i="9"/>
  <c r="BP138" i="9" s="1"/>
  <c r="BO45" i="9"/>
  <c r="BN45" i="9"/>
  <c r="BN138" i="9" s="1"/>
  <c r="BN136" i="9" s="1"/>
  <c r="BM45" i="9"/>
  <c r="BM138" i="9" s="1"/>
  <c r="BL45" i="9"/>
  <c r="BK45" i="9"/>
  <c r="BJ45" i="9"/>
  <c r="BJ138" i="9" s="1"/>
  <c r="BJ136" i="9" s="1"/>
  <c r="BI45" i="9"/>
  <c r="BI138" i="9" s="1"/>
  <c r="BH45" i="9"/>
  <c r="BH138" i="9" s="1"/>
  <c r="BG45" i="9"/>
  <c r="BF45" i="9"/>
  <c r="BF138" i="9" s="1"/>
  <c r="BF136" i="9" s="1"/>
  <c r="BE45" i="9"/>
  <c r="BE138" i="9" s="1"/>
  <c r="BD45" i="9"/>
  <c r="BC45" i="9"/>
  <c r="BB45" i="9"/>
  <c r="BB138" i="9" s="1"/>
  <c r="BB136" i="9" s="1"/>
  <c r="BA45" i="9"/>
  <c r="BA138" i="9" s="1"/>
  <c r="AZ45" i="9"/>
  <c r="AZ138" i="9" s="1"/>
  <c r="AY45" i="9"/>
  <c r="AX45" i="9"/>
  <c r="AX138" i="9" s="1"/>
  <c r="AX136" i="9" s="1"/>
  <c r="AW45" i="9"/>
  <c r="AW138" i="9" s="1"/>
  <c r="AV45" i="9"/>
  <c r="AU45" i="9"/>
  <c r="AT45" i="9"/>
  <c r="AT138" i="9" s="1"/>
  <c r="AT136" i="9" s="1"/>
  <c r="AS45" i="9"/>
  <c r="AS138" i="9" s="1"/>
  <c r="AR45" i="9"/>
  <c r="AR138" i="9" s="1"/>
  <c r="AQ45" i="9"/>
  <c r="AP45" i="9"/>
  <c r="AP138" i="9" s="1"/>
  <c r="AP136" i="9" s="1"/>
  <c r="AO45" i="9"/>
  <c r="AO138" i="9" s="1"/>
  <c r="AN45" i="9"/>
  <c r="AM45" i="9"/>
  <c r="AL45" i="9"/>
  <c r="AL138" i="9" s="1"/>
  <c r="AL136" i="9" s="1"/>
  <c r="AK45" i="9"/>
  <c r="AK138" i="9" s="1"/>
  <c r="AJ45" i="9"/>
  <c r="AJ138" i="9" s="1"/>
  <c r="AI45" i="9"/>
  <c r="AH45" i="9"/>
  <c r="AH138" i="9" s="1"/>
  <c r="AH136" i="9" s="1"/>
  <c r="CC40" i="9"/>
  <c r="CB40" i="9"/>
  <c r="CA40" i="9"/>
  <c r="BZ40" i="9"/>
  <c r="BY40" i="9"/>
  <c r="BX40" i="9"/>
  <c r="BW40" i="9"/>
  <c r="BV40" i="9"/>
  <c r="BU40" i="9"/>
  <c r="BT40" i="9"/>
  <c r="BS40" i="9"/>
  <c r="BR40" i="9"/>
  <c r="BQ40" i="9"/>
  <c r="BP40" i="9"/>
  <c r="BO40" i="9"/>
  <c r="BN40" i="9"/>
  <c r="BM40" i="9"/>
  <c r="BL40" i="9"/>
  <c r="BK40" i="9"/>
  <c r="BJ40" i="9"/>
  <c r="BI40" i="9"/>
  <c r="BH40" i="9"/>
  <c r="BH75" i="9" s="1"/>
  <c r="BG40" i="9"/>
  <c r="BF40" i="9"/>
  <c r="BE40" i="9"/>
  <c r="BD40" i="9"/>
  <c r="BC40" i="9"/>
  <c r="BB40" i="9"/>
  <c r="BA40" i="9"/>
  <c r="AZ40" i="9"/>
  <c r="AZ75" i="9" s="1"/>
  <c r="AY40" i="9"/>
  <c r="AX40" i="9"/>
  <c r="AW40" i="9"/>
  <c r="AV40" i="9"/>
  <c r="AU40" i="9"/>
  <c r="AT40" i="9"/>
  <c r="AS40" i="9"/>
  <c r="AR40" i="9"/>
  <c r="AR75" i="9" s="1"/>
  <c r="AQ40" i="9"/>
  <c r="AP40" i="9"/>
  <c r="AO40" i="9"/>
  <c r="AN40" i="9"/>
  <c r="AM40" i="9"/>
  <c r="AL40" i="9"/>
  <c r="AK40" i="9"/>
  <c r="AJ40" i="9"/>
  <c r="AJ75" i="9" s="1"/>
  <c r="AI40" i="9"/>
  <c r="AH40" i="9"/>
  <c r="CC34" i="9"/>
  <c r="CB34" i="9"/>
  <c r="CA34" i="9"/>
  <c r="BZ34" i="9"/>
  <c r="BY34" i="9"/>
  <c r="BX34" i="9"/>
  <c r="BX75" i="9" s="1"/>
  <c r="BW34" i="9"/>
  <c r="BV34" i="9"/>
  <c r="BU34" i="9"/>
  <c r="BT34" i="9"/>
  <c r="BS34" i="9"/>
  <c r="BR34" i="9"/>
  <c r="BQ34" i="9"/>
  <c r="BP34" i="9"/>
  <c r="BP75" i="9" s="1"/>
  <c r="BO34" i="9"/>
  <c r="BN34" i="9"/>
  <c r="BM34" i="9"/>
  <c r="BL34" i="9"/>
  <c r="CC22" i="9"/>
  <c r="CC75" i="9" s="1"/>
  <c r="CB22" i="9"/>
  <c r="CA22" i="9"/>
  <c r="CA75" i="9" s="1"/>
  <c r="BZ22" i="9"/>
  <c r="BZ75" i="9" s="1"/>
  <c r="BY22" i="9"/>
  <c r="BY75" i="9" s="1"/>
  <c r="BX22" i="9"/>
  <c r="BW22" i="9"/>
  <c r="BV22" i="9"/>
  <c r="BV75" i="9" s="1"/>
  <c r="BU22" i="9"/>
  <c r="BU75" i="9" s="1"/>
  <c r="BT22" i="9"/>
  <c r="BS22" i="9"/>
  <c r="BS75" i="9" s="1"/>
  <c r="BR22" i="9"/>
  <c r="BR75" i="9" s="1"/>
  <c r="BQ22" i="9"/>
  <c r="BQ75" i="9" s="1"/>
  <c r="BP22" i="9"/>
  <c r="BO22" i="9"/>
  <c r="BN22" i="9"/>
  <c r="BN75" i="9" s="1"/>
  <c r="BM22" i="9"/>
  <c r="BM75" i="9" s="1"/>
  <c r="BL22" i="9"/>
  <c r="BK22" i="9"/>
  <c r="BK75" i="9" s="1"/>
  <c r="BJ22" i="9"/>
  <c r="BJ75" i="9" s="1"/>
  <c r="BI22" i="9"/>
  <c r="BI75" i="9" s="1"/>
  <c r="BH22" i="9"/>
  <c r="BG22" i="9"/>
  <c r="BF22" i="9"/>
  <c r="BF75" i="9" s="1"/>
  <c r="BE22" i="9"/>
  <c r="BE75" i="9" s="1"/>
  <c r="BD22" i="9"/>
  <c r="BC22" i="9"/>
  <c r="BC75" i="9" s="1"/>
  <c r="BB22" i="9"/>
  <c r="BB75" i="9" s="1"/>
  <c r="BA22" i="9"/>
  <c r="BA75" i="9" s="1"/>
  <c r="AZ22" i="9"/>
  <c r="AY22" i="9"/>
  <c r="AX22" i="9"/>
  <c r="AX75" i="9" s="1"/>
  <c r="AW22" i="9"/>
  <c r="AW75" i="9" s="1"/>
  <c r="AV22" i="9"/>
  <c r="AU22" i="9"/>
  <c r="AU75" i="9" s="1"/>
  <c r="AT22" i="9"/>
  <c r="AT75" i="9" s="1"/>
  <c r="AS22" i="9"/>
  <c r="AS75" i="9" s="1"/>
  <c r="AR22" i="9"/>
  <c r="AQ22" i="9"/>
  <c r="AP22" i="9"/>
  <c r="AP75" i="9" s="1"/>
  <c r="AO22" i="9"/>
  <c r="AO75" i="9" s="1"/>
  <c r="AN22" i="9"/>
  <c r="AM22" i="9"/>
  <c r="AM75" i="9" s="1"/>
  <c r="AL22" i="9"/>
  <c r="AL75" i="9" s="1"/>
  <c r="AK22" i="9"/>
  <c r="AK75" i="9" s="1"/>
  <c r="AJ22" i="9"/>
  <c r="AI22" i="9"/>
  <c r="AH22" i="9"/>
  <c r="AH75" i="9" s="1"/>
  <c r="CA17" i="9"/>
  <c r="CA14" i="5" s="1"/>
  <c r="BZ17" i="9"/>
  <c r="BS17" i="9"/>
  <c r="BS14" i="5" s="1"/>
  <c r="BR17" i="9"/>
  <c r="BK17" i="9"/>
  <c r="BK14" i="5" s="1"/>
  <c r="BJ17" i="9"/>
  <c r="BC17" i="9"/>
  <c r="BC14" i="5" s="1"/>
  <c r="BB17" i="9"/>
  <c r="AU17" i="9"/>
  <c r="AU14" i="5" s="1"/>
  <c r="AT17" i="9"/>
  <c r="AM17" i="9"/>
  <c r="AM14" i="5" s="1"/>
  <c r="AL17" i="9"/>
  <c r="CC16" i="9"/>
  <c r="CB16" i="9"/>
  <c r="CA16" i="9"/>
  <c r="BZ16" i="9"/>
  <c r="BY16" i="9"/>
  <c r="BX16" i="9"/>
  <c r="BW16" i="9"/>
  <c r="BV16" i="9"/>
  <c r="BU16" i="9"/>
  <c r="BT16" i="9"/>
  <c r="BS16" i="9"/>
  <c r="BR16" i="9"/>
  <c r="BQ16" i="9"/>
  <c r="BP16" i="9"/>
  <c r="BO16" i="9"/>
  <c r="BO128" i="9" s="1"/>
  <c r="BN16" i="9"/>
  <c r="BM16" i="9"/>
  <c r="BL16" i="9"/>
  <c r="BK16" i="9"/>
  <c r="BJ16" i="9"/>
  <c r="BI16" i="9"/>
  <c r="BH16" i="9"/>
  <c r="BG16" i="9"/>
  <c r="BG128" i="9" s="1"/>
  <c r="BF16" i="9"/>
  <c r="BE16" i="9"/>
  <c r="BD16" i="9"/>
  <c r="BC16" i="9"/>
  <c r="BB16" i="9"/>
  <c r="BA16" i="9"/>
  <c r="AZ16" i="9"/>
  <c r="AZ6" i="5" s="1"/>
  <c r="AY16" i="9"/>
  <c r="AY128" i="9" s="1"/>
  <c r="AX16" i="9"/>
  <c r="AW16" i="9"/>
  <c r="AV16" i="9"/>
  <c r="AU16" i="9"/>
  <c r="AT16" i="9"/>
  <c r="AS16" i="9"/>
  <c r="AR16" i="9"/>
  <c r="AQ16" i="9"/>
  <c r="AQ128" i="9" s="1"/>
  <c r="AP16" i="9"/>
  <c r="AO16" i="9"/>
  <c r="AN16" i="9"/>
  <c r="AM16" i="9"/>
  <c r="AL16" i="9"/>
  <c r="AK16" i="9"/>
  <c r="AJ16" i="9"/>
  <c r="AI16" i="9"/>
  <c r="AI128" i="9" s="1"/>
  <c r="AH16" i="9"/>
  <c r="CC69" i="7"/>
  <c r="CB69" i="7"/>
  <c r="CA69" i="7"/>
  <c r="BZ69" i="7"/>
  <c r="BY69" i="7"/>
  <c r="BX69" i="7"/>
  <c r="BW69" i="7"/>
  <c r="BV69" i="7"/>
  <c r="BU69" i="7"/>
  <c r="BT69" i="7"/>
  <c r="BS69" i="7"/>
  <c r="BR69" i="7"/>
  <c r="BQ69"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C27" i="7"/>
  <c r="CB27" i="7"/>
  <c r="CA27" i="7"/>
  <c r="BZ27" i="7"/>
  <c r="BY27" i="7"/>
  <c r="BX27" i="7"/>
  <c r="BW27" i="7"/>
  <c r="BV27" i="7"/>
  <c r="BU27" i="7"/>
  <c r="BT27" i="7"/>
  <c r="BS27" i="7"/>
  <c r="BR27" i="7"/>
  <c r="BQ27" i="7"/>
  <c r="BP27" i="7"/>
  <c r="BO27" i="7"/>
  <c r="BN27" i="7"/>
  <c r="BM27" i="7"/>
  <c r="BL27"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C99" i="6"/>
  <c r="CB99" i="6"/>
  <c r="CA99" i="6"/>
  <c r="BZ99" i="6"/>
  <c r="BY99" i="6"/>
  <c r="BX99" i="6"/>
  <c r="BW99" i="6"/>
  <c r="CC88" i="6"/>
  <c r="CB88" i="6"/>
  <c r="CA88" i="6"/>
  <c r="CA87" i="6" s="1"/>
  <c r="AF9" i="3" s="1"/>
  <c r="BZ88" i="6"/>
  <c r="BZ87" i="6" s="1"/>
  <c r="AE9" i="3" s="1"/>
  <c r="BY88" i="6"/>
  <c r="BX88" i="6"/>
  <c r="BW88" i="6"/>
  <c r="BW87" i="6" s="1"/>
  <c r="AB9" i="3" s="1"/>
  <c r="BV88" i="6"/>
  <c r="BV87" i="6" s="1"/>
  <c r="AA9" i="3" s="1"/>
  <c r="BU88" i="6"/>
  <c r="BT88" i="6"/>
  <c r="BS88" i="6"/>
  <c r="BS87" i="6" s="1"/>
  <c r="X9" i="3" s="1"/>
  <c r="BR88" i="6"/>
  <c r="BR87" i="6" s="1"/>
  <c r="W9" i="3" s="1"/>
  <c r="BQ88" i="6"/>
  <c r="BP88" i="6"/>
  <c r="BO88" i="6"/>
  <c r="BO87" i="6" s="1"/>
  <c r="T9" i="3" s="1"/>
  <c r="BN88" i="6"/>
  <c r="BN87" i="6" s="1"/>
  <c r="S9" i="3" s="1"/>
  <c r="BM88" i="6"/>
  <c r="BL88" i="6"/>
  <c r="CC87" i="6"/>
  <c r="AH9" i="3" s="1"/>
  <c r="CB87" i="6"/>
  <c r="AG9" i="3" s="1"/>
  <c r="BY87" i="6"/>
  <c r="AD9" i="3" s="1"/>
  <c r="BX87" i="6"/>
  <c r="AC9" i="3" s="1"/>
  <c r="BU87" i="6"/>
  <c r="Z9" i="3" s="1"/>
  <c r="BT87" i="6"/>
  <c r="Y9" i="3" s="1"/>
  <c r="BQ87" i="6"/>
  <c r="V9" i="3" s="1"/>
  <c r="BP87" i="6"/>
  <c r="U9" i="3" s="1"/>
  <c r="BM87" i="6"/>
  <c r="R9" i="3" s="1"/>
  <c r="BL87" i="6"/>
  <c r="Q9" i="3" s="1"/>
  <c r="BK87" i="6"/>
  <c r="P9" i="3" s="1"/>
  <c r="BJ87" i="6"/>
  <c r="O9" i="3" s="1"/>
  <c r="BI87" i="6"/>
  <c r="N9" i="3" s="1"/>
  <c r="BH87" i="6"/>
  <c r="M9" i="3" s="1"/>
  <c r="BG87" i="6"/>
  <c r="L9" i="3" s="1"/>
  <c r="BF87" i="6"/>
  <c r="BF10" i="4" s="1"/>
  <c r="BE87" i="6"/>
  <c r="J9" i="3" s="1"/>
  <c r="BD87" i="6"/>
  <c r="I9" i="3" s="1"/>
  <c r="BC87" i="6"/>
  <c r="H9" i="3" s="1"/>
  <c r="BB87" i="6"/>
  <c r="G9" i="3" s="1"/>
  <c r="BA87" i="6"/>
  <c r="F9" i="3" s="1"/>
  <c r="AZ87" i="6"/>
  <c r="E9" i="3" s="1"/>
  <c r="AY87" i="6"/>
  <c r="AX87" i="6"/>
  <c r="AW87" i="6"/>
  <c r="AV87" i="6"/>
  <c r="AU87" i="6"/>
  <c r="AU10" i="4" s="1"/>
  <c r="BV86" i="6"/>
  <c r="BU86" i="6"/>
  <c r="BT86" i="6"/>
  <c r="BT83" i="6" s="1"/>
  <c r="Y7" i="3" s="1"/>
  <c r="Y20" i="3" s="1"/>
  <c r="BS86" i="6"/>
  <c r="BR86" i="6"/>
  <c r="BQ86" i="6"/>
  <c r="BP86" i="6"/>
  <c r="BO86" i="6"/>
  <c r="BN86" i="6"/>
  <c r="BM86" i="6"/>
  <c r="BL86" i="6"/>
  <c r="BK86" i="6"/>
  <c r="P6" i="3" s="1"/>
  <c r="BJ86" i="6"/>
  <c r="BI86" i="6"/>
  <c r="BH86" i="6"/>
  <c r="BG86" i="6"/>
  <c r="BF86" i="6"/>
  <c r="BE86" i="6"/>
  <c r="BD86" i="6"/>
  <c r="BC86" i="6"/>
  <c r="BB86" i="6"/>
  <c r="BA86" i="6"/>
  <c r="AZ86" i="6"/>
  <c r="AY86" i="6"/>
  <c r="AX86" i="6"/>
  <c r="AW86" i="6"/>
  <c r="AV86" i="6"/>
  <c r="AU86" i="6"/>
  <c r="CC85" i="6"/>
  <c r="CB85" i="6"/>
  <c r="CA85" i="6"/>
  <c r="BZ85" i="6"/>
  <c r="BY85" i="6"/>
  <c r="BX85" i="6"/>
  <c r="BW85" i="6"/>
  <c r="BV85" i="6"/>
  <c r="BU85" i="6"/>
  <c r="BT85" i="6"/>
  <c r="BS85" i="6"/>
  <c r="BR85" i="6"/>
  <c r="BQ85" i="6"/>
  <c r="BO85" i="6"/>
  <c r="BN85" i="6"/>
  <c r="BM85" i="6"/>
  <c r="BV83" i="6"/>
  <c r="AA7" i="3" s="1"/>
  <c r="AA20" i="3" s="1"/>
  <c r="BV80" i="6"/>
  <c r="BV11" i="5" s="1"/>
  <c r="BU80" i="6"/>
  <c r="BU11" i="5" s="1"/>
  <c r="BT80" i="6"/>
  <c r="BT11" i="5" s="1"/>
  <c r="BS80" i="6"/>
  <c r="BS11" i="5" s="1"/>
  <c r="BR80" i="6"/>
  <c r="BR11" i="5" s="1"/>
  <c r="BQ80" i="6"/>
  <c r="BQ11" i="5" s="1"/>
  <c r="BP80" i="6"/>
  <c r="BP11" i="5" s="1"/>
  <c r="BO80" i="6"/>
  <c r="BO11" i="5" s="1"/>
  <c r="BN80" i="6"/>
  <c r="BN11" i="5" s="1"/>
  <c r="BM80" i="6"/>
  <c r="BM11" i="5" s="1"/>
  <c r="BL80" i="6"/>
  <c r="BL11" i="5" s="1"/>
  <c r="BK80" i="6"/>
  <c r="BK11" i="5" s="1"/>
  <c r="BJ80" i="6"/>
  <c r="BJ11" i="5" s="1"/>
  <c r="BI80" i="6"/>
  <c r="BI11" i="5" s="1"/>
  <c r="BH80" i="6"/>
  <c r="BH11" i="5" s="1"/>
  <c r="BG80" i="6"/>
  <c r="BG11" i="5" s="1"/>
  <c r="BF80" i="6"/>
  <c r="BF11" i="5" s="1"/>
  <c r="BE80" i="6"/>
  <c r="BE11" i="5" s="1"/>
  <c r="BD80" i="6"/>
  <c r="BD11" i="5" s="1"/>
  <c r="BC80" i="6"/>
  <c r="BC11" i="5" s="1"/>
  <c r="BB80" i="6"/>
  <c r="BB11" i="5" s="1"/>
  <c r="BA80" i="6"/>
  <c r="BA11" i="5" s="1"/>
  <c r="AZ80" i="6"/>
  <c r="AZ11" i="5" s="1"/>
  <c r="AY80" i="6"/>
  <c r="AY11" i="5" s="1"/>
  <c r="AX80" i="6"/>
  <c r="AX11" i="5" s="1"/>
  <c r="AW80" i="6"/>
  <c r="AW11" i="5" s="1"/>
  <c r="AV80" i="6"/>
  <c r="AV11" i="5" s="1"/>
  <c r="AU80" i="6"/>
  <c r="AU11" i="5" s="1"/>
  <c r="AT80" i="6"/>
  <c r="AT11" i="5" s="1"/>
  <c r="AS80" i="6"/>
  <c r="AS11" i="5" s="1"/>
  <c r="AR80" i="6"/>
  <c r="AR11" i="5" s="1"/>
  <c r="AQ80" i="6"/>
  <c r="AQ11" i="5" s="1"/>
  <c r="AP80" i="6"/>
  <c r="AP11" i="5" s="1"/>
  <c r="AO80" i="6"/>
  <c r="AO11" i="5" s="1"/>
  <c r="AN80" i="6"/>
  <c r="AN11" i="5" s="1"/>
  <c r="AM80" i="6"/>
  <c r="AM11" i="5" s="1"/>
  <c r="AL80" i="6"/>
  <c r="AL11" i="5" s="1"/>
  <c r="AK80" i="6"/>
  <c r="AK11" i="5" s="1"/>
  <c r="AJ80" i="6"/>
  <c r="AJ11" i="5" s="1"/>
  <c r="AI80" i="6"/>
  <c r="AI11" i="5" s="1"/>
  <c r="AH80" i="6"/>
  <c r="AH11" i="5" s="1"/>
  <c r="AG80" i="6"/>
  <c r="AG11" i="5" s="1"/>
  <c r="AF80" i="6"/>
  <c r="AF11" i="5" s="1"/>
  <c r="AE80" i="6"/>
  <c r="AE11" i="5" s="1"/>
  <c r="AD80" i="6"/>
  <c r="AD11" i="5" s="1"/>
  <c r="AC80" i="6"/>
  <c r="AC11" i="5" s="1"/>
  <c r="AB80" i="6"/>
  <c r="AB11" i="5" s="1"/>
  <c r="AA80" i="6"/>
  <c r="AA11" i="5" s="1"/>
  <c r="Z80" i="6"/>
  <c r="Z11" i="5" s="1"/>
  <c r="Y80" i="6"/>
  <c r="Y11" i="5" s="1"/>
  <c r="X80" i="6"/>
  <c r="X11" i="5" s="1"/>
  <c r="W80" i="6"/>
  <c r="W11" i="5" s="1"/>
  <c r="V80" i="6"/>
  <c r="V11" i="5" s="1"/>
  <c r="U80" i="6"/>
  <c r="U11" i="5" s="1"/>
  <c r="T80" i="6"/>
  <c r="T11" i="5" s="1"/>
  <c r="S80" i="6"/>
  <c r="S11" i="5" s="1"/>
  <c r="R80" i="6"/>
  <c r="R11" i="5" s="1"/>
  <c r="Q80" i="6"/>
  <c r="Q11" i="5" s="1"/>
  <c r="P80" i="6"/>
  <c r="P11" i="5" s="1"/>
  <c r="O80" i="6"/>
  <c r="O11" i="5" s="1"/>
  <c r="N80" i="6"/>
  <c r="N11" i="5" s="1"/>
  <c r="M80" i="6"/>
  <c r="M11" i="5" s="1"/>
  <c r="L80" i="6"/>
  <c r="L11" i="5" s="1"/>
  <c r="K80" i="6"/>
  <c r="K11" i="5" s="1"/>
  <c r="J80" i="6"/>
  <c r="J11" i="5" s="1"/>
  <c r="I80" i="6"/>
  <c r="I11" i="5" s="1"/>
  <c r="H80" i="6"/>
  <c r="H11" i="5" s="1"/>
  <c r="G80" i="6"/>
  <c r="G11" i="5" s="1"/>
  <c r="F80" i="6"/>
  <c r="F11" i="5" s="1"/>
  <c r="E80" i="6"/>
  <c r="E11" i="5" s="1"/>
  <c r="D80" i="6"/>
  <c r="D11" i="5" s="1"/>
  <c r="BZ79" i="6"/>
  <c r="BZ10" i="5" s="1"/>
  <c r="BV79" i="6"/>
  <c r="BV10" i="5" s="1"/>
  <c r="BR79" i="6"/>
  <c r="BR10" i="5" s="1"/>
  <c r="BN79" i="6"/>
  <c r="BN10" i="5" s="1"/>
  <c r="BK79" i="6"/>
  <c r="BK10" i="5" s="1"/>
  <c r="BJ79" i="6"/>
  <c r="BJ10" i="5" s="1"/>
  <c r="BI79" i="6"/>
  <c r="BI10" i="5" s="1"/>
  <c r="BH79" i="6"/>
  <c r="BH10" i="5" s="1"/>
  <c r="BG79" i="6"/>
  <c r="BG10" i="5" s="1"/>
  <c r="BF79" i="6"/>
  <c r="BF10" i="5" s="1"/>
  <c r="BE79" i="6"/>
  <c r="BE10" i="5" s="1"/>
  <c r="BD79" i="6"/>
  <c r="BD10" i="5" s="1"/>
  <c r="BC79" i="6"/>
  <c r="BC10" i="5" s="1"/>
  <c r="BB79" i="6"/>
  <c r="BB10" i="5" s="1"/>
  <c r="BA79" i="6"/>
  <c r="BA10" i="5" s="1"/>
  <c r="AZ79" i="6"/>
  <c r="AZ10" i="5" s="1"/>
  <c r="AY79" i="6"/>
  <c r="AY10" i="5" s="1"/>
  <c r="AX79" i="6"/>
  <c r="AX10" i="5" s="1"/>
  <c r="AW79" i="6"/>
  <c r="AW10" i="5" s="1"/>
  <c r="AV79" i="6"/>
  <c r="AV10" i="5" s="1"/>
  <c r="AU79" i="6"/>
  <c r="AU10" i="5" s="1"/>
  <c r="AT79" i="6"/>
  <c r="AT10" i="5" s="1"/>
  <c r="AS79" i="6"/>
  <c r="AS10" i="5" s="1"/>
  <c r="AR79" i="6"/>
  <c r="AR10" i="5" s="1"/>
  <c r="AQ79" i="6"/>
  <c r="AQ10" i="5" s="1"/>
  <c r="AP79" i="6"/>
  <c r="AP10" i="5" s="1"/>
  <c r="AO79" i="6"/>
  <c r="AO10" i="5" s="1"/>
  <c r="AN79" i="6"/>
  <c r="AN10" i="5" s="1"/>
  <c r="AM79" i="6"/>
  <c r="AM10" i="5" s="1"/>
  <c r="AL79" i="6"/>
  <c r="AL10" i="5" s="1"/>
  <c r="AK79" i="6"/>
  <c r="AK10" i="5" s="1"/>
  <c r="AJ79" i="6"/>
  <c r="AJ10" i="5" s="1"/>
  <c r="AI79" i="6"/>
  <c r="AI10" i="5" s="1"/>
  <c r="AH79" i="6"/>
  <c r="AH10" i="5" s="1"/>
  <c r="AG79" i="6"/>
  <c r="AG10" i="5" s="1"/>
  <c r="AF79" i="6"/>
  <c r="AF10" i="5" s="1"/>
  <c r="AE79" i="6"/>
  <c r="AE10" i="5" s="1"/>
  <c r="AD79" i="6"/>
  <c r="AD10" i="5" s="1"/>
  <c r="AC79" i="6"/>
  <c r="AC10" i="5" s="1"/>
  <c r="AB79" i="6"/>
  <c r="AB10" i="5" s="1"/>
  <c r="AA79" i="6"/>
  <c r="AA10" i="5" s="1"/>
  <c r="Z79" i="6"/>
  <c r="Z10" i="5" s="1"/>
  <c r="Y79" i="6"/>
  <c r="Y10" i="5" s="1"/>
  <c r="X79" i="6"/>
  <c r="X10" i="5" s="1"/>
  <c r="W79" i="6"/>
  <c r="W10" i="5" s="1"/>
  <c r="V79" i="6"/>
  <c r="V10" i="5" s="1"/>
  <c r="U79" i="6"/>
  <c r="U10" i="5" s="1"/>
  <c r="T79" i="6"/>
  <c r="T10" i="5" s="1"/>
  <c r="S79" i="6"/>
  <c r="S10" i="5" s="1"/>
  <c r="R79" i="6"/>
  <c r="R10" i="5" s="1"/>
  <c r="Q79" i="6"/>
  <c r="Q10" i="5" s="1"/>
  <c r="P79" i="6"/>
  <c r="P10" i="5" s="1"/>
  <c r="O79" i="6"/>
  <c r="O10" i="5" s="1"/>
  <c r="N79" i="6"/>
  <c r="N10" i="5" s="1"/>
  <c r="M79" i="6"/>
  <c r="M10" i="5" s="1"/>
  <c r="L79" i="6"/>
  <c r="L10" i="5" s="1"/>
  <c r="K79" i="6"/>
  <c r="K10" i="5" s="1"/>
  <c r="J79" i="6"/>
  <c r="J10" i="5" s="1"/>
  <c r="I79" i="6"/>
  <c r="I10" i="5" s="1"/>
  <c r="H79" i="6"/>
  <c r="H10" i="5" s="1"/>
  <c r="G79" i="6"/>
  <c r="G10" i="5" s="1"/>
  <c r="F79" i="6"/>
  <c r="F10" i="5" s="1"/>
  <c r="E79" i="6"/>
  <c r="E10" i="5" s="1"/>
  <c r="D79" i="6"/>
  <c r="D10" i="5" s="1"/>
  <c r="CC78" i="6"/>
  <c r="CC9" i="5" s="1"/>
  <c r="CB78" i="6"/>
  <c r="CB9" i="5" s="1"/>
  <c r="CA78" i="6"/>
  <c r="CA9" i="5" s="1"/>
  <c r="BZ78" i="6"/>
  <c r="BZ9" i="5" s="1"/>
  <c r="BY78" i="6"/>
  <c r="BY9" i="5" s="1"/>
  <c r="BX78" i="6"/>
  <c r="BX9" i="5" s="1"/>
  <c r="BW78" i="6"/>
  <c r="BW9" i="5" s="1"/>
  <c r="BV78" i="6"/>
  <c r="BV9" i="5" s="1"/>
  <c r="BV12" i="5" s="1"/>
  <c r="BU78" i="6"/>
  <c r="BU9" i="5" s="1"/>
  <c r="BT78" i="6"/>
  <c r="BT9" i="5" s="1"/>
  <c r="BS78" i="6"/>
  <c r="BS9" i="5" s="1"/>
  <c r="BR78" i="6"/>
  <c r="BR9" i="5" s="1"/>
  <c r="BR12" i="5" s="1"/>
  <c r="BQ78" i="6"/>
  <c r="BQ9" i="5" s="1"/>
  <c r="BP78" i="6"/>
  <c r="BP9" i="5" s="1"/>
  <c r="BO78" i="6"/>
  <c r="BO9" i="5" s="1"/>
  <c r="BN78" i="6"/>
  <c r="BN9" i="5" s="1"/>
  <c r="BN12" i="5" s="1"/>
  <c r="BM78" i="6"/>
  <c r="BM9" i="5" s="1"/>
  <c r="BL78" i="6"/>
  <c r="BL9" i="5" s="1"/>
  <c r="BK78" i="6"/>
  <c r="BK9" i="5" s="1"/>
  <c r="BJ78" i="6"/>
  <c r="BJ9" i="5" s="1"/>
  <c r="BJ12" i="5" s="1"/>
  <c r="BI78" i="6"/>
  <c r="BI9" i="5" s="1"/>
  <c r="BH78" i="6"/>
  <c r="BH9" i="5" s="1"/>
  <c r="BH12" i="5" s="1"/>
  <c r="BG78" i="6"/>
  <c r="BG9" i="5" s="1"/>
  <c r="BF78" i="6"/>
  <c r="BF9" i="5" s="1"/>
  <c r="BF12" i="5" s="1"/>
  <c r="BE78" i="6"/>
  <c r="BE9" i="5" s="1"/>
  <c r="BD78" i="6"/>
  <c r="BD9" i="5" s="1"/>
  <c r="BD12" i="5" s="1"/>
  <c r="BC78" i="6"/>
  <c r="BC9" i="5" s="1"/>
  <c r="BB78" i="6"/>
  <c r="BB9" i="5" s="1"/>
  <c r="BB12" i="5" s="1"/>
  <c r="BA78" i="6"/>
  <c r="BA9" i="5" s="1"/>
  <c r="AZ78" i="6"/>
  <c r="AZ9" i="5" s="1"/>
  <c r="AZ12" i="5" s="1"/>
  <c r="AY78" i="6"/>
  <c r="AY9" i="5" s="1"/>
  <c r="AX78" i="6"/>
  <c r="AX9" i="5" s="1"/>
  <c r="AX12" i="5" s="1"/>
  <c r="AW78" i="6"/>
  <c r="AW9" i="5" s="1"/>
  <c r="AV78" i="6"/>
  <c r="AV9" i="5" s="1"/>
  <c r="AV12" i="5" s="1"/>
  <c r="AU78" i="6"/>
  <c r="AU9" i="5" s="1"/>
  <c r="AT78" i="6"/>
  <c r="AT9" i="5" s="1"/>
  <c r="AT12" i="5" s="1"/>
  <c r="AS78" i="6"/>
  <c r="AS9" i="5" s="1"/>
  <c r="AR78" i="6"/>
  <c r="AR9" i="5" s="1"/>
  <c r="AR12" i="5" s="1"/>
  <c r="AQ78" i="6"/>
  <c r="AQ9" i="5" s="1"/>
  <c r="AP78" i="6"/>
  <c r="AP9" i="5" s="1"/>
  <c r="AP12" i="5" s="1"/>
  <c r="AO78" i="6"/>
  <c r="AO9" i="5" s="1"/>
  <c r="AN78" i="6"/>
  <c r="AN9" i="5" s="1"/>
  <c r="AN12" i="5" s="1"/>
  <c r="AM78" i="6"/>
  <c r="AM9" i="5" s="1"/>
  <c r="AL78" i="6"/>
  <c r="AL9" i="5" s="1"/>
  <c r="AL12" i="5" s="1"/>
  <c r="AK78" i="6"/>
  <c r="AK9" i="5" s="1"/>
  <c r="AJ78" i="6"/>
  <c r="AJ9" i="5" s="1"/>
  <c r="AJ12" i="5" s="1"/>
  <c r="AI78" i="6"/>
  <c r="AI9" i="5" s="1"/>
  <c r="AH78" i="6"/>
  <c r="AH9" i="5" s="1"/>
  <c r="AH12" i="5" s="1"/>
  <c r="AG78" i="6"/>
  <c r="AG9" i="5" s="1"/>
  <c r="AF78" i="6"/>
  <c r="AF9" i="5" s="1"/>
  <c r="AF12" i="5" s="1"/>
  <c r="AE78" i="6"/>
  <c r="AE9" i="5" s="1"/>
  <c r="AD78" i="6"/>
  <c r="AD9" i="5" s="1"/>
  <c r="AD12" i="5" s="1"/>
  <c r="AC78" i="6"/>
  <c r="AC9" i="5" s="1"/>
  <c r="AB78" i="6"/>
  <c r="AB9" i="5" s="1"/>
  <c r="AB12" i="5" s="1"/>
  <c r="AA78" i="6"/>
  <c r="AA9" i="5" s="1"/>
  <c r="Z78" i="6"/>
  <c r="Z9" i="5" s="1"/>
  <c r="Z12" i="5" s="1"/>
  <c r="Y78" i="6"/>
  <c r="Y9" i="5" s="1"/>
  <c r="X78" i="6"/>
  <c r="X9" i="5" s="1"/>
  <c r="X12" i="5" s="1"/>
  <c r="W78" i="6"/>
  <c r="W9" i="5" s="1"/>
  <c r="V78" i="6"/>
  <c r="V9" i="5" s="1"/>
  <c r="V12" i="5" s="1"/>
  <c r="U78" i="6"/>
  <c r="U9" i="5" s="1"/>
  <c r="T78" i="6"/>
  <c r="T9" i="5" s="1"/>
  <c r="T12" i="5" s="1"/>
  <c r="S78" i="6"/>
  <c r="S9" i="5" s="1"/>
  <c r="R78" i="6"/>
  <c r="R9" i="5" s="1"/>
  <c r="R12" i="5" s="1"/>
  <c r="Q78" i="6"/>
  <c r="Q9" i="5" s="1"/>
  <c r="P78" i="6"/>
  <c r="P9" i="5" s="1"/>
  <c r="P12" i="5" s="1"/>
  <c r="O78" i="6"/>
  <c r="O9" i="5" s="1"/>
  <c r="N78" i="6"/>
  <c r="N9" i="5" s="1"/>
  <c r="N12" i="5" s="1"/>
  <c r="M78" i="6"/>
  <c r="M9" i="5" s="1"/>
  <c r="L78" i="6"/>
  <c r="L9" i="5" s="1"/>
  <c r="L12" i="5" s="1"/>
  <c r="K78" i="6"/>
  <c r="K9" i="5" s="1"/>
  <c r="J78" i="6"/>
  <c r="J9" i="5" s="1"/>
  <c r="J12" i="5" s="1"/>
  <c r="I78" i="6"/>
  <c r="I9" i="5" s="1"/>
  <c r="H78" i="6"/>
  <c r="H9" i="5" s="1"/>
  <c r="H12" i="5" s="1"/>
  <c r="G78" i="6"/>
  <c r="G9" i="5" s="1"/>
  <c r="F78" i="6"/>
  <c r="F9" i="5" s="1"/>
  <c r="F12" i="5" s="1"/>
  <c r="E78" i="6"/>
  <c r="E9" i="5" s="1"/>
  <c r="D78" i="6"/>
  <c r="D9" i="5" s="1"/>
  <c r="D12" i="5" s="1"/>
  <c r="BV77" i="6"/>
  <c r="BV82" i="6" s="1"/>
  <c r="AA6" i="3" s="1"/>
  <c r="AA19" i="3" s="1"/>
  <c r="BR77" i="6"/>
  <c r="BR82" i="6" s="1"/>
  <c r="W6" i="3" s="1"/>
  <c r="W19" i="3" s="1"/>
  <c r="BN77" i="6"/>
  <c r="BN82" i="6" s="1"/>
  <c r="S6" i="3" s="1"/>
  <c r="BJ77" i="6"/>
  <c r="BJ82" i="6" s="1"/>
  <c r="O6" i="3" s="1"/>
  <c r="BH77" i="6"/>
  <c r="BF77" i="6"/>
  <c r="BF82" i="6" s="1"/>
  <c r="K6" i="3" s="1"/>
  <c r="BD77" i="6"/>
  <c r="BB77" i="6"/>
  <c r="BB82" i="6" s="1"/>
  <c r="G6" i="3" s="1"/>
  <c r="AZ77" i="6"/>
  <c r="AX77" i="6"/>
  <c r="AX82" i="6" s="1"/>
  <c r="AV77" i="6"/>
  <c r="AT77" i="6"/>
  <c r="AT82" i="6" s="1"/>
  <c r="AR77" i="6"/>
  <c r="AR82" i="6" s="1"/>
  <c r="AP77" i="6"/>
  <c r="AP82" i="6" s="1"/>
  <c r="AN77" i="6"/>
  <c r="AN82" i="6" s="1"/>
  <c r="AL77" i="6"/>
  <c r="AL82" i="6" s="1"/>
  <c r="AJ77" i="6"/>
  <c r="AJ82" i="6" s="1"/>
  <c r="AH77" i="6"/>
  <c r="AH82" i="6" s="1"/>
  <c r="AF77" i="6"/>
  <c r="AD77" i="6"/>
  <c r="AB77" i="6"/>
  <c r="Z77" i="6"/>
  <c r="X77" i="6"/>
  <c r="V77" i="6"/>
  <c r="T77" i="6"/>
  <c r="R77" i="6"/>
  <c r="P77" i="6"/>
  <c r="N77" i="6"/>
  <c r="L77" i="6"/>
  <c r="J77" i="6"/>
  <c r="H77" i="6"/>
  <c r="F77" i="6"/>
  <c r="D77" i="6"/>
  <c r="CC69" i="6"/>
  <c r="CB69" i="6"/>
  <c r="CA69" i="6"/>
  <c r="BZ69" i="6"/>
  <c r="BY69" i="6"/>
  <c r="BX69" i="6"/>
  <c r="BW69" i="6"/>
  <c r="BV69" i="6"/>
  <c r="BU69" i="6"/>
  <c r="BT69" i="6"/>
  <c r="BT77" i="6" s="1"/>
  <c r="BT82" i="6" s="1"/>
  <c r="Y6" i="3" s="1"/>
  <c r="Y19" i="3" s="1"/>
  <c r="BS69" i="6"/>
  <c r="BR69" i="6"/>
  <c r="BQ69" i="6"/>
  <c r="CC60" i="6"/>
  <c r="CB60" i="6"/>
  <c r="CA60" i="6"/>
  <c r="BZ60" i="6"/>
  <c r="BY60" i="6"/>
  <c r="BY84" i="6" s="1"/>
  <c r="BX60" i="6"/>
  <c r="BW60" i="6"/>
  <c r="BV60" i="6"/>
  <c r="BU60" i="6"/>
  <c r="BT60" i="6"/>
  <c r="BS60" i="6"/>
  <c r="BR60" i="6"/>
  <c r="BQ60" i="6"/>
  <c r="BQ84" i="6" s="1"/>
  <c r="V8" i="3" s="1"/>
  <c r="V21" i="3" s="1"/>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C38" i="6"/>
  <c r="CC84" i="6" s="1"/>
  <c r="CB38" i="6"/>
  <c r="CB84" i="6" s="1"/>
  <c r="CA38" i="6"/>
  <c r="CA84" i="6" s="1"/>
  <c r="BZ38" i="6"/>
  <c r="BY38" i="6"/>
  <c r="BX38" i="6"/>
  <c r="BX84" i="6" s="1"/>
  <c r="BW38" i="6"/>
  <c r="BW84" i="6" s="1"/>
  <c r="BV38" i="6"/>
  <c r="BU38" i="6"/>
  <c r="BU84" i="6" s="1"/>
  <c r="Z8" i="3" s="1"/>
  <c r="Z21" i="3" s="1"/>
  <c r="BT38" i="6"/>
  <c r="BT84" i="6" s="1"/>
  <c r="Y8" i="3" s="1"/>
  <c r="Y21" i="3" s="1"/>
  <c r="BS38" i="6"/>
  <c r="BS84" i="6" s="1"/>
  <c r="X8" i="3" s="1"/>
  <c r="X21" i="3" s="1"/>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C27" i="6"/>
  <c r="CC79" i="6" s="1"/>
  <c r="CC10" i="5" s="1"/>
  <c r="CB27" i="6"/>
  <c r="CB79" i="6" s="1"/>
  <c r="CB10" i="5" s="1"/>
  <c r="CA27" i="6"/>
  <c r="CA79" i="6" s="1"/>
  <c r="CA10" i="5" s="1"/>
  <c r="BZ27" i="6"/>
  <c r="BY27" i="6"/>
  <c r="BY79" i="6" s="1"/>
  <c r="BY10" i="5" s="1"/>
  <c r="BX27" i="6"/>
  <c r="BX79" i="6" s="1"/>
  <c r="BX10" i="5" s="1"/>
  <c r="BW27" i="6"/>
  <c r="BW79" i="6" s="1"/>
  <c r="BW10" i="5" s="1"/>
  <c r="BV27" i="6"/>
  <c r="BU27" i="6"/>
  <c r="BU79" i="6" s="1"/>
  <c r="BU10" i="5" s="1"/>
  <c r="BU12" i="5" s="1"/>
  <c r="BT27" i="6"/>
  <c r="BT79" i="6" s="1"/>
  <c r="BT10" i="5" s="1"/>
  <c r="BS27" i="6"/>
  <c r="BS79" i="6" s="1"/>
  <c r="BS10" i="5" s="1"/>
  <c r="BS12" i="5" s="1"/>
  <c r="BR27" i="6"/>
  <c r="BQ27" i="6"/>
  <c r="BQ79" i="6" s="1"/>
  <c r="BQ10" i="5" s="1"/>
  <c r="BQ12" i="5" s="1"/>
  <c r="BP27" i="6"/>
  <c r="BO27" i="6"/>
  <c r="BO79" i="6" s="1"/>
  <c r="BO10" i="5" s="1"/>
  <c r="BO12" i="5" s="1"/>
  <c r="BN27" i="6"/>
  <c r="BM27" i="6"/>
  <c r="BM79" i="6" s="1"/>
  <c r="BM10" i="5" s="1"/>
  <c r="BM12" i="5" s="1"/>
  <c r="BL27"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C10" i="6"/>
  <c r="CB10" i="6"/>
  <c r="CA10" i="6"/>
  <c r="BZ10" i="6"/>
  <c r="BY10" i="6"/>
  <c r="BX10" i="6"/>
  <c r="BW10" i="6"/>
  <c r="BV10" i="6"/>
  <c r="BU10" i="6"/>
  <c r="BU77" i="6" s="1"/>
  <c r="BU82" i="6" s="1"/>
  <c r="Z6" i="3" s="1"/>
  <c r="Z19" i="3" s="1"/>
  <c r="BT10" i="6"/>
  <c r="BS10" i="6"/>
  <c r="BS77" i="6" s="1"/>
  <c r="BS82" i="6" s="1"/>
  <c r="X6" i="3" s="1"/>
  <c r="X19" i="3" s="1"/>
  <c r="BR10" i="6"/>
  <c r="BQ10" i="6"/>
  <c r="BQ77" i="6" s="1"/>
  <c r="BQ82" i="6" s="1"/>
  <c r="V6" i="3" s="1"/>
  <c r="V19" i="3" s="1"/>
  <c r="BP10" i="6"/>
  <c r="BO10" i="6"/>
  <c r="BO77" i="6" s="1"/>
  <c r="BO82" i="6" s="1"/>
  <c r="T6" i="3" s="1"/>
  <c r="BN10" i="6"/>
  <c r="BM10" i="6"/>
  <c r="BM77" i="6" s="1"/>
  <c r="BM82" i="6" s="1"/>
  <c r="R6" i="3" s="1"/>
  <c r="BL10" i="6"/>
  <c r="BK10" i="6"/>
  <c r="BK77" i="6" s="1"/>
  <c r="BJ10" i="6"/>
  <c r="BI10" i="6"/>
  <c r="BI77" i="6" s="1"/>
  <c r="BI82" i="6" s="1"/>
  <c r="N6" i="3" s="1"/>
  <c r="BH10" i="6"/>
  <c r="BG10" i="6"/>
  <c r="BG77" i="6" s="1"/>
  <c r="BG82" i="6" s="1"/>
  <c r="L6" i="3" s="1"/>
  <c r="BF10" i="6"/>
  <c r="BE10" i="6"/>
  <c r="BE77" i="6" s="1"/>
  <c r="BE82" i="6" s="1"/>
  <c r="J6" i="3" s="1"/>
  <c r="BD10" i="6"/>
  <c r="BC10" i="6"/>
  <c r="BC77" i="6" s="1"/>
  <c r="BC82" i="6" s="1"/>
  <c r="H6" i="3" s="1"/>
  <c r="BB10" i="6"/>
  <c r="BA10" i="6"/>
  <c r="BA77" i="6" s="1"/>
  <c r="BA82" i="6" s="1"/>
  <c r="F6" i="3" s="1"/>
  <c r="AZ10" i="6"/>
  <c r="AY10" i="6"/>
  <c r="AY77" i="6" s="1"/>
  <c r="AY82" i="6" s="1"/>
  <c r="AX10" i="6"/>
  <c r="AW10" i="6"/>
  <c r="AW77" i="6" s="1"/>
  <c r="AW82" i="6" s="1"/>
  <c r="AV10" i="6"/>
  <c r="AU10" i="6"/>
  <c r="AU77" i="6" s="1"/>
  <c r="AU82" i="6" s="1"/>
  <c r="AT10" i="6"/>
  <c r="AS10" i="6"/>
  <c r="AS77" i="6" s="1"/>
  <c r="AS82" i="6" s="1"/>
  <c r="AR10" i="6"/>
  <c r="AQ10" i="6"/>
  <c r="AQ77" i="6" s="1"/>
  <c r="AQ82" i="6" s="1"/>
  <c r="AP10" i="6"/>
  <c r="AO10" i="6"/>
  <c r="AO77" i="6" s="1"/>
  <c r="AO82" i="6" s="1"/>
  <c r="AN10" i="6"/>
  <c r="AM10" i="6"/>
  <c r="AM77" i="6" s="1"/>
  <c r="AM82" i="6" s="1"/>
  <c r="AL10" i="6"/>
  <c r="AK10" i="6"/>
  <c r="AK77" i="6" s="1"/>
  <c r="AK82" i="6" s="1"/>
  <c r="AJ10" i="6"/>
  <c r="AI10" i="6"/>
  <c r="AI77" i="6" s="1"/>
  <c r="AI82" i="6" s="1"/>
  <c r="AH10" i="6"/>
  <c r="AG10" i="6"/>
  <c r="AG77" i="6" s="1"/>
  <c r="AF10" i="6"/>
  <c r="AE10" i="6"/>
  <c r="AE77" i="6" s="1"/>
  <c r="AD10" i="6"/>
  <c r="AC10" i="6"/>
  <c r="AC77" i="6" s="1"/>
  <c r="AB10" i="6"/>
  <c r="AA10" i="6"/>
  <c r="AA77" i="6" s="1"/>
  <c r="Z10" i="6"/>
  <c r="Y10" i="6"/>
  <c r="Y77" i="6" s="1"/>
  <c r="X10" i="6"/>
  <c r="W10" i="6"/>
  <c r="W77" i="6" s="1"/>
  <c r="V10" i="6"/>
  <c r="U10" i="6"/>
  <c r="U77" i="6" s="1"/>
  <c r="T10" i="6"/>
  <c r="S10" i="6"/>
  <c r="S77" i="6" s="1"/>
  <c r="R10" i="6"/>
  <c r="Q10" i="6"/>
  <c r="Q77" i="6" s="1"/>
  <c r="P10" i="6"/>
  <c r="O10" i="6"/>
  <c r="O77" i="6" s="1"/>
  <c r="N10" i="6"/>
  <c r="M10" i="6"/>
  <c r="M77" i="6" s="1"/>
  <c r="L10" i="6"/>
  <c r="K10" i="6"/>
  <c r="K77" i="6" s="1"/>
  <c r="J10" i="6"/>
  <c r="I10" i="6"/>
  <c r="I77" i="6" s="1"/>
  <c r="H10" i="6"/>
  <c r="G10" i="6"/>
  <c r="G77" i="6" s="1"/>
  <c r="F10" i="6"/>
  <c r="E10" i="6"/>
  <c r="E77" i="6" s="1"/>
  <c r="D10" i="6"/>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K12" i="5"/>
  <c r="BI12" i="5"/>
  <c r="BG12" i="5"/>
  <c r="BE12" i="5"/>
  <c r="BC12" i="5"/>
  <c r="BA12" i="5"/>
  <c r="AY12" i="5"/>
  <c r="AW12" i="5"/>
  <c r="AU12" i="5"/>
  <c r="AS12" i="5"/>
  <c r="AQ12" i="5"/>
  <c r="AO12" i="5"/>
  <c r="AM12" i="5"/>
  <c r="AK12" i="5"/>
  <c r="AI12" i="5"/>
  <c r="AG12" i="5"/>
  <c r="AE12" i="5"/>
  <c r="AC12" i="5"/>
  <c r="AA12" i="5"/>
  <c r="Y12" i="5"/>
  <c r="W12" i="5"/>
  <c r="U12" i="5"/>
  <c r="S12" i="5"/>
  <c r="Q12" i="5"/>
  <c r="O12" i="5"/>
  <c r="M12" i="5"/>
  <c r="K12" i="5"/>
  <c r="I12" i="5"/>
  <c r="G12" i="5"/>
  <c r="E12" i="5"/>
  <c r="CC36" i="4"/>
  <c r="CB36" i="4"/>
  <c r="CA36" i="4"/>
  <c r="BZ36" i="4"/>
  <c r="BY36" i="4"/>
  <c r="BX36" i="4"/>
  <c r="BW36" i="4"/>
  <c r="BV36" i="4"/>
  <c r="BU36" i="4"/>
  <c r="BT36" i="4"/>
  <c r="BS36" i="4"/>
  <c r="BR36" i="4"/>
  <c r="BQ36" i="4"/>
  <c r="BP36" i="4"/>
  <c r="BO36" i="4"/>
  <c r="BN36"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H50" i="3"/>
  <c r="AG50" i="3"/>
  <c r="AF50" i="3"/>
  <c r="AE50" i="3"/>
  <c r="AD50" i="3"/>
  <c r="AC50" i="3"/>
  <c r="AB50" i="3"/>
  <c r="AA50" i="3"/>
  <c r="Z50" i="3"/>
  <c r="Y50" i="3"/>
  <c r="X50" i="3"/>
  <c r="W50" i="3"/>
  <c r="V50" i="3"/>
  <c r="AH46" i="3"/>
  <c r="AG46" i="3"/>
  <c r="AF46" i="3"/>
  <c r="AE46" i="3"/>
  <c r="AD46" i="3"/>
  <c r="AC46" i="3"/>
  <c r="AB46" i="3"/>
  <c r="AA46" i="3"/>
  <c r="Z46" i="3"/>
  <c r="Y46" i="3"/>
  <c r="X46" i="3"/>
  <c r="W46" i="3"/>
  <c r="V46" i="3"/>
  <c r="AH42" i="3"/>
  <c r="AG42" i="3"/>
  <c r="AF42" i="3"/>
  <c r="AE42" i="3"/>
  <c r="AD42" i="3"/>
  <c r="AC42" i="3"/>
  <c r="AB42" i="3"/>
  <c r="AA42" i="3"/>
  <c r="Z42" i="3"/>
  <c r="Y42" i="3"/>
  <c r="X42" i="3"/>
  <c r="W42" i="3"/>
  <c r="V42" i="3"/>
  <c r="BP7" i="5" l="1"/>
  <c r="BP76" i="9"/>
  <c r="BP15" i="5" s="1"/>
  <c r="AJ136" i="9"/>
  <c r="AR136" i="9"/>
  <c r="AZ136" i="9"/>
  <c r="BH136" i="9"/>
  <c r="BP136" i="9"/>
  <c r="BX136" i="9"/>
  <c r="AN128" i="10"/>
  <c r="AV128" i="10"/>
  <c r="BD128" i="10"/>
  <c r="BL128" i="10"/>
  <c r="AJ7" i="5"/>
  <c r="AJ76" i="9"/>
  <c r="AJ15" i="5" s="1"/>
  <c r="AZ7" i="5"/>
  <c r="AZ76" i="9"/>
  <c r="AZ15" i="5" s="1"/>
  <c r="AZ6" i="4"/>
  <c r="BH7" i="5"/>
  <c r="BH76" i="9"/>
  <c r="BH15" i="5" s="1"/>
  <c r="AM7" i="5"/>
  <c r="AM76" i="9"/>
  <c r="AM15" i="5" s="1"/>
  <c r="AU7" i="5"/>
  <c r="AU76" i="9"/>
  <c r="AU15" i="5" s="1"/>
  <c r="BC7" i="5"/>
  <c r="BC76" i="9"/>
  <c r="BC15" i="5" s="1"/>
  <c r="BK7" i="5"/>
  <c r="BK76" i="9"/>
  <c r="BK15" i="5" s="1"/>
  <c r="BS7" i="5"/>
  <c r="BS76" i="9"/>
  <c r="BS15" i="5" s="1"/>
  <c r="CA7" i="5"/>
  <c r="CA76" i="9"/>
  <c r="CA15" i="5" s="1"/>
  <c r="BH129" i="10"/>
  <c r="BT12" i="5"/>
  <c r="BX7" i="5"/>
  <c r="BX76" i="9"/>
  <c r="BX15" i="5" s="1"/>
  <c r="AR7" i="5"/>
  <c r="AR76" i="9"/>
  <c r="AR15" i="5" s="1"/>
  <c r="AJ132" i="9"/>
  <c r="AR132" i="9"/>
  <c r="AZ132" i="9"/>
  <c r="BH132" i="9"/>
  <c r="BP132" i="9"/>
  <c r="BX132" i="9"/>
  <c r="BP129" i="10"/>
  <c r="AL14" i="5"/>
  <c r="BR14" i="5"/>
  <c r="AV76" i="9"/>
  <c r="AV15" i="5" s="1"/>
  <c r="BL76" i="9"/>
  <c r="BL15" i="5" s="1"/>
  <c r="CB76" i="9"/>
  <c r="CB15" i="5" s="1"/>
  <c r="AN8" i="5"/>
  <c r="AN9" i="4"/>
  <c r="AN8" i="4" s="1"/>
  <c r="AN7" i="4"/>
  <c r="BL8" i="5"/>
  <c r="BL9" i="4"/>
  <c r="BL8" i="4" s="1"/>
  <c r="BL7" i="4"/>
  <c r="AN126" i="9"/>
  <c r="AN16" i="5" s="1"/>
  <c r="BL126" i="9"/>
  <c r="BL16" i="5" s="1"/>
  <c r="AN128" i="9"/>
  <c r="BL128" i="9"/>
  <c r="AJ128" i="10"/>
  <c r="BH128" i="10"/>
  <c r="BI43" i="12"/>
  <c r="BQ83" i="6"/>
  <c r="V7" i="3" s="1"/>
  <c r="V20" i="3" s="1"/>
  <c r="AO128" i="9"/>
  <c r="AS128" i="9"/>
  <c r="BE128" i="9"/>
  <c r="BI128" i="9"/>
  <c r="BU128" i="9"/>
  <c r="AK7" i="5"/>
  <c r="AK76" i="9"/>
  <c r="AK15" i="5" s="1"/>
  <c r="AO7" i="5"/>
  <c r="AO76" i="9"/>
  <c r="AO15" i="5" s="1"/>
  <c r="AS7" i="5"/>
  <c r="AS76" i="9"/>
  <c r="AS15" i="5" s="1"/>
  <c r="AW7" i="5"/>
  <c r="AW76" i="9"/>
  <c r="AW15" i="5" s="1"/>
  <c r="BA7" i="5"/>
  <c r="BA76" i="9"/>
  <c r="BA15" i="5" s="1"/>
  <c r="BE7" i="5"/>
  <c r="BE76" i="9"/>
  <c r="BE15" i="5" s="1"/>
  <c r="BI7" i="5"/>
  <c r="BI76" i="9"/>
  <c r="BI15" i="5" s="1"/>
  <c r="BM7" i="5"/>
  <c r="BM76" i="9"/>
  <c r="BM15" i="5" s="1"/>
  <c r="BQ7" i="5"/>
  <c r="BQ76" i="9"/>
  <c r="BQ15" i="5" s="1"/>
  <c r="BU7" i="5"/>
  <c r="BU76" i="9"/>
  <c r="BU15" i="5" s="1"/>
  <c r="BY7" i="5"/>
  <c r="BY76" i="9"/>
  <c r="BY15" i="5" s="1"/>
  <c r="CC7" i="5"/>
  <c r="CC76" i="9"/>
  <c r="CC15" i="5" s="1"/>
  <c r="AI76" i="9"/>
  <c r="AI15" i="5" s="1"/>
  <c r="AQ76" i="9"/>
  <c r="AQ15" i="5" s="1"/>
  <c r="AY76" i="9"/>
  <c r="AY15" i="5" s="1"/>
  <c r="BG76" i="9"/>
  <c r="BG15" i="5" s="1"/>
  <c r="BO76" i="9"/>
  <c r="BO15" i="5" s="1"/>
  <c r="BW76" i="9"/>
  <c r="BW15" i="5" s="1"/>
  <c r="AI7" i="4"/>
  <c r="AI8" i="5"/>
  <c r="AI9" i="4"/>
  <c r="AI8" i="4" s="1"/>
  <c r="AQ8" i="5"/>
  <c r="AQ9" i="4"/>
  <c r="AQ8" i="4" s="1"/>
  <c r="AQ7" i="4"/>
  <c r="AY8" i="5"/>
  <c r="AY9" i="4"/>
  <c r="AY8" i="4" s="1"/>
  <c r="AY7" i="4"/>
  <c r="BG8" i="5"/>
  <c r="BG9" i="4"/>
  <c r="BG7" i="4"/>
  <c r="BO7" i="4"/>
  <c r="BO8" i="5"/>
  <c r="BO9" i="4"/>
  <c r="AI126" i="9"/>
  <c r="AI16" i="5" s="1"/>
  <c r="AQ126" i="9"/>
  <c r="AQ16" i="5" s="1"/>
  <c r="AY126" i="9"/>
  <c r="AY16" i="5" s="1"/>
  <c r="BG126" i="9"/>
  <c r="BG16" i="5" s="1"/>
  <c r="BO126" i="9"/>
  <c r="BO16" i="5" s="1"/>
  <c r="AM17" i="10"/>
  <c r="AM129" i="10" s="1"/>
  <c r="AU17" i="10"/>
  <c r="AU129" i="10" s="1"/>
  <c r="BC17" i="10"/>
  <c r="BC129" i="10" s="1"/>
  <c r="BK17" i="10"/>
  <c r="BK129" i="10" s="1"/>
  <c r="BS17" i="10"/>
  <c r="BS129" i="10" s="1"/>
  <c r="CA17" i="10"/>
  <c r="CA129" i="10" s="1"/>
  <c r="BT99" i="12"/>
  <c r="BT100" i="12" s="1"/>
  <c r="BX99" i="12"/>
  <c r="BX100" i="12" s="1"/>
  <c r="CB99" i="12"/>
  <c r="CB100" i="12" s="1"/>
  <c r="CB12" i="12"/>
  <c r="AR12" i="12"/>
  <c r="BH12" i="12"/>
  <c r="BX12" i="12"/>
  <c r="AU108" i="12"/>
  <c r="AU102" i="12"/>
  <c r="AY108" i="12"/>
  <c r="AY102" i="12"/>
  <c r="BC108" i="12"/>
  <c r="BC102" i="12"/>
  <c r="BG108" i="12"/>
  <c r="BG102" i="12"/>
  <c r="BK108" i="12"/>
  <c r="BK102" i="12"/>
  <c r="BO108" i="12"/>
  <c r="BO102" i="12"/>
  <c r="BT102" i="12"/>
  <c r="BT108" i="12"/>
  <c r="BY102" i="12"/>
  <c r="BY108" i="12"/>
  <c r="AH109" i="12"/>
  <c r="AH110" i="12" s="1"/>
  <c r="AH43" i="12"/>
  <c r="AL109" i="12"/>
  <c r="AL110" i="12" s="1"/>
  <c r="AL43" i="12"/>
  <c r="AP109" i="12"/>
  <c r="AP110" i="12" s="1"/>
  <c r="AP43" i="12"/>
  <c r="AT109" i="12"/>
  <c r="AX109" i="12"/>
  <c r="AX110" i="12" s="1"/>
  <c r="AX43" i="12"/>
  <c r="BB109" i="12"/>
  <c r="BB110" i="12" s="1"/>
  <c r="BB43" i="12"/>
  <c r="BF109" i="12"/>
  <c r="BF110" i="12" s="1"/>
  <c r="BF43" i="12"/>
  <c r="BJ109" i="12"/>
  <c r="BJ110" i="12" s="1"/>
  <c r="BJ43" i="12"/>
  <c r="BN109" i="12"/>
  <c r="BN110" i="12" s="1"/>
  <c r="BN43" i="12"/>
  <c r="BR109" i="12"/>
  <c r="BV109" i="12"/>
  <c r="BZ109" i="12"/>
  <c r="AR110" i="12"/>
  <c r="BO110" i="12"/>
  <c r="BX109" i="12"/>
  <c r="BO43" i="12"/>
  <c r="AT14" i="5"/>
  <c r="BJ14" i="5"/>
  <c r="BZ14" i="5"/>
  <c r="AN76" i="9"/>
  <c r="AN15" i="5" s="1"/>
  <c r="BT76" i="9"/>
  <c r="BT15" i="5" s="1"/>
  <c r="BD7" i="4"/>
  <c r="BD8" i="5"/>
  <c r="BD9" i="4"/>
  <c r="BD8" i="4" s="1"/>
  <c r="BD126" i="9"/>
  <c r="BD16" i="5" s="1"/>
  <c r="BD128" i="9"/>
  <c r="BT128" i="9"/>
  <c r="AR76" i="10"/>
  <c r="AR129" i="10" s="1"/>
  <c r="AZ76" i="10"/>
  <c r="AZ129" i="10" s="1"/>
  <c r="BP76" i="10"/>
  <c r="BX76" i="10"/>
  <c r="BX129" i="10" s="1"/>
  <c r="BR83" i="6"/>
  <c r="W7" i="3" s="1"/>
  <c r="W20" i="3" s="1"/>
  <c r="AH6" i="5"/>
  <c r="AH6" i="4"/>
  <c r="AH128" i="9"/>
  <c r="AL6" i="5"/>
  <c r="AL6" i="4"/>
  <c r="AP6" i="4"/>
  <c r="AP6" i="5"/>
  <c r="AT6" i="5"/>
  <c r="AT6" i="4"/>
  <c r="AX6" i="5"/>
  <c r="AX6" i="4"/>
  <c r="AX128" i="9"/>
  <c r="BB6" i="5"/>
  <c r="BB6" i="4"/>
  <c r="BF6" i="5"/>
  <c r="BF6" i="4"/>
  <c r="BJ6" i="5"/>
  <c r="BJ6" i="4"/>
  <c r="BN6" i="5"/>
  <c r="BN6" i="4"/>
  <c r="BN128" i="9"/>
  <c r="BR6" i="5"/>
  <c r="BR6" i="4"/>
  <c r="BV6" i="4"/>
  <c r="BV128" i="9"/>
  <c r="BV6" i="5"/>
  <c r="BZ6" i="5"/>
  <c r="BZ6" i="4"/>
  <c r="AH17" i="9"/>
  <c r="AP17" i="9"/>
  <c r="AX17" i="9"/>
  <c r="BF17" i="9"/>
  <c r="BN17" i="9"/>
  <c r="BV17" i="9"/>
  <c r="AH7" i="5"/>
  <c r="AH76" i="9"/>
  <c r="AH15" i="5" s="1"/>
  <c r="AL7" i="5"/>
  <c r="AL76" i="9"/>
  <c r="AL15" i="5" s="1"/>
  <c r="AP7" i="5"/>
  <c r="AP76" i="9"/>
  <c r="AP15" i="5" s="1"/>
  <c r="AT7" i="5"/>
  <c r="AT76" i="9"/>
  <c r="AT15" i="5" s="1"/>
  <c r="AX7" i="5"/>
  <c r="AX76" i="9"/>
  <c r="AX15" i="5" s="1"/>
  <c r="BB7" i="5"/>
  <c r="BB76" i="9"/>
  <c r="BB15" i="5" s="1"/>
  <c r="BF7" i="5"/>
  <c r="BF76" i="9"/>
  <c r="BF15" i="5" s="1"/>
  <c r="BJ7" i="5"/>
  <c r="BJ76" i="9"/>
  <c r="BJ15" i="5" s="1"/>
  <c r="BN7" i="5"/>
  <c r="BN76" i="9"/>
  <c r="BN15" i="5" s="1"/>
  <c r="BR7" i="5"/>
  <c r="BR76" i="9"/>
  <c r="BR15" i="5" s="1"/>
  <c r="BV7" i="5"/>
  <c r="BV76" i="9"/>
  <c r="BV15" i="5" s="1"/>
  <c r="BZ7" i="5"/>
  <c r="BZ76" i="9"/>
  <c r="BZ15" i="5" s="1"/>
  <c r="BS107" i="12"/>
  <c r="BS97" i="12"/>
  <c r="CA107" i="12"/>
  <c r="CA97" i="12"/>
  <c r="AJ125" i="9"/>
  <c r="AR125" i="9"/>
  <c r="AZ125" i="9"/>
  <c r="AZ128" i="9" s="1"/>
  <c r="BH125" i="9"/>
  <c r="BP125" i="9"/>
  <c r="BX125" i="9"/>
  <c r="BX128" i="9" s="1"/>
  <c r="AN17" i="10"/>
  <c r="AN129" i="10" s="1"/>
  <c r="AV17" i="10"/>
  <c r="AV129" i="10" s="1"/>
  <c r="BD17" i="10"/>
  <c r="BD129" i="10" s="1"/>
  <c r="BL17" i="10"/>
  <c r="BL129" i="10" s="1"/>
  <c r="BT17" i="10"/>
  <c r="BT129" i="10" s="1"/>
  <c r="CB17" i="10"/>
  <c r="CB129" i="10" s="1"/>
  <c r="AV12" i="12"/>
  <c r="BL12" i="12"/>
  <c r="BY110" i="12"/>
  <c r="AY43" i="12"/>
  <c r="BW97" i="12"/>
  <c r="BO10" i="4"/>
  <c r="CA10" i="4"/>
  <c r="BB14" i="5"/>
  <c r="BD76" i="9"/>
  <c r="BD15" i="5" s="1"/>
  <c r="AV8" i="5"/>
  <c r="AV9" i="4"/>
  <c r="AV8" i="4" s="1"/>
  <c r="AV7" i="4"/>
  <c r="BT8" i="5"/>
  <c r="BT9" i="4"/>
  <c r="BT7" i="4"/>
  <c r="AV126" i="9"/>
  <c r="AV16" i="5" s="1"/>
  <c r="BT126" i="9"/>
  <c r="BT16" i="5" s="1"/>
  <c r="AV128" i="9"/>
  <c r="AV82" i="6"/>
  <c r="AZ82" i="6"/>
  <c r="E6" i="3" s="1"/>
  <c r="BD82" i="6"/>
  <c r="I6" i="3" s="1"/>
  <c r="BH82" i="6"/>
  <c r="M6" i="3" s="1"/>
  <c r="BR84" i="6"/>
  <c r="W8" i="3" s="1"/>
  <c r="W21" i="3" s="1"/>
  <c r="BV84" i="6"/>
  <c r="AA8" i="3" s="1"/>
  <c r="AA21" i="3" s="1"/>
  <c r="BZ84" i="6"/>
  <c r="BU83" i="6"/>
  <c r="Z7" i="3" s="1"/>
  <c r="Z20" i="3" s="1"/>
  <c r="BS83" i="6"/>
  <c r="X7" i="3" s="1"/>
  <c r="X20" i="3" s="1"/>
  <c r="AI6" i="5"/>
  <c r="AI6" i="4"/>
  <c r="AM6" i="5"/>
  <c r="AM6" i="4"/>
  <c r="AQ6" i="5"/>
  <c r="AQ6" i="4"/>
  <c r="AU6" i="5"/>
  <c r="AU6" i="4"/>
  <c r="AY6" i="5"/>
  <c r="AY6" i="4"/>
  <c r="BC6" i="5"/>
  <c r="BC6" i="4"/>
  <c r="BG6" i="5"/>
  <c r="BG6" i="4"/>
  <c r="BK6" i="5"/>
  <c r="BK6" i="4"/>
  <c r="BO6" i="5"/>
  <c r="BO6" i="4"/>
  <c r="BS6" i="5"/>
  <c r="BS6" i="4"/>
  <c r="BW6" i="5"/>
  <c r="BW6" i="4"/>
  <c r="CA6" i="5"/>
  <c r="CA6" i="4"/>
  <c r="AI17" i="9"/>
  <c r="AQ17" i="9"/>
  <c r="AY17" i="9"/>
  <c r="BG17" i="9"/>
  <c r="BO17" i="9"/>
  <c r="BW17" i="9"/>
  <c r="AK136" i="9"/>
  <c r="AO136" i="9"/>
  <c r="AS136" i="9"/>
  <c r="AW136" i="9"/>
  <c r="BA136" i="9"/>
  <c r="BE136" i="9"/>
  <c r="BI136" i="9"/>
  <c r="BM136" i="9"/>
  <c r="BQ136" i="9"/>
  <c r="BU136" i="9"/>
  <c r="BY136" i="9"/>
  <c r="CC136" i="9"/>
  <c r="BT97" i="12"/>
  <c r="BT107" i="12"/>
  <c r="BX97" i="12"/>
  <c r="BX107" i="12"/>
  <c r="AM8" i="5"/>
  <c r="AM9" i="4"/>
  <c r="AM8" i="4" s="1"/>
  <c r="AM7" i="4"/>
  <c r="AU8" i="5"/>
  <c r="AU9" i="4"/>
  <c r="AU8" i="4" s="1"/>
  <c r="AU7" i="4"/>
  <c r="BC8" i="5"/>
  <c r="BC9" i="4"/>
  <c r="BC8" i="4" s="1"/>
  <c r="BC7" i="4"/>
  <c r="BK7" i="4"/>
  <c r="BK9" i="4"/>
  <c r="BK8" i="4" s="1"/>
  <c r="BK8" i="5"/>
  <c r="BS8" i="5"/>
  <c r="BS9" i="4"/>
  <c r="BS7" i="4"/>
  <c r="AM126" i="9"/>
  <c r="AM16" i="5" s="1"/>
  <c r="AU126" i="9"/>
  <c r="AU16" i="5" s="1"/>
  <c r="BC126" i="9"/>
  <c r="BC16" i="5" s="1"/>
  <c r="BK126" i="9"/>
  <c r="BK16" i="5" s="1"/>
  <c r="BS126" i="9"/>
  <c r="BS16" i="5" s="1"/>
  <c r="AM128" i="9"/>
  <c r="AU128" i="9"/>
  <c r="BC128" i="9"/>
  <c r="BK128" i="9"/>
  <c r="BS128" i="9"/>
  <c r="BC129" i="9"/>
  <c r="BK129" i="9"/>
  <c r="AI17" i="10"/>
  <c r="AI129" i="10" s="1"/>
  <c r="AQ17" i="10"/>
  <c r="AQ129" i="10" s="1"/>
  <c r="AY17" i="10"/>
  <c r="AY129" i="10" s="1"/>
  <c r="BG17" i="10"/>
  <c r="BG129" i="10" s="1"/>
  <c r="BO17" i="10"/>
  <c r="BO129" i="10" s="1"/>
  <c r="BW17" i="10"/>
  <c r="BW129" i="10" s="1"/>
  <c r="AJ12" i="12"/>
  <c r="AZ12" i="12"/>
  <c r="BP12" i="12"/>
  <c r="AN110" i="12"/>
  <c r="AY110" i="12"/>
  <c r="BT109" i="12"/>
  <c r="AI43" i="12"/>
  <c r="BD43" i="12"/>
  <c r="BY43" i="12"/>
  <c r="AJ6" i="5"/>
  <c r="AJ6" i="4"/>
  <c r="AN6" i="5"/>
  <c r="AN6" i="4"/>
  <c r="AR6" i="5"/>
  <c r="AR6" i="4"/>
  <c r="AV6" i="5"/>
  <c r="AV6" i="4"/>
  <c r="BD6" i="5"/>
  <c r="BD6" i="4"/>
  <c r="BH6" i="5"/>
  <c r="BH6" i="4"/>
  <c r="BL6" i="5"/>
  <c r="BL6" i="4"/>
  <c r="BP6" i="5"/>
  <c r="BP6" i="4"/>
  <c r="BT6" i="5"/>
  <c r="BT6" i="4"/>
  <c r="BX6" i="5"/>
  <c r="BX6" i="4"/>
  <c r="CB6" i="5"/>
  <c r="CB6" i="4"/>
  <c r="AJ17" i="9"/>
  <c r="AN17" i="9"/>
  <c r="AR17" i="9"/>
  <c r="AV17" i="9"/>
  <c r="AZ17" i="9"/>
  <c r="BD17" i="9"/>
  <c r="BH17" i="9"/>
  <c r="BL17" i="9"/>
  <c r="BP17" i="9"/>
  <c r="BT17" i="9"/>
  <c r="BX17" i="9"/>
  <c r="CB17" i="9"/>
  <c r="BQ97" i="12"/>
  <c r="BQ107" i="12"/>
  <c r="BU97" i="12"/>
  <c r="BU107" i="12"/>
  <c r="BY97" i="12"/>
  <c r="BY107" i="12"/>
  <c r="CC97" i="12"/>
  <c r="CC107" i="12"/>
  <c r="AK125" i="9"/>
  <c r="AO125" i="9"/>
  <c r="AS125" i="9"/>
  <c r="AW125" i="9"/>
  <c r="BA125" i="9"/>
  <c r="BA128" i="9" s="1"/>
  <c r="BE125" i="9"/>
  <c r="BI125" i="9"/>
  <c r="BM125" i="9"/>
  <c r="BQ125" i="9"/>
  <c r="BU125" i="9"/>
  <c r="CC125" i="9"/>
  <c r="AK17" i="10"/>
  <c r="AK129" i="10" s="1"/>
  <c r="AO17" i="10"/>
  <c r="AO129" i="10" s="1"/>
  <c r="AS17" i="10"/>
  <c r="AS129" i="10" s="1"/>
  <c r="AW17" i="10"/>
  <c r="AW129" i="10" s="1"/>
  <c r="BA17" i="10"/>
  <c r="BA129" i="10" s="1"/>
  <c r="BE17" i="10"/>
  <c r="BE129" i="10" s="1"/>
  <c r="BI17" i="10"/>
  <c r="BI129" i="10" s="1"/>
  <c r="BM17" i="10"/>
  <c r="BM129" i="10" s="1"/>
  <c r="BQ17" i="10"/>
  <c r="BQ129" i="10" s="1"/>
  <c r="BU17" i="10"/>
  <c r="BU129" i="10" s="1"/>
  <c r="BY17" i="10"/>
  <c r="BY129" i="10" s="1"/>
  <c r="CC17" i="10"/>
  <c r="CC129" i="10" s="1"/>
  <c r="BM99" i="12"/>
  <c r="BM100" i="12" s="1"/>
  <c r="BQ99" i="12"/>
  <c r="BQ100" i="12" s="1"/>
  <c r="BU99" i="12"/>
  <c r="BU100" i="12" s="1"/>
  <c r="BY99" i="12"/>
  <c r="BY100" i="12" s="1"/>
  <c r="CC99" i="12"/>
  <c r="CC100" i="12" s="1"/>
  <c r="AK12" i="12"/>
  <c r="AO12" i="12"/>
  <c r="AS12" i="12"/>
  <c r="AW12" i="12"/>
  <c r="BA12" i="12"/>
  <c r="BE12" i="12"/>
  <c r="BI12" i="12"/>
  <c r="BM12" i="12"/>
  <c r="BQ12" i="12"/>
  <c r="BU12" i="12"/>
  <c r="BY12" i="12"/>
  <c r="AI108" i="12"/>
  <c r="AI110" i="12" s="1"/>
  <c r="AI102" i="12"/>
  <c r="AM108" i="12"/>
  <c r="AM102" i="12"/>
  <c r="AQ108" i="12"/>
  <c r="AQ110" i="12" s="1"/>
  <c r="AQ102" i="12"/>
  <c r="BU102" i="12"/>
  <c r="BU108" i="12"/>
  <c r="CA108" i="12"/>
  <c r="CA102" i="12"/>
  <c r="AJ42" i="12"/>
  <c r="AO42" i="12"/>
  <c r="AU42" i="12"/>
  <c r="AZ42" i="12"/>
  <c r="BE42" i="12"/>
  <c r="BK42" i="12"/>
  <c r="BP42" i="12"/>
  <c r="BU42" i="12"/>
  <c r="CA42" i="12"/>
  <c r="BR97" i="12"/>
  <c r="BZ97" i="12"/>
  <c r="AM99" i="12"/>
  <c r="AM100" i="12" s="1"/>
  <c r="AU99" i="12"/>
  <c r="AU100" i="12" s="1"/>
  <c r="BC99" i="12"/>
  <c r="BC100" i="12" s="1"/>
  <c r="BK99" i="12"/>
  <c r="BK100" i="12" s="1"/>
  <c r="BS99" i="12"/>
  <c r="BS100" i="12" s="1"/>
  <c r="CA99" i="12"/>
  <c r="CA100" i="12" s="1"/>
  <c r="AJ108" i="12"/>
  <c r="AZ108" i="12"/>
  <c r="BP108" i="12"/>
  <c r="AX35" i="14"/>
  <c r="BF35" i="14"/>
  <c r="BP10" i="4"/>
  <c r="AK6" i="5"/>
  <c r="AK6" i="4"/>
  <c r="AO6" i="5"/>
  <c r="AO6" i="4"/>
  <c r="AS6" i="5"/>
  <c r="AS6" i="4"/>
  <c r="AW6" i="5"/>
  <c r="AW6" i="4"/>
  <c r="BA6" i="5"/>
  <c r="BA6" i="4"/>
  <c r="BE6" i="5"/>
  <c r="BE6" i="4"/>
  <c r="BI6" i="5"/>
  <c r="BI6" i="4"/>
  <c r="BM6" i="5"/>
  <c r="BM6" i="4"/>
  <c r="BQ6" i="5"/>
  <c r="BQ6" i="4"/>
  <c r="BU6" i="5"/>
  <c r="BU6" i="4"/>
  <c r="BY6" i="5"/>
  <c r="BY6" i="4"/>
  <c r="CC6" i="5"/>
  <c r="CC6" i="4"/>
  <c r="AK17" i="9"/>
  <c r="AO17" i="9"/>
  <c r="AS17" i="9"/>
  <c r="AW17" i="9"/>
  <c r="BA17" i="9"/>
  <c r="BE17" i="9"/>
  <c r="BI17" i="9"/>
  <c r="BM17" i="9"/>
  <c r="BQ17" i="9"/>
  <c r="BU17" i="9"/>
  <c r="BY17" i="9"/>
  <c r="CC17" i="9"/>
  <c r="AH125" i="9"/>
  <c r="AL125" i="9"/>
  <c r="AP125" i="9"/>
  <c r="AT125" i="9"/>
  <c r="AX125" i="9"/>
  <c r="BB125" i="9"/>
  <c r="BF125" i="9"/>
  <c r="BJ125" i="9"/>
  <c r="BJ128" i="9" s="1"/>
  <c r="BN125" i="9"/>
  <c r="BR125" i="9"/>
  <c r="BV125" i="9"/>
  <c r="AH17" i="10"/>
  <c r="AH129" i="10" s="1"/>
  <c r="AL17" i="10"/>
  <c r="AL129" i="10" s="1"/>
  <c r="AP17" i="10"/>
  <c r="AP129" i="10" s="1"/>
  <c r="AT17" i="10"/>
  <c r="AT129" i="10" s="1"/>
  <c r="AX17" i="10"/>
  <c r="AX129" i="10" s="1"/>
  <c r="BB17" i="10"/>
  <c r="BB129" i="10" s="1"/>
  <c r="BF17" i="10"/>
  <c r="BF129" i="10" s="1"/>
  <c r="BJ17" i="10"/>
  <c r="BJ129" i="10" s="1"/>
  <c r="BN17" i="10"/>
  <c r="BN129" i="10" s="1"/>
  <c r="BR17" i="10"/>
  <c r="BR129" i="10" s="1"/>
  <c r="BV17" i="10"/>
  <c r="BV129" i="10" s="1"/>
  <c r="BZ17" i="10"/>
  <c r="BZ129" i="10" s="1"/>
  <c r="AH12" i="12"/>
  <c r="AP12" i="12"/>
  <c r="AX12" i="12"/>
  <c r="BF12" i="12"/>
  <c r="BN12" i="12"/>
  <c r="BV12" i="12"/>
  <c r="AW102" i="12"/>
  <c r="AW108" i="12"/>
  <c r="BA102" i="12"/>
  <c r="BA108" i="12"/>
  <c r="BE102" i="12"/>
  <c r="BE108" i="12"/>
  <c r="BI102" i="12"/>
  <c r="BI108" i="12"/>
  <c r="BI110" i="12" s="1"/>
  <c r="BM102" i="12"/>
  <c r="BM108" i="12"/>
  <c r="BQ102" i="12"/>
  <c r="BQ108" i="12"/>
  <c r="BW108" i="12"/>
  <c r="BW102" i="12"/>
  <c r="AK42" i="12"/>
  <c r="AV42" i="12"/>
  <c r="BA42" i="12"/>
  <c r="BG110" i="12"/>
  <c r="BL42" i="12"/>
  <c r="BQ42" i="12"/>
  <c r="BW109" i="12"/>
  <c r="CB42" i="12"/>
  <c r="AQ43" i="12"/>
  <c r="BG43" i="12"/>
  <c r="BW43" i="12"/>
  <c r="AN108" i="12"/>
  <c r="AX20" i="15"/>
  <c r="AX5" i="24"/>
  <c r="AX4" i="24"/>
  <c r="BB20" i="15"/>
  <c r="BB5" i="24"/>
  <c r="BB4" i="24"/>
  <c r="BF20" i="15"/>
  <c r="BF5" i="24"/>
  <c r="BF4" i="24"/>
  <c r="BJ20" i="15"/>
  <c r="BJ18" i="15" s="1"/>
  <c r="BJ4" i="15" s="1"/>
  <c r="BJ5" i="24"/>
  <c r="BJ4" i="24"/>
  <c r="BN20" i="15"/>
  <c r="BN5" i="24"/>
  <c r="BN4" i="24"/>
  <c r="BR20" i="15"/>
  <c r="BR5" i="24"/>
  <c r="BR4" i="24"/>
  <c r="BV20" i="15"/>
  <c r="BV5" i="24"/>
  <c r="BV4" i="24"/>
  <c r="BZ20" i="15"/>
  <c r="BZ18" i="15" s="1"/>
  <c r="BZ4" i="15" s="1"/>
  <c r="BZ5" i="24"/>
  <c r="BZ4" i="24"/>
  <c r="AH19" i="15"/>
  <c r="AH18" i="15" s="1"/>
  <c r="AH4" i="15" s="1"/>
  <c r="AH5" i="24"/>
  <c r="AH4" i="24"/>
  <c r="AL19" i="15"/>
  <c r="AL18" i="15" s="1"/>
  <c r="AL5" i="24"/>
  <c r="AL4" i="24"/>
  <c r="AP19" i="15"/>
  <c r="AP18" i="15" s="1"/>
  <c r="AP5" i="24"/>
  <c r="AP4" i="24"/>
  <c r="AT19" i="15"/>
  <c r="AT18" i="15" s="1"/>
  <c r="AT4" i="15" s="1"/>
  <c r="AT5" i="24"/>
  <c r="AT4" i="24"/>
  <c r="AX18" i="15"/>
  <c r="AX4" i="15" s="1"/>
  <c r="BB18" i="15"/>
  <c r="BF18" i="15"/>
  <c r="BN18" i="15"/>
  <c r="BN4" i="15" s="1"/>
  <c r="BR18" i="15"/>
  <c r="BV18" i="15"/>
  <c r="BW21" i="15"/>
  <c r="BW18" i="15" s="1"/>
  <c r="BW43" i="6"/>
  <c r="BW99" i="9"/>
  <c r="BW14" i="24"/>
  <c r="CA21" i="15"/>
  <c r="CA18" i="15" s="1"/>
  <c r="CA43" i="6"/>
  <c r="CA99" i="9"/>
  <c r="CA14" i="24"/>
  <c r="AT92" i="12"/>
  <c r="AT37" i="12"/>
  <c r="AI12" i="12"/>
  <c r="AQ12" i="12"/>
  <c r="AY12" i="12"/>
  <c r="BG12" i="12"/>
  <c r="BO12" i="12"/>
  <c r="BW12" i="12"/>
  <c r="AK102" i="12"/>
  <c r="AK108" i="12"/>
  <c r="AO102" i="12"/>
  <c r="AO108" i="12"/>
  <c r="AS102" i="12"/>
  <c r="AS108" i="12"/>
  <c r="AS110" i="12" s="1"/>
  <c r="BS108" i="12"/>
  <c r="BS102" i="12"/>
  <c r="CC102" i="12"/>
  <c r="CC108" i="12"/>
  <c r="AM110" i="12"/>
  <c r="AW42" i="12"/>
  <c r="BC110" i="12"/>
  <c r="BM42" i="12"/>
  <c r="BS109" i="12"/>
  <c r="BS110" i="12" s="1"/>
  <c r="CC42" i="12"/>
  <c r="AM43" i="12"/>
  <c r="AR43" i="12"/>
  <c r="BC43" i="12"/>
  <c r="BH43" i="12"/>
  <c r="BS43" i="12"/>
  <c r="BX43" i="12"/>
  <c r="BV97" i="12"/>
  <c r="AR108" i="12"/>
  <c r="BX108" i="12"/>
  <c r="K9" i="3"/>
  <c r="AV10" i="4"/>
  <c r="AZ10" i="4"/>
  <c r="BD10" i="4"/>
  <c r="BH10" i="4"/>
  <c r="BL10" i="4"/>
  <c r="BT10" i="4"/>
  <c r="BX10" i="4"/>
  <c r="CB10" i="4"/>
  <c r="BL14" i="6"/>
  <c r="BL17" i="19"/>
  <c r="BL62" i="12" s="1"/>
  <c r="BL63" i="12" s="1"/>
  <c r="BP14" i="6"/>
  <c r="BP17" i="19"/>
  <c r="BP62" i="12" s="1"/>
  <c r="BP63" i="12" s="1"/>
  <c r="AW10" i="4"/>
  <c r="AL11" i="15"/>
  <c r="AL4" i="15" s="1"/>
  <c r="AT11" i="15"/>
  <c r="AU35" i="14"/>
  <c r="AY35" i="14"/>
  <c r="BC35" i="14"/>
  <c r="BG35" i="14"/>
  <c r="BK35" i="14"/>
  <c r="BJ10" i="4"/>
  <c r="BV10" i="4"/>
  <c r="BZ10" i="4"/>
  <c r="AJ8" i="15"/>
  <c r="AJ5" i="15" s="1"/>
  <c r="AJ4" i="15" s="1"/>
  <c r="AJ4" i="20"/>
  <c r="AN8" i="15"/>
  <c r="AN5" i="15" s="1"/>
  <c r="AN4" i="15" s="1"/>
  <c r="AN4" i="20"/>
  <c r="AR8" i="15"/>
  <c r="AR5" i="15" s="1"/>
  <c r="AR4" i="15" s="1"/>
  <c r="AR4" i="20"/>
  <c r="AV8" i="15"/>
  <c r="AV5" i="15" s="1"/>
  <c r="AV4" i="15" s="1"/>
  <c r="AV4" i="20"/>
  <c r="AZ8" i="15"/>
  <c r="AZ5" i="15" s="1"/>
  <c r="AZ4" i="20"/>
  <c r="BD8" i="15"/>
  <c r="BD5" i="15" s="1"/>
  <c r="BD4" i="15" s="1"/>
  <c r="BD4" i="20"/>
  <c r="BH8" i="15"/>
  <c r="BH5" i="15" s="1"/>
  <c r="BH4" i="20"/>
  <c r="BL8" i="15"/>
  <c r="BL5" i="15" s="1"/>
  <c r="BL4" i="20"/>
  <c r="BP8" i="15"/>
  <c r="BP5" i="15" s="1"/>
  <c r="BP4" i="20"/>
  <c r="BT8" i="15"/>
  <c r="BT5" i="15" s="1"/>
  <c r="BT4" i="15" s="1"/>
  <c r="BT4" i="20"/>
  <c r="BX8" i="15"/>
  <c r="BX5" i="15" s="1"/>
  <c r="BX4" i="15" s="1"/>
  <c r="BX4" i="20"/>
  <c r="CB8" i="15"/>
  <c r="CB5" i="15" s="1"/>
  <c r="CB4" i="20"/>
  <c r="AP4" i="15"/>
  <c r="BF4" i="15"/>
  <c r="BV4" i="15"/>
  <c r="AI9" i="15"/>
  <c r="AI5" i="15" s="1"/>
  <c r="AI4" i="15" s="1"/>
  <c r="AI4" i="20"/>
  <c r="AM9" i="15"/>
  <c r="AM5" i="15" s="1"/>
  <c r="AM4" i="15" s="1"/>
  <c r="AM4" i="20"/>
  <c r="AQ9" i="15"/>
  <c r="AQ5" i="15" s="1"/>
  <c r="AQ4" i="15" s="1"/>
  <c r="AQ4" i="20"/>
  <c r="AY9" i="15"/>
  <c r="AY5" i="15" s="1"/>
  <c r="AY4" i="15" s="1"/>
  <c r="AY4" i="20"/>
  <c r="BC9" i="15"/>
  <c r="BC5" i="15" s="1"/>
  <c r="BC4" i="15" s="1"/>
  <c r="BC4" i="20"/>
  <c r="BG9" i="15"/>
  <c r="BG5" i="15" s="1"/>
  <c r="BG4" i="15" s="1"/>
  <c r="BG4" i="20"/>
  <c r="BK9" i="15"/>
  <c r="BK5" i="15" s="1"/>
  <c r="BK4" i="15" s="1"/>
  <c r="BK4" i="20"/>
  <c r="BO9" i="15"/>
  <c r="BO5" i="15" s="1"/>
  <c r="BO4" i="15" s="1"/>
  <c r="BO4" i="20"/>
  <c r="BS9" i="15"/>
  <c r="BS5" i="15" s="1"/>
  <c r="BS4" i="15" s="1"/>
  <c r="BS4" i="20"/>
  <c r="BW9" i="15"/>
  <c r="BW5" i="15" s="1"/>
  <c r="BW4" i="20"/>
  <c r="CA9" i="15"/>
  <c r="CA5" i="15" s="1"/>
  <c r="CA4" i="15" s="1"/>
  <c r="CA4" i="20"/>
  <c r="AD26" i="20"/>
  <c r="AH26" i="20"/>
  <c r="AL26" i="20"/>
  <c r="AP26" i="20"/>
  <c r="AT26" i="20"/>
  <c r="AX26" i="20"/>
  <c r="BB26" i="20"/>
  <c r="BF26" i="20"/>
  <c r="BJ26" i="20"/>
  <c r="BN26" i="20"/>
  <c r="BR26" i="20"/>
  <c r="BV26" i="20"/>
  <c r="BZ26" i="20"/>
  <c r="AI26" i="20"/>
  <c r="AM26" i="20"/>
  <c r="AQ26" i="20"/>
  <c r="AU26" i="20"/>
  <c r="AY26" i="20"/>
  <c r="BC26" i="20"/>
  <c r="BG26" i="20"/>
  <c r="BK26" i="20"/>
  <c r="BO26" i="20"/>
  <c r="BS26" i="20"/>
  <c r="BW26" i="20"/>
  <c r="CA26" i="20"/>
  <c r="BB11" i="15"/>
  <c r="BB4" i="15" s="1"/>
  <c r="BR11" i="15"/>
  <c r="BR4" i="15" s="1"/>
  <c r="AZ17" i="22"/>
  <c r="AZ13" i="15" s="1"/>
  <c r="AZ11" i="15" s="1"/>
  <c r="BD17" i="22"/>
  <c r="BD13" i="15" s="1"/>
  <c r="BD11" i="15" s="1"/>
  <c r="BH17" i="22"/>
  <c r="BH13" i="15" s="1"/>
  <c r="BH11" i="15" s="1"/>
  <c r="BL17" i="22"/>
  <c r="BL13" i="15" s="1"/>
  <c r="BL11" i="15" s="1"/>
  <c r="BP17" i="22"/>
  <c r="BP13" i="15" s="1"/>
  <c r="BP11" i="15" s="1"/>
  <c r="BT17" i="22"/>
  <c r="BT13" i="15" s="1"/>
  <c r="BT11" i="15" s="1"/>
  <c r="BX17" i="22"/>
  <c r="BX13" i="15" s="1"/>
  <c r="BX11" i="15" s="1"/>
  <c r="CB17" i="22"/>
  <c r="CB13" i="15" s="1"/>
  <c r="CB11" i="15" s="1"/>
  <c r="BA10" i="4"/>
  <c r="BE10" i="4"/>
  <c r="BI10" i="4"/>
  <c r="BM10" i="4"/>
  <c r="BQ10" i="4"/>
  <c r="BU10" i="4"/>
  <c r="BY10" i="4"/>
  <c r="CC10" i="4"/>
  <c r="BX21" i="15"/>
  <c r="BX18" i="15" s="1"/>
  <c r="BX99" i="9"/>
  <c r="BX143" i="9" s="1"/>
  <c r="BX140" i="9" s="1"/>
  <c r="BX43" i="6"/>
  <c r="CB21" i="15"/>
  <c r="CB18" i="15" s="1"/>
  <c r="CB99" i="9"/>
  <c r="CB43" i="6"/>
  <c r="AX10" i="4"/>
  <c r="BB10" i="4"/>
  <c r="BN10" i="4"/>
  <c r="BR10" i="4"/>
  <c r="BX14" i="24"/>
  <c r="CB14" i="24"/>
  <c r="BY21" i="15"/>
  <c r="BY18" i="15" s="1"/>
  <c r="BY4" i="15" s="1"/>
  <c r="BY99" i="9"/>
  <c r="BY143" i="9" s="1"/>
  <c r="BY140" i="9" s="1"/>
  <c r="BY43" i="6"/>
  <c r="CC21" i="15"/>
  <c r="CC18" i="15" s="1"/>
  <c r="CC4" i="15" s="1"/>
  <c r="CC99" i="9"/>
  <c r="CC143" i="9" s="1"/>
  <c r="CC140" i="9" s="1"/>
  <c r="BI4" i="27"/>
  <c r="BM4" i="27"/>
  <c r="BQ4" i="27"/>
  <c r="BR4" i="27"/>
  <c r="BR6" i="12"/>
  <c r="BZ4" i="27"/>
  <c r="BZ6" i="12"/>
  <c r="CC43" i="6"/>
  <c r="CC77" i="6" s="1"/>
  <c r="BC10" i="4"/>
  <c r="BG10" i="4"/>
  <c r="BS10" i="4"/>
  <c r="BW10" i="4"/>
  <c r="BM17" i="19"/>
  <c r="BM62" i="12" s="1"/>
  <c r="BM63" i="12" s="1"/>
  <c r="AK4" i="20"/>
  <c r="AO4" i="20"/>
  <c r="AS4" i="20"/>
  <c r="AW4" i="20"/>
  <c r="BA4" i="20"/>
  <c r="BE4" i="20"/>
  <c r="BI4" i="20"/>
  <c r="BM4" i="20"/>
  <c r="BQ4" i="20"/>
  <c r="BU4" i="20"/>
  <c r="BY4" i="20"/>
  <c r="CC4" i="20"/>
  <c r="AI4" i="24"/>
  <c r="AM4" i="24"/>
  <c r="AQ4" i="24"/>
  <c r="AU4" i="24"/>
  <c r="AY4" i="24"/>
  <c r="BC4" i="24"/>
  <c r="BG4" i="24"/>
  <c r="BK4" i="24"/>
  <c r="BO4" i="24"/>
  <c r="BS4" i="24"/>
  <c r="BW4" i="24"/>
  <c r="CA4" i="24"/>
  <c r="AI5" i="24"/>
  <c r="AQ5" i="24"/>
  <c r="AU5" i="24"/>
  <c r="AY5" i="24"/>
  <c r="BC5" i="24"/>
  <c r="BG5" i="24"/>
  <c r="BK5" i="24"/>
  <c r="BO5" i="24"/>
  <c r="BS5" i="24"/>
  <c r="BW5" i="24"/>
  <c r="CA5" i="24"/>
  <c r="BZ21" i="15"/>
  <c r="BZ43" i="6"/>
  <c r="BZ99" i="9"/>
  <c r="BZ143" i="9" s="1"/>
  <c r="BZ140" i="9" s="1"/>
  <c r="CC4" i="27"/>
  <c r="BR4" i="30"/>
  <c r="BV4" i="30"/>
  <c r="BZ4" i="30"/>
  <c r="BZ4" i="31"/>
  <c r="BV6" i="12"/>
  <c r="BX4" i="31"/>
  <c r="CB4" i="31"/>
  <c r="CB4" i="15" l="1"/>
  <c r="AT108" i="12"/>
  <c r="AT110" i="12" s="1"/>
  <c r="AT102" i="12"/>
  <c r="CA80" i="6"/>
  <c r="CA11" i="5" s="1"/>
  <c r="CA12" i="5" s="1"/>
  <c r="CA86" i="6"/>
  <c r="BW80" i="6"/>
  <c r="BW11" i="5" s="1"/>
  <c r="BW12" i="5" s="1"/>
  <c r="BW86" i="6"/>
  <c r="AV43" i="12"/>
  <c r="AV109" i="12"/>
  <c r="AV110" i="12" s="1"/>
  <c r="AT7" i="4"/>
  <c r="AT8" i="5"/>
  <c r="AT9" i="4"/>
  <c r="AT8" i="4" s="1"/>
  <c r="AT126" i="9"/>
  <c r="AT16" i="5" s="1"/>
  <c r="AW14" i="5"/>
  <c r="AW17" i="5" s="1"/>
  <c r="AW129" i="9"/>
  <c r="BQ8" i="5"/>
  <c r="BQ9" i="4"/>
  <c r="BQ8" i="4" s="1"/>
  <c r="BQ7" i="4"/>
  <c r="BQ126" i="9"/>
  <c r="BQ16" i="5" s="1"/>
  <c r="BP14" i="5"/>
  <c r="AT128" i="9"/>
  <c r="BZ86" i="6"/>
  <c r="BZ83" i="6" s="1"/>
  <c r="AE7" i="3" s="1"/>
  <c r="AE20" i="3" s="1"/>
  <c r="BZ80" i="6"/>
  <c r="BZ11" i="5" s="1"/>
  <c r="BZ12" i="5" s="1"/>
  <c r="BZ77" i="6"/>
  <c r="BY86" i="6"/>
  <c r="BY80" i="6"/>
  <c r="BY11" i="5" s="1"/>
  <c r="BY12" i="5" s="1"/>
  <c r="AP7" i="4"/>
  <c r="AP8" i="5"/>
  <c r="AP9" i="4"/>
  <c r="AP8" i="4" s="1"/>
  <c r="AP126" i="9"/>
  <c r="AP16" i="5" s="1"/>
  <c r="BI14" i="5"/>
  <c r="BM8" i="5"/>
  <c r="BM9" i="4"/>
  <c r="BM8" i="4" s="1"/>
  <c r="BM7" i="4"/>
  <c r="BM126" i="9"/>
  <c r="BM16" i="5" s="1"/>
  <c r="CB14" i="5"/>
  <c r="BW14" i="5"/>
  <c r="AQ14" i="5"/>
  <c r="AQ17" i="5" s="1"/>
  <c r="AQ129" i="9"/>
  <c r="BT8" i="4"/>
  <c r="BP8" i="5"/>
  <c r="BP9" i="4"/>
  <c r="BP8" i="4" s="1"/>
  <c r="BP7" i="4"/>
  <c r="BP126" i="9"/>
  <c r="BP16" i="5" s="1"/>
  <c r="AJ8" i="5"/>
  <c r="AJ9" i="4"/>
  <c r="AJ8" i="4" s="1"/>
  <c r="AJ7" i="4"/>
  <c r="AJ126" i="9"/>
  <c r="AJ16" i="5" s="1"/>
  <c r="AX14" i="5"/>
  <c r="BP99" i="12"/>
  <c r="BP100" i="12" s="1"/>
  <c r="BW77" i="6"/>
  <c r="BW82" i="6" s="1"/>
  <c r="BY77" i="6"/>
  <c r="BK17" i="5"/>
  <c r="AU17" i="5"/>
  <c r="AJ128" i="9"/>
  <c r="BZ92" i="12"/>
  <c r="BZ37" i="12"/>
  <c r="BZ98" i="12"/>
  <c r="BZ100" i="12" s="1"/>
  <c r="BL4" i="15"/>
  <c r="BM109" i="12"/>
  <c r="BM110" i="12" s="1"/>
  <c r="BM43" i="12"/>
  <c r="BJ8" i="5"/>
  <c r="BJ9" i="4"/>
  <c r="BJ8" i="4" s="1"/>
  <c r="BJ7" i="4"/>
  <c r="BJ126" i="9"/>
  <c r="BM14" i="5"/>
  <c r="BM17" i="5" s="1"/>
  <c r="BM129" i="9"/>
  <c r="BP109" i="12"/>
  <c r="BP110" i="12" s="1"/>
  <c r="BP43" i="12"/>
  <c r="AK8" i="5"/>
  <c r="AK9" i="4"/>
  <c r="AK8" i="4" s="1"/>
  <c r="AK7" i="4"/>
  <c r="AK126" i="9"/>
  <c r="AK16" i="5" s="1"/>
  <c r="AJ14" i="5"/>
  <c r="AJ17" i="5" s="1"/>
  <c r="AJ129" i="9"/>
  <c r="AR8" i="5"/>
  <c r="AR9" i="4"/>
  <c r="AR8" i="4" s="1"/>
  <c r="AR7" i="4"/>
  <c r="AR126" i="9"/>
  <c r="AR16" i="5" s="1"/>
  <c r="BF14" i="5"/>
  <c r="BF129" i="9"/>
  <c r="CA77" i="6"/>
  <c r="CA82" i="6" s="1"/>
  <c r="BL85" i="6"/>
  <c r="BL77" i="6"/>
  <c r="BL82" i="6" s="1"/>
  <c r="Q6" i="3" s="1"/>
  <c r="BL79" i="6"/>
  <c r="BL10" i="5" s="1"/>
  <c r="BL12" i="5" s="1"/>
  <c r="BV7" i="4"/>
  <c r="BV9" i="4"/>
  <c r="BV8" i="4" s="1"/>
  <c r="BV8" i="5"/>
  <c r="BV126" i="9"/>
  <c r="BV16" i="5" s="1"/>
  <c r="BY14" i="5"/>
  <c r="BK109" i="12"/>
  <c r="BK110" i="12" s="1"/>
  <c r="BK43" i="12"/>
  <c r="CC8" i="5"/>
  <c r="CC9" i="4"/>
  <c r="CC8" i="4" s="1"/>
  <c r="CC7" i="4"/>
  <c r="CC126" i="9"/>
  <c r="CC16" i="5" s="1"/>
  <c r="BL14" i="5"/>
  <c r="BL17" i="5" s="1"/>
  <c r="BL129" i="9"/>
  <c r="AU129" i="9"/>
  <c r="BR92" i="12"/>
  <c r="BR37" i="12"/>
  <c r="BR98" i="12"/>
  <c r="BR100" i="12" s="1"/>
  <c r="CB80" i="6"/>
  <c r="CB11" i="5" s="1"/>
  <c r="CB12" i="5" s="1"/>
  <c r="CB77" i="6"/>
  <c r="CB86" i="6"/>
  <c r="BW4" i="15"/>
  <c r="BP4" i="15"/>
  <c r="BH4" i="15"/>
  <c r="AZ4" i="15"/>
  <c r="CC109" i="12"/>
  <c r="CC110" i="12" s="1"/>
  <c r="CC43" i="12"/>
  <c r="AW109" i="12"/>
  <c r="AW110" i="12" s="1"/>
  <c r="AW43" i="12"/>
  <c r="CB43" i="12"/>
  <c r="CB109" i="12"/>
  <c r="CB110" i="12" s="1"/>
  <c r="AK109" i="12"/>
  <c r="AK110" i="12" s="1"/>
  <c r="AK43" i="12"/>
  <c r="BR8" i="5"/>
  <c r="BR9" i="4"/>
  <c r="BR8" i="4" s="1"/>
  <c r="BR7" i="4"/>
  <c r="BR126" i="9"/>
  <c r="BB8" i="5"/>
  <c r="BB9" i="4"/>
  <c r="BB8" i="4" s="1"/>
  <c r="BB7" i="4"/>
  <c r="BB126" i="9"/>
  <c r="AL8" i="5"/>
  <c r="AL9" i="4"/>
  <c r="AL8" i="4" s="1"/>
  <c r="AL7" i="4"/>
  <c r="AL126" i="9"/>
  <c r="AL16" i="5" s="1"/>
  <c r="AL17" i="5" s="1"/>
  <c r="BU14" i="5"/>
  <c r="BE14" i="5"/>
  <c r="BE17" i="5" s="1"/>
  <c r="BE129" i="9"/>
  <c r="AO14" i="5"/>
  <c r="CA109" i="12"/>
  <c r="CA110" i="12" s="1"/>
  <c r="CA43" i="12"/>
  <c r="BE109" i="12"/>
  <c r="BE110" i="12" s="1"/>
  <c r="BE43" i="12"/>
  <c r="AJ109" i="12"/>
  <c r="AJ110" i="12" s="1"/>
  <c r="AJ43" i="12"/>
  <c r="BY125" i="9"/>
  <c r="BI8" i="5"/>
  <c r="BI9" i="4"/>
  <c r="BI8" i="4" s="1"/>
  <c r="BI7" i="4"/>
  <c r="BI126" i="9"/>
  <c r="BI16" i="5" s="1"/>
  <c r="AS8" i="5"/>
  <c r="AS9" i="4"/>
  <c r="AS8" i="4" s="1"/>
  <c r="AS7" i="4"/>
  <c r="AS126" i="9"/>
  <c r="AS16" i="5" s="1"/>
  <c r="BX14" i="5"/>
  <c r="BX129" i="9"/>
  <c r="BH14" i="5"/>
  <c r="BH17" i="5" s="1"/>
  <c r="AR14" i="5"/>
  <c r="AR17" i="5" s="1"/>
  <c r="AR129" i="9"/>
  <c r="BR12" i="12"/>
  <c r="BS129" i="9"/>
  <c r="AM129" i="9"/>
  <c r="BO14" i="5"/>
  <c r="BO17" i="5" s="1"/>
  <c r="BO129" i="9"/>
  <c r="AI14" i="5"/>
  <c r="AI17" i="5" s="1"/>
  <c r="AI129" i="9"/>
  <c r="BH8" i="5"/>
  <c r="BH9" i="4"/>
  <c r="BH8" i="4" s="1"/>
  <c r="BH7" i="4"/>
  <c r="BH126" i="9"/>
  <c r="BH16" i="5" s="1"/>
  <c r="BV14" i="5"/>
  <c r="BV17" i="5" s="1"/>
  <c r="BV129" i="9"/>
  <c r="AP14" i="5"/>
  <c r="BR128" i="9"/>
  <c r="BB128" i="9"/>
  <c r="AL128" i="9"/>
  <c r="AT129" i="9"/>
  <c r="BX110" i="12"/>
  <c r="AT43" i="12"/>
  <c r="BL99" i="12"/>
  <c r="BL100" i="12" s="1"/>
  <c r="BO8" i="4"/>
  <c r="BG8" i="4"/>
  <c r="BQ128" i="9"/>
  <c r="AK128" i="9"/>
  <c r="BH128" i="9"/>
  <c r="BP128" i="9"/>
  <c r="BQ109" i="12"/>
  <c r="BQ110" i="12" s="1"/>
  <c r="BQ43" i="12"/>
  <c r="BZ125" i="9"/>
  <c r="CC14" i="5"/>
  <c r="AU109" i="12"/>
  <c r="AU110" i="12" s="1"/>
  <c r="AU43" i="12"/>
  <c r="BA8" i="5"/>
  <c r="BA9" i="4"/>
  <c r="BA8" i="4" s="1"/>
  <c r="BA7" i="4"/>
  <c r="BA126" i="9"/>
  <c r="BA16" i="5" s="1"/>
  <c r="AZ14" i="5"/>
  <c r="AY14" i="5"/>
  <c r="AY17" i="5" s="1"/>
  <c r="AY129" i="9"/>
  <c r="BX8" i="5"/>
  <c r="BX9" i="4"/>
  <c r="BX8" i="4" s="1"/>
  <c r="BX7" i="4"/>
  <c r="BX126" i="9"/>
  <c r="BX16" i="5" s="1"/>
  <c r="BX80" i="6"/>
  <c r="BX11" i="5" s="1"/>
  <c r="BX12" i="5" s="1"/>
  <c r="BX77" i="6"/>
  <c r="BX86" i="6"/>
  <c r="BL43" i="12"/>
  <c r="BL109" i="12"/>
  <c r="BL110" i="12" s="1"/>
  <c r="BF8" i="5"/>
  <c r="BF9" i="4"/>
  <c r="BF8" i="4" s="1"/>
  <c r="BF7" i="4"/>
  <c r="BF126" i="9"/>
  <c r="BF16" i="5" s="1"/>
  <c r="AS14" i="5"/>
  <c r="AS17" i="5" s="1"/>
  <c r="AS129" i="9"/>
  <c r="AO109" i="12"/>
  <c r="AO110" i="12" s="1"/>
  <c r="AO43" i="12"/>
  <c r="AW8" i="5"/>
  <c r="AW9" i="4"/>
  <c r="AW8" i="4" s="1"/>
  <c r="AW7" i="4"/>
  <c r="AW126" i="9"/>
  <c r="AW16" i="5" s="1"/>
  <c r="AV14" i="5"/>
  <c r="AV17" i="5" s="1"/>
  <c r="AV129" i="9"/>
  <c r="BV92" i="12"/>
  <c r="BV37" i="12"/>
  <c r="BV98" i="12"/>
  <c r="BV100" i="12" s="1"/>
  <c r="CC86" i="6"/>
  <c r="CC80" i="6"/>
  <c r="CC11" i="5" s="1"/>
  <c r="CC12" i="5" s="1"/>
  <c r="CB143" i="9"/>
  <c r="CB140" i="9" s="1"/>
  <c r="CB125" i="9"/>
  <c r="BP85" i="6"/>
  <c r="BP77" i="6"/>
  <c r="BP82" i="6" s="1"/>
  <c r="U6" i="3" s="1"/>
  <c r="BP79" i="6"/>
  <c r="BP10" i="5" s="1"/>
  <c r="BP12" i="5" s="1"/>
  <c r="CA125" i="9"/>
  <c r="CA143" i="9"/>
  <c r="CA140" i="9" s="1"/>
  <c r="BW143" i="9"/>
  <c r="BW140" i="9" s="1"/>
  <c r="BW125" i="9"/>
  <c r="BW110" i="12"/>
  <c r="BA109" i="12"/>
  <c r="BA110" i="12" s="1"/>
  <c r="BA43" i="12"/>
  <c r="BZ12" i="12"/>
  <c r="BN8" i="5"/>
  <c r="BN9" i="4"/>
  <c r="BN8" i="4" s="1"/>
  <c r="BN7" i="4"/>
  <c r="BN126" i="9"/>
  <c r="BN16" i="5" s="1"/>
  <c r="AX8" i="5"/>
  <c r="AX9" i="4"/>
  <c r="AX8" i="4" s="1"/>
  <c r="AX7" i="4"/>
  <c r="AX126" i="9"/>
  <c r="AX16" i="5" s="1"/>
  <c r="AH8" i="5"/>
  <c r="AH9" i="4"/>
  <c r="AH8" i="4" s="1"/>
  <c r="AH7" i="4"/>
  <c r="AH126" i="9"/>
  <c r="AH16" i="5" s="1"/>
  <c r="BQ14" i="5"/>
  <c r="BQ17" i="5" s="1"/>
  <c r="BA14" i="5"/>
  <c r="AK14" i="5"/>
  <c r="AK17" i="5" s="1"/>
  <c r="BU109" i="12"/>
  <c r="BU110" i="12" s="1"/>
  <c r="BU43" i="12"/>
  <c r="AZ109" i="12"/>
  <c r="AZ110" i="12" s="1"/>
  <c r="AZ43" i="12"/>
  <c r="BU8" i="5"/>
  <c r="BU9" i="4"/>
  <c r="BU8" i="4" s="1"/>
  <c r="BU7" i="4"/>
  <c r="BU126" i="9"/>
  <c r="BU16" i="5" s="1"/>
  <c r="BE8" i="5"/>
  <c r="BE9" i="4"/>
  <c r="BE8" i="4" s="1"/>
  <c r="BE7" i="4"/>
  <c r="BE126" i="9"/>
  <c r="BE16" i="5" s="1"/>
  <c r="AO8" i="5"/>
  <c r="AO9" i="4"/>
  <c r="AO8" i="4" s="1"/>
  <c r="AO7" i="4"/>
  <c r="AO126" i="9"/>
  <c r="AO16" i="5" s="1"/>
  <c r="BT14" i="5"/>
  <c r="BT17" i="5" s="1"/>
  <c r="BT129" i="9"/>
  <c r="BD14" i="5"/>
  <c r="BD17" i="5" s="1"/>
  <c r="BD129" i="9"/>
  <c r="AN14" i="5"/>
  <c r="AN17" i="5" s="1"/>
  <c r="AN129" i="9"/>
  <c r="BT110" i="12"/>
  <c r="BS8" i="4"/>
  <c r="BG14" i="5"/>
  <c r="BG17" i="5" s="1"/>
  <c r="BG129" i="9"/>
  <c r="AZ7" i="4"/>
  <c r="AZ8" i="5"/>
  <c r="AZ9" i="4"/>
  <c r="AZ8" i="4" s="1"/>
  <c r="AZ126" i="9"/>
  <c r="AZ16" i="5" s="1"/>
  <c r="BN14" i="5"/>
  <c r="BN17" i="5" s="1"/>
  <c r="AH14" i="5"/>
  <c r="AH129" i="9"/>
  <c r="BF128" i="9"/>
  <c r="AP128" i="9"/>
  <c r="AT17" i="5"/>
  <c r="CC128" i="9"/>
  <c r="BM128" i="9"/>
  <c r="AW128" i="9"/>
  <c r="AR128" i="9"/>
  <c r="BS17" i="5"/>
  <c r="BC17" i="5"/>
  <c r="AM17" i="5"/>
  <c r="CA8" i="5" l="1"/>
  <c r="CA9" i="4"/>
  <c r="CA8" i="4" s="1"/>
  <c r="CA7" i="4"/>
  <c r="CA126" i="9"/>
  <c r="CA128" i="9"/>
  <c r="CB8" i="5"/>
  <c r="CB9" i="4"/>
  <c r="CB8" i="4" s="1"/>
  <c r="CB7" i="4"/>
  <c r="CB126" i="9"/>
  <c r="CB128" i="9"/>
  <c r="BX83" i="6"/>
  <c r="AC7" i="3" s="1"/>
  <c r="AC20" i="3" s="1"/>
  <c r="AC8" i="3"/>
  <c r="AC21" i="3" s="1"/>
  <c r="BZ7" i="4"/>
  <c r="BZ8" i="5"/>
  <c r="BZ9" i="4"/>
  <c r="BZ8" i="4" s="1"/>
  <c r="BZ126" i="9"/>
  <c r="BZ128" i="9"/>
  <c r="BR16" i="5"/>
  <c r="BR17" i="5" s="1"/>
  <c r="BR129" i="9"/>
  <c r="CB83" i="6"/>
  <c r="AG7" i="3" s="1"/>
  <c r="AG20" i="3" s="1"/>
  <c r="AG8" i="3"/>
  <c r="AG21" i="3" s="1"/>
  <c r="BR108" i="12"/>
  <c r="BR110" i="12" s="1"/>
  <c r="BR102" i="12"/>
  <c r="BR43" i="12"/>
  <c r="BW83" i="6"/>
  <c r="AB7" i="3" s="1"/>
  <c r="AB20" i="3" s="1"/>
  <c r="AB8" i="3"/>
  <c r="AB21" i="3" s="1"/>
  <c r="BA129" i="9"/>
  <c r="BV108" i="12"/>
  <c r="BV110" i="12" s="1"/>
  <c r="BV102" i="12"/>
  <c r="BV43" i="12"/>
  <c r="CB82" i="6"/>
  <c r="BZ108" i="12"/>
  <c r="BZ110" i="12" s="1"/>
  <c r="BZ102" i="12"/>
  <c r="BZ43" i="12"/>
  <c r="BY83" i="6"/>
  <c r="AD7" i="3" s="1"/>
  <c r="AD20" i="3" s="1"/>
  <c r="AD8" i="3"/>
  <c r="AD21" i="3" s="1"/>
  <c r="BA17" i="5"/>
  <c r="AZ129" i="9"/>
  <c r="CC129" i="9"/>
  <c r="AP129" i="9"/>
  <c r="BX17" i="5"/>
  <c r="AO129" i="9"/>
  <c r="BU129" i="9"/>
  <c r="BF17" i="5"/>
  <c r="AX17" i="5"/>
  <c r="BI129" i="9"/>
  <c r="BZ82" i="6"/>
  <c r="BP129" i="9"/>
  <c r="CA83" i="6"/>
  <c r="AF7" i="3" s="1"/>
  <c r="AF20" i="3" s="1"/>
  <c r="AF8" i="3"/>
  <c r="AF21" i="3" s="1"/>
  <c r="BB16" i="5"/>
  <c r="BB17" i="5" s="1"/>
  <c r="BB129" i="9"/>
  <c r="AF6" i="3"/>
  <c r="AF19" i="3" s="1"/>
  <c r="CA93" i="6"/>
  <c r="CA98" i="6" s="1"/>
  <c r="AB6" i="3"/>
  <c r="AB19" i="3" s="1"/>
  <c r="BW93" i="6"/>
  <c r="BW98" i="6" s="1"/>
  <c r="BW8" i="5"/>
  <c r="BW9" i="4"/>
  <c r="BW8" i="4" s="1"/>
  <c r="BW7" i="4"/>
  <c r="BW126" i="9"/>
  <c r="BW128" i="9"/>
  <c r="BX82" i="6"/>
  <c r="AL129" i="9"/>
  <c r="BJ16" i="5"/>
  <c r="BJ17" i="5" s="1"/>
  <c r="BJ129" i="9"/>
  <c r="AX129" i="9"/>
  <c r="AH17" i="5"/>
  <c r="BN129" i="9"/>
  <c r="AK129" i="9"/>
  <c r="BQ129" i="9"/>
  <c r="CC83" i="6"/>
  <c r="AH7" i="3" s="1"/>
  <c r="AH20" i="3" s="1"/>
  <c r="AH8" i="3"/>
  <c r="AH21" i="3" s="1"/>
  <c r="AE8" i="3"/>
  <c r="AE21" i="3" s="1"/>
  <c r="AZ17" i="5"/>
  <c r="CC17" i="5"/>
  <c r="AP17" i="5"/>
  <c r="BH129" i="9"/>
  <c r="BY8" i="5"/>
  <c r="BY9" i="4"/>
  <c r="BY8" i="4" s="1"/>
  <c r="BY7" i="4"/>
  <c r="BY126" i="9"/>
  <c r="BY128" i="9"/>
  <c r="AO17" i="5"/>
  <c r="BU17" i="5"/>
  <c r="BY82" i="6"/>
  <c r="BI17" i="5"/>
  <c r="BP17" i="5"/>
  <c r="CC82" i="6"/>
  <c r="AG6" i="3" l="1"/>
  <c r="AG19" i="3" s="1"/>
  <c r="CB93" i="6"/>
  <c r="CB98" i="6" s="1"/>
  <c r="AH6" i="3"/>
  <c r="AH19" i="3" s="1"/>
  <c r="CC93" i="6"/>
  <c r="CC98" i="6" s="1"/>
  <c r="AD6" i="3"/>
  <c r="AD19" i="3" s="1"/>
  <c r="BY93" i="6"/>
  <c r="BY98" i="6" s="1"/>
  <c r="BW16" i="5"/>
  <c r="BW17" i="5" s="1"/>
  <c r="BW129" i="9"/>
  <c r="AC6" i="3"/>
  <c r="AC19" i="3" s="1"/>
  <c r="BX93" i="6"/>
  <c r="BX98" i="6" s="1"/>
  <c r="BZ16" i="5"/>
  <c r="BZ17" i="5" s="1"/>
  <c r="BZ129" i="9"/>
  <c r="CA16" i="5"/>
  <c r="CA17" i="5" s="1"/>
  <c r="CA129" i="9"/>
  <c r="BY16" i="5"/>
  <c r="BY17" i="5" s="1"/>
  <c r="BY129" i="9"/>
  <c r="AE6" i="3"/>
  <c r="AE19" i="3" s="1"/>
  <c r="BZ93" i="6"/>
  <c r="BZ98" i="6" s="1"/>
  <c r="CB16" i="5"/>
  <c r="CB17" i="5" s="1"/>
  <c r="CB129" i="9"/>
</calcChain>
</file>

<file path=xl/sharedStrings.xml><?xml version="1.0" encoding="utf-8"?>
<sst xmlns="http://schemas.openxmlformats.org/spreadsheetml/2006/main" count="15062" uniqueCount="757">
  <si>
    <t>Spring Budget 2021</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</si>
  <si>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</si>
  <si>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</si>
  <si>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</si>
  <si>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</si>
  <si>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</si>
  <si>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</si>
  <si>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</si>
  <si>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2025/26. </t>
  </si>
  <si>
    <t xml:space="preserve">Table 1a: Benefit expenditure by benefit 1948/49 to 2025/26 nominal terms. </t>
  </si>
  <si>
    <t xml:space="preserve">Table 1b: Benefit expenditure by benefit 1948/49 to 2025/26 real terms prices. </t>
  </si>
  <si>
    <t>Table 1c: Caseloads by benefit</t>
  </si>
  <si>
    <t>Table 2a: Benefit expenditure by age group, 1978/79 to 2025/26 nominal terms.</t>
  </si>
  <si>
    <t>Table 2b: Benefit expenditure by age group, 1978/79 to 2025/26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</si>
  <si>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</si>
  <si>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</si>
  <si>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</si>
  <si>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</si>
  <si>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</si>
  <si>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</si>
  <si>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</si>
  <si>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</si>
  <si>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</si>
  <si>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</si>
  <si>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</si>
  <si>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</si>
  <si>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</si>
  <si>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</si>
  <si>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</si>
  <si>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</si>
  <si>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</si>
  <si>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</si>
  <si>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</si>
  <si>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</si>
  <si>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</si>
  <si>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</si>
  <si>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</si>
  <si>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</si>
  <si>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</si>
  <si>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</si>
  <si>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</si>
  <si>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</si>
  <si>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</si>
  <si>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</si>
  <si>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</si>
  <si>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Spring Budget</t>
  </si>
  <si>
    <t>BASIS FOR THIS FORECAST</t>
  </si>
  <si>
    <t xml:space="preserve">Forecast figures are consistent with Spring 2021 Economic and Fiscal Outlook (EFO) published by the Office for Budget Responsibility (OBR) on 3rd March 2021. The OBR EFO is available at https://obr.uk/efo/economic-and-fiscal-outlook-march-2021/. Forecasts reflect the Government's delivery plans and the OBR’s additional judgements as set out in the EFO. 
Details of the DWP Social Security forecast are published in the EFO, Supplementary Table 3.7, at https://obr.uk/download/march-2021-economic-and-fiscal-outlook-supplementary-fiscal-tables-expenditure/
Due to different definitions of spending and to additional analysis leading to reassignment of spending across benefits, figures in these tables do not exactly match those in the EFO, but a reconciliation between the two is included at the foot of Table 1a. 
</t>
  </si>
  <si>
    <t>PRESENTATION OF FIGURES</t>
  </si>
  <si>
    <r>
      <rPr>
        <b/>
        <sz val="12"/>
        <color rgb="FF000000"/>
        <rFont val="Arial"/>
        <family val="2"/>
      </rPr>
      <t>Welfare Cap:</t>
    </r>
    <r>
      <rPr>
        <b/>
        <sz val="12"/>
        <color rgb="FF000000"/>
        <rFont val="Arial"/>
        <family val="2"/>
      </rPr>
      <t xml:space="preserve">
</t>
    </r>
    <r>
      <rPr>
        <sz val="12"/>
        <color rgb="FF000000"/>
        <rFont val="Arial"/>
        <family val="2"/>
      </rPr>
      <t xml:space="preserve">One of the government's fiscal rules is the welfare cap. The welfare cap was introduced at Budget 2014. The current cap was reset at Spring Budget 2020 and applies to all DWP AME excluding State Pension and the most cyclical elements of welfare (Jobseeker’s Allowance, associated Housing Benefit, and the equivalent in Universal Credit). The cap also includes social security spending by other departments and the equivalent in Northern Ireland and the Scottish Government.  The current welfare cap is set for 2024-25 and will be formally reviewed at the start of the next parliament. 
Information on spending within and outside the cap has been included in these tables, although many only cover the elements of welfare spending covered by DWP. Other spending within the Welfare Cap is detailed in the OBR’s EFO and summarised in the UK welfare table. 
</t>
    </r>
  </si>
  <si>
    <r>
      <rPr>
        <b/>
        <sz val="12"/>
        <color rgb="FF000000"/>
        <rFont val="Arial"/>
        <family val="2"/>
      </rPr>
      <t>Geographical coverage:</t>
    </r>
    <r>
      <rPr>
        <b/>
        <sz val="12"/>
        <color rgb="FF000000"/>
        <rFont val="Arial"/>
        <family val="2"/>
      </rPr>
      <t xml:space="preserve">
</t>
    </r>
    <r>
      <rPr>
        <sz val="12"/>
        <color rgb="FF000000"/>
        <rFont val="Arial"/>
        <family val="2"/>
      </rPr>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t>
    </r>
  </si>
  <si>
    <r>
      <rPr>
        <b/>
        <sz val="12"/>
        <color rgb="FF000000"/>
        <rFont val="Arial"/>
        <family val="2"/>
      </rPr>
      <t>Claimant groups:</t>
    </r>
    <r>
      <rPr>
        <b/>
        <sz val="12"/>
        <color rgb="FF000000"/>
        <rFont val="Arial"/>
        <family val="2"/>
      </rPr>
      <t xml:space="preserve">
</t>
    </r>
    <r>
      <rPr>
        <sz val="12"/>
        <color rgb="FF000000"/>
        <rFont val="Arial"/>
        <family val="2"/>
      </rPr>
      <t>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</si>
  <si>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r>
      <rPr>
        <b/>
        <sz val="12"/>
        <color rgb="FF000000"/>
        <rFont val="Arial"/>
        <family val="2"/>
      </rPr>
      <t>Real terms:</t>
    </r>
    <r>
      <rPr>
        <b/>
        <sz val="12"/>
        <color rgb="FF000000"/>
        <rFont val="Arial"/>
        <family val="2"/>
      </rPr>
      <t xml:space="preserve">
</t>
    </r>
    <r>
      <rPr>
        <sz val="12"/>
        <color rgb="FF000000"/>
        <rFont val="Arial"/>
        <family val="2"/>
      </rPr>
      <t xml:space="preserve">Real terms expenditure (where actual spending has been adjusted to remove the effects of general price level changes (inflation) over time using price levels from 2021/22 (the base year) has been calculated using OBR's economic forecast. Real terms figures provide a more meaningful measurement of change over time.
</t>
    </r>
  </si>
  <si>
    <r>
      <rPr>
        <b/>
        <sz val="12"/>
        <color rgb="FF000000"/>
        <rFont val="Arial"/>
        <family val="2"/>
      </rPr>
      <t>Rounding:</t>
    </r>
    <r>
      <rPr>
        <b/>
        <sz val="12"/>
        <color rgb="FF000000"/>
        <rFont val="Arial"/>
        <family val="2"/>
      </rPr>
      <t xml:space="preserve">
</t>
    </r>
    <r>
      <rPr>
        <sz val="12"/>
        <color rgb="FF000000"/>
        <rFont val="Arial"/>
        <family val="2"/>
      </rPr>
      <t xml:space="preserve">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</si>
  <si>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rgb="FF000000"/>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differ slightly.  </t>
    </r>
  </si>
  <si>
    <r>
      <rPr>
        <b/>
        <sz val="12"/>
        <color rgb="FF000000"/>
        <rFont val="Arial"/>
        <family val="2"/>
      </rPr>
      <t>Revisions:</t>
    </r>
    <r>
      <rPr>
        <b/>
        <sz val="12"/>
        <color rgb="FF000000"/>
        <rFont val="Arial"/>
        <family val="2"/>
      </rPr>
      <t xml:space="preserve">
</t>
    </r>
    <r>
      <rPr>
        <sz val="12"/>
        <color rgb="FF000000"/>
        <rFont val="Arial"/>
        <family val="2"/>
      </rPr>
      <t>Some figures for past years may have changed since previous publications and from other sources owing to the incorporation of more up-to-date information, improvements in the methodology used to break down expenditure totals between sub-groups, or minor definitional differences.</t>
    </r>
  </si>
  <si>
    <r>
      <rPr>
        <b/>
        <sz val="12"/>
        <color rgb="FF000000"/>
        <rFont val="Arial"/>
        <family val="2"/>
      </rPr>
      <t>Accounting basis:</t>
    </r>
    <r>
      <rPr>
        <b/>
        <sz val="12"/>
        <color rgb="FF000000"/>
        <rFont val="Arial"/>
        <family val="2"/>
      </rPr>
      <t xml:space="preserve">
</t>
    </r>
    <r>
      <rPr>
        <sz val="12"/>
        <color rgb="FF000000"/>
        <rFont val="Arial"/>
        <family val="2"/>
      </rPr>
      <t>Figures for 1999/00 onwards are on a Resource Accounting and Budgeting basis. There may be small differences between figures quoted in these tables and those quoted in Department for Work and Pensions Accounts.</t>
    </r>
  </si>
  <si>
    <t>BENEFIT SPECIFIC NOTES</t>
  </si>
  <si>
    <r>
      <t xml:space="preserve">Universal Credit and methodology:
</t>
    </r>
    <r>
      <rPr>
        <sz val="12"/>
        <color rgb="FF000000"/>
        <rFont val="Arial"/>
        <family val="2"/>
      </rPr>
      <t xml:space="preserve">Universal Credit was introduced in October 2013. This is gradually replacing Income Support, income-based Jobseeker's Allowance, income-based Employment and Support Allowance and Housing Benefit, along with Child Tax Credit and Working Tax Credit (delivered by Her Majesty's Revenue &amp; Customs). </t>
    </r>
    <r>
      <rPr>
        <sz val="12"/>
        <color rgb="FF000000"/>
        <rFont val="Arial"/>
        <family val="2"/>
      </rPr>
      <t xml:space="preserve">
</t>
    </r>
    <r>
      <rPr>
        <sz val="12"/>
        <color rgb="FF000000"/>
        <rFont val="Arial"/>
        <family val="2"/>
      </rPr>
      <t xml:space="preserve">
Universal Credit (UC) and the legacy benefits have moved from a 'counterfactual' to an 'actual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r>
    <r>
      <rPr>
        <sz val="12"/>
        <color rgb="FF000000"/>
        <rFont val="Arial"/>
        <family val="2"/>
      </rPr>
      <t xml:space="preserve">
                                                                                                                                                                                                                                                                                                                       </t>
    </r>
    <r>
      <rPr>
        <b/>
        <sz val="12"/>
        <color rgb="FF000000"/>
        <rFont val="Arial"/>
        <family val="2"/>
      </rPr>
      <t>Universal Credit breakdowns</t>
    </r>
    <r>
      <rPr>
        <sz val="12"/>
        <color rgb="FF000000"/>
        <rFont val="Arial"/>
        <family val="2"/>
      </rPr>
      <t xml:space="preserve">
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and Universal Credit expenditure on support for Housing. </t>
    </r>
    <r>
      <rPr>
        <sz val="12"/>
        <color rgb="FF000000"/>
        <rFont val="Arial"/>
        <family val="2"/>
      </rPr>
      <t xml:space="preserve">
</t>
    </r>
    <r>
      <rPr>
        <sz val="12"/>
        <color rgb="FF000000"/>
        <rFont val="Arial"/>
        <family val="2"/>
      </rPr>
      <t xml:space="preserve">
To be as consistent as possible with previous tables on disability/health conditions (Table 4), under UC, expenditure directed at those with health conditions will be defined as households where at least one person has been found to have either: i) Limited Capability for Work; ii) Limited Capability for Work and Work Related Activity; or iii) Be awaiting a Work Capability Assessment. Further, for consistency with previous information on ESA and ESA-passported HB, expenditure included will be the estimated spend on Standard Allowance, Health Element, and Housing Element (all adjusted proportionally for deductions and earnings in the household claim). Other parts of the payment, for example Child Element, are not included.             </t>
    </r>
    <r>
      <rPr>
        <sz val="12"/>
        <color rgb="FF000000"/>
        <rFont val="Arial"/>
        <family val="2"/>
      </rPr>
      <t xml:space="preserve">
</t>
    </r>
    <r>
      <rPr>
        <sz val="12"/>
        <color rgb="FF000000"/>
        <rFont val="Arial"/>
        <family val="2"/>
      </rPr>
      <t xml:space="preserve">
Autumn Forecast 2020 was the first time in splitting Universal Credit expenditure. Due to methodologies used to produce these UC splits, they may not match those that would have been produced under the old ‘counterfactual’ methodologies (where we forecasted as if UC didn’t exist and added on a “UC Marginal Cost” to estimate the additional costs arising from UC). The methodology, and number of splits, will be developed over time, and therefore may change in future iterations”</t>
    </r>
    <r>
      <rPr>
        <sz val="12"/>
        <color rgb="FF000000"/>
        <rFont val="Arial"/>
        <family val="2"/>
      </rPr>
      <t xml:space="preserve">
</t>
    </r>
  </si>
  <si>
    <r>
      <rPr>
        <b/>
        <sz val="12"/>
        <color rgb="FF000000"/>
        <rFont val="Arial"/>
        <family val="2"/>
      </rPr>
      <t>Benefit changes over time:</t>
    </r>
    <r>
      <rPr>
        <b/>
        <sz val="12"/>
        <color rgb="FF000000"/>
        <rFont val="Arial"/>
        <family val="2"/>
      </rPr>
      <t xml:space="preserve">
</t>
    </r>
    <r>
      <rPr>
        <sz val="12"/>
        <color rgb="FF000000"/>
        <rFont val="Arial"/>
        <family val="2"/>
      </rPr>
      <t xml:space="preserve">Where one benefit has been renamed or superseded by another, and the earlier benefit is not shown separately, the most recent name for the benefit is shown, but the figures cover all relevant benefits, as follows:
     Bereavement benefits include Widows' Benefits and Bereavement Support Payment.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</si>
  <si>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</si>
  <si>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r>
      <rPr>
        <b/>
        <sz val="12"/>
        <color rgb="FF000000"/>
        <rFont val="Arial"/>
        <family val="2"/>
      </rPr>
      <t>Other benefits:</t>
    </r>
    <r>
      <rPr>
        <b/>
        <sz val="12"/>
        <color rgb="FF000000"/>
        <rFont val="Arial"/>
        <family val="2"/>
      </rPr>
      <t xml:space="preserve">
</t>
    </r>
    <r>
      <rPr>
        <sz val="12"/>
        <color rgb="FF000000"/>
        <rFont val="Arial"/>
        <family val="2"/>
      </rPr>
      <t xml:space="preserve">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 funded Statutory Sick Pay returned for 2020/21 only as part of the policy response for COVID-19.
</t>
    </r>
  </si>
  <si>
    <r>
      <rPr>
        <b/>
        <sz val="12"/>
        <color rgb="FF000000"/>
        <rFont val="Arial"/>
        <family val="2"/>
      </rPr>
      <t>DEL expenditure:</t>
    </r>
    <r>
      <rPr>
        <b/>
        <sz val="12"/>
        <color rgb="FF000000"/>
        <rFont val="Arial"/>
        <family val="2"/>
      </rPr>
      <t xml:space="preserve">
</t>
    </r>
    <r>
      <rPr>
        <sz val="12"/>
        <color rgb="FF000000"/>
        <rFont val="Arial"/>
        <family val="2"/>
      </rPr>
      <t xml:space="preserve">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
</t>
    </r>
  </si>
  <si>
    <r>
      <rPr>
        <b/>
        <sz val="12"/>
        <color rgb="FF000000"/>
        <rFont val="Arial"/>
        <family val="2"/>
      </rPr>
      <t>Discretionary Housing Payments:</t>
    </r>
    <r>
      <rPr>
        <b/>
        <sz val="12"/>
        <color rgb="FF000000"/>
        <rFont val="Arial"/>
        <family val="2"/>
      </rPr>
      <t xml:space="preserve">
</t>
    </r>
    <r>
      <rPr>
        <sz val="12"/>
        <color rgb="FF000000"/>
        <rFont val="Arial"/>
        <family val="2"/>
      </rPr>
      <t>Discretionary Housing Payments outturn figures are shown up to 2019/20 and include all payments made by Local Authorities, whatever the funding source. The forecast figure for 2020/21 is based on current year allocations. Forecasts figures for 2021/22 and beyond are based on the £140m total allocation announced in Autumn 2020 Spending Round. These forecast years show only the expected DWP DEL allocations for England and Wales, as funding for Scotland is now devolved and paid through the block grant. Expenditure beyond 2021/22 will be determined at the next Spending Review.</t>
    </r>
  </si>
  <si>
    <r>
      <t xml:space="preserve">Support for Mortgage Interest loans
</t>
    </r>
    <r>
      <rPr>
        <sz val="12"/>
        <color rgb="FF000000"/>
        <rFont val="Arial"/>
        <family val="2"/>
      </rPr>
      <t>In April 2018, Support for Mortgage Interest became a loan, replacing the support for mortgage interest element in qualifying benefits. The expenditure figures given in the tables relate only to the estimated write-offs of loans.</t>
    </r>
  </si>
  <si>
    <t>INFORMATION ON SPECIFIC TABLES</t>
  </si>
  <si>
    <r>
      <rPr>
        <b/>
        <sz val="12"/>
        <color rgb="FF000000"/>
        <rFont val="Arial"/>
        <family val="2"/>
      </rPr>
      <t>Benefit expenditure to support disabled people and people with health conditions (Table 4):</t>
    </r>
    <r>
      <rPr>
        <sz val="12"/>
        <color rgb="FF000000"/>
        <rFont val="Arial"/>
        <family val="2"/>
      </rPr>
      <t xml:space="preserve">This table summarises benefit expenditure on disability, incapacity and carer benefits. It includes spending on benefits explicitly directed at disabled people, people with health conditions and their carers; including Income Support and Housing Benefit paid to people in the disabled, incapacity and carer statistical groups, as well as the health related spend on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</si>
  <si>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color rgb="FF000000"/>
        <rFont val="Arial"/>
        <family val="2"/>
      </rPr>
      <t>Unemployment benefits table</t>
    </r>
    <r>
      <rPr>
        <b/>
        <sz val="12"/>
        <color rgb="FF000000"/>
        <rFont val="Arial"/>
        <family val="2"/>
      </rPr>
      <t xml:space="preserve">
</t>
    </r>
    <r>
      <rPr>
        <sz val="12"/>
        <color rgb="FF000000"/>
        <rFont val="Arial"/>
        <family val="2"/>
      </rPr>
      <t xml:space="preserve">This table now includes Universal Credit (UC) expenditure to provide a comprehensive overview of expenditure attributed to unemployment rather. This UC expenditure is the total UC expenditure, and not just the equivalent JSA spend, and so will include spend directed at those in-work and those claiming UC for non-unemployment driven reasons
</t>
    </r>
  </si>
  <si>
    <r>
      <rPr>
        <b/>
        <sz val="12"/>
        <color rgb="FF000000"/>
        <rFont val="Arial"/>
        <family val="2"/>
      </rPr>
      <t>UC and equivalents table</t>
    </r>
    <r>
      <rPr>
        <b/>
        <sz val="12"/>
        <color rgb="FF000000"/>
        <rFont val="Arial"/>
        <family val="2"/>
      </rPr>
      <t xml:space="preserve">
</t>
    </r>
    <r>
      <rPr>
        <sz val="12"/>
        <color rgb="FF000000"/>
        <rFont val="Arial"/>
        <family val="2"/>
      </rPr>
      <t xml:space="preserve">This new table has been added to depict total Universal Credit (UC) and equivalent legacy benefit expenditure, including Tax Credits payed by Her Majesty’s Revenue and Customs.
</t>
    </r>
  </si>
  <si>
    <r>
      <rPr>
        <b/>
        <sz val="12"/>
        <color rgb="FF000000"/>
        <rFont val="Arial"/>
        <family val="2"/>
      </rPr>
      <t xml:space="preserve">GB and UK tables </t>
    </r>
    <r>
      <rPr>
        <b/>
        <sz val="12"/>
        <color rgb="FF000000"/>
        <rFont val="Arial"/>
        <family val="2"/>
      </rPr>
      <t xml:space="preserve">
</t>
    </r>
    <r>
      <rPr>
        <sz val="12"/>
        <color rgb="FF000000"/>
        <rFont val="Arial"/>
        <family val="2"/>
      </rPr>
      <t xml:space="preserve">These tables have been re-included to the workbook, having been excluded in the publication following Spring Budget 2020. The GB table includes other non-DWP GB expenditure (excluding expenditure devolved to the Scottish Government) whilst the UK table includes the GB expenditure and expenditure devolved to the Scottish Government and Northern Ireland Executive. 
</t>
    </r>
  </si>
  <si>
    <t>TRANSFERS AND DEVOLUTION</t>
  </si>
  <si>
    <r>
      <rPr>
        <b/>
        <sz val="12"/>
        <color rgb="FF000000"/>
        <rFont val="Arial"/>
        <family val="2"/>
      </rPr>
      <t>Transfers between departments and to devolved administrations:</t>
    </r>
    <r>
      <rPr>
        <b/>
        <sz val="12"/>
        <color rgb="FF000000"/>
        <rFont val="Arial"/>
        <family val="2"/>
      </rPr>
      <t xml:space="preserve">
</t>
    </r>
    <r>
      <rPr>
        <sz val="12"/>
        <color rgb="FF000000"/>
        <rFont val="Arial"/>
        <family val="2"/>
      </rPr>
      <t xml:space="preserve">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2) Family Credit and Disability Working Allowance were replaced from October 1999 by Working Families Tax Credit and Disabled Person's Tax Credit, administered by Her Majesty's Revenue &amp; Customs.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</si>
  <si>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</si>
  <si>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</si>
  <si>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</si>
  <si>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</si>
  <si>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</si>
  <si>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</si>
  <si>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</si>
  <si>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</si>
  <si>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</si>
  <si>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</si>
  <si>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</si>
  <si>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t xml:space="preserve">12)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</si>
  <si>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t xml:space="preserve">13) Executive competence for Disability Living Allowance, Personal Independence Payment, Attendance Allowance,  Severe Disablement Allowance and Industrial Injuries Disablement Benefit in Scotland will be transferred to the Scottish Government on 1st April 2020. From this point, Scottish caseload and expenditure are no longer included in our tables. 
This means that:
       Figures up to and including 2019/20 present data for the whole of Great Britain.
       Figures for 2020/21 onwards present data for England and Wales only.
</t>
  </si>
  <si>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</si>
  <si>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</si>
  <si>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</si>
  <si>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</si>
  <si>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</si>
  <si>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</si>
  <si>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</si>
  <si>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</si>
  <si>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</si>
  <si>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</si>
  <si>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</si>
  <si>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</si>
  <si>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</si>
  <si>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</si>
  <si>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</si>
  <si>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</si>
  <si>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</si>
  <si>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</si>
  <si>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</si>
  <si>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</si>
  <si>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</si>
  <si>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</si>
  <si>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</si>
  <si>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</si>
  <si>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</si>
  <si>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</si>
  <si>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</si>
  <si>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</si>
  <si>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</si>
  <si>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</si>
  <si>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</si>
  <si>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</si>
  <si>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</si>
  <si>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Department for Work &amp; Pensions, Northern Ireland Executive, Scottish Government, Her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</si>
  <si>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</si>
  <si>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</si>
  <si>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</si>
  <si>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</si>
  <si>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</si>
  <si>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</si>
  <si>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</si>
  <si>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</si>
  <si>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</si>
  <si>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</si>
  <si>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</si>
  <si>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</si>
  <si>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</si>
  <si>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Expenditure devolved to Scottish Government</t>
  </si>
  <si>
    <t>Total</t>
  </si>
  <si>
    <t>United Kingdom welfare spending, 
£ billion, real terms, 2021/22 prices</t>
  </si>
  <si>
    <t>United Kingdom welfare spending, 
£ per year, real terms, 2021/22 prices, per total household</t>
  </si>
  <si>
    <t xml:space="preserve">Welfare spend within the Welfare Cap </t>
  </si>
  <si>
    <t xml:space="preserve">Welfare spend outside the Welfare Cap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</si>
  <si>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</si>
  <si>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</si>
  <si>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</si>
  <si>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</si>
  <si>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</si>
  <si>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</si>
  <si>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</si>
  <si>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</si>
  <si>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</si>
  <si>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</si>
  <si>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</si>
  <si>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</si>
  <si>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</si>
  <si>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</si>
  <si>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</si>
  <si>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</si>
  <si>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</si>
  <si>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</si>
  <si>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</si>
  <si>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</si>
  <si>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</si>
  <si>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</si>
  <si>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</si>
  <si>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</si>
  <si>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</si>
  <si>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</si>
  <si>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</si>
  <si>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</si>
  <si>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</si>
  <si>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</si>
  <si>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</si>
  <si>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</si>
  <si>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</si>
  <si>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</si>
  <si>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</si>
  <si>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</si>
  <si>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</si>
  <si>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</si>
  <si>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</si>
  <si>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</si>
  <si>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</si>
  <si>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</si>
  <si>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</si>
  <si>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</si>
  <si>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</si>
  <si>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</si>
  <si>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</si>
  <si>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</si>
  <si>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</si>
  <si>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</si>
  <si>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</si>
  <si>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Her Majesty's Revenue and Customs and predecessors</t>
  </si>
  <si>
    <t>Great Britain welfare spending, 
£ billion, nominal terms</t>
  </si>
  <si>
    <t>People of working age and children</t>
  </si>
  <si>
    <t>Pensioners</t>
  </si>
  <si>
    <t>of which DWP</t>
  </si>
  <si>
    <t>of which Non-DWP</t>
  </si>
  <si>
    <t>Great Britain welfare spending, 
£ billion, real terms, 2021/22 prices</t>
  </si>
  <si>
    <t>Great Britain welfare spending, 
£ per year, real terms, 2021/22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</si>
  <si>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</si>
  <si>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</si>
  <si>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</si>
  <si>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</si>
  <si>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</si>
  <si>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</si>
  <si>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</si>
  <si>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</si>
  <si>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</si>
  <si>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</si>
  <si>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</si>
  <si>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2021/22 prices</t>
  </si>
  <si>
    <t>Benefit expenditure consistent with current DWP coverage, 
£ billion, real terms, 2021/22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</si>
  <si>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</si>
  <si>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</si>
  <si>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</si>
  <si>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</si>
  <si>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</si>
  <si>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</si>
  <si>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</si>
  <si>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</si>
  <si>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</si>
  <si>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</si>
  <si>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</si>
  <si>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</si>
  <si>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</si>
  <si>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</si>
  <si>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</si>
  <si>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</si>
  <si>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</si>
  <si>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</si>
  <si>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</si>
  <si>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</si>
  <si>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</si>
  <si>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</si>
  <si>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</si>
  <si>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</si>
  <si>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</si>
  <si>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</si>
  <si>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</si>
  <si>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</si>
  <si>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</si>
  <si>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</si>
  <si>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</si>
  <si>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</si>
  <si>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</si>
  <si>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</si>
  <si>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</si>
  <si>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</si>
  <si>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</si>
  <si>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</si>
  <si>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</si>
  <si>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</si>
  <si>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</si>
  <si>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</si>
  <si>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</si>
  <si>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</si>
  <si>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</si>
  <si>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</si>
  <si>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</si>
  <si>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</si>
  <si>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</si>
  <si>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</si>
  <si>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</si>
  <si>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</si>
  <si>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</si>
  <si>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</si>
  <si>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</si>
  <si>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</si>
  <si>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</si>
  <si>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</si>
  <si>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</si>
  <si>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</si>
  <si>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</si>
  <si>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</si>
  <si>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</si>
  <si>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</si>
  <si>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</si>
  <si>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</si>
  <si>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</si>
  <si>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</si>
  <si>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</si>
  <si>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</si>
  <si>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</si>
  <si>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</si>
  <si>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</si>
  <si>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</si>
  <si>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</si>
  <si>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</si>
  <si>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</si>
  <si>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</si>
  <si>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</si>
  <si>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</si>
  <si>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</si>
  <si>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</si>
  <si>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</si>
  <si>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</si>
  <si>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(as row 82 above)</t>
  </si>
  <si>
    <t>removal of Over 75 TV Licences</t>
  </si>
  <si>
    <t>addition of accounting adjustments</t>
  </si>
  <si>
    <t>removal of Tax Credits transferred debt</t>
  </si>
  <si>
    <t>less rounding variance</t>
  </si>
  <si>
    <t>Total DWP AME (consistent with OBR's Economic &amp; Fiscal Outlook definition)</t>
  </si>
  <si>
    <t>DWP Social Security spending as shown in the Supplementary Fiscal Table 3.7 OBR Economic and Fiscal Outlook Published 3rd March 2021</t>
  </si>
  <si>
    <t>Table 1b: Expenditure by benefit,</t>
  </si>
  <si>
    <t>£ million, real terms, 2021/22 prices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</si>
  <si>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</si>
  <si>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</si>
  <si>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</si>
  <si>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</si>
  <si>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</si>
  <si>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</si>
  <si>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</si>
  <si>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</si>
  <si>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</si>
  <si>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</si>
  <si>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</si>
  <si>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</si>
  <si>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</si>
  <si>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</si>
  <si>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</si>
  <si>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</si>
  <si>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</si>
  <si>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</si>
  <si>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</si>
  <si>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</si>
  <si>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</si>
  <si>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</si>
  <si>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</si>
  <si>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</si>
  <si>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</si>
  <si>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</si>
  <si>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</si>
  <si>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</si>
  <si>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</si>
  <si>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</si>
  <si>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</si>
  <si>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</si>
  <si>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</si>
  <si>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</si>
  <si>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</si>
  <si>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</si>
  <si>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</si>
  <si>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</si>
  <si>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</si>
  <si>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</si>
  <si>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</si>
  <si>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</si>
  <si>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</si>
  <si>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</si>
  <si>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</si>
  <si>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</si>
  <si>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</si>
  <si>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</si>
  <si>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</si>
  <si>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</si>
  <si>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</si>
  <si>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</si>
  <si>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</si>
  <si>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</si>
  <si>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</si>
  <si>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</si>
  <si>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</si>
  <si>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</si>
  <si>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</si>
  <si>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</si>
  <si>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</si>
  <si>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</si>
  <si>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</si>
  <si>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</si>
  <si>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</si>
  <si>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</si>
  <si>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</si>
  <si>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</si>
  <si>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</si>
  <si>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</si>
  <si>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</si>
  <si>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</si>
  <si>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</si>
  <si>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</si>
  <si>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</si>
  <si>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</si>
  <si>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</si>
  <si>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</si>
  <si>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</si>
  <si>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</si>
  <si>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</si>
  <si>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</si>
  <si>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</si>
  <si>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</si>
  <si>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</si>
  <si>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</si>
  <si>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</si>
  <si>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</si>
  <si>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</si>
  <si>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</si>
  <si>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</si>
  <si>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</si>
  <si>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</si>
  <si>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</si>
  <si>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</si>
  <si>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</si>
  <si>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</si>
  <si>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</si>
  <si>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</si>
  <si>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</si>
  <si>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</si>
  <si>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</si>
  <si>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</si>
  <si>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</si>
  <si>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</si>
  <si>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</si>
  <si>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</si>
  <si>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</si>
  <si>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</si>
  <si>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</si>
  <si>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</si>
  <si>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</si>
  <si>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</si>
  <si>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</si>
  <si>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</si>
  <si>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</si>
  <si>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</si>
  <si>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</si>
  <si>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</si>
  <si>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</si>
  <si>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</si>
  <si>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</si>
  <si>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</si>
  <si>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</si>
  <si>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</si>
  <si>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</si>
  <si>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</si>
  <si>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</si>
  <si>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</si>
  <si>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</si>
  <si>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</si>
  <si>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</si>
  <si>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</si>
  <si>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</si>
  <si>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</si>
  <si>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</si>
  <si>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</si>
  <si>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</si>
  <si>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</si>
  <si>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</si>
  <si>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</si>
  <si>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</si>
  <si>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</si>
  <si>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</si>
  <si>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</si>
  <si>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</si>
  <si>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</si>
  <si>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</si>
  <si>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</si>
  <si>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</si>
  <si>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</si>
  <si>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</si>
  <si>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</si>
  <si>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</si>
  <si>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</si>
  <si>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</si>
  <si>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</si>
  <si>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</si>
  <si>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</si>
  <si>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</si>
  <si>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</si>
  <si>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</si>
  <si>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</si>
  <si>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</si>
  <si>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</si>
  <si>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</si>
  <si>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</si>
  <si>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</si>
  <si>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</si>
  <si>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</si>
  <si>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</si>
  <si>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</si>
  <si>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</si>
  <si>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</si>
  <si>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</si>
  <si>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</si>
  <si>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</si>
  <si>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</si>
  <si>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</si>
  <si>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</si>
  <si>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</si>
  <si>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</si>
  <si>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</si>
  <si>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</si>
  <si>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</si>
  <si>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</si>
  <si>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</si>
  <si>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</si>
  <si>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</si>
  <si>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</si>
  <si>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</si>
  <si>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</si>
  <si>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</si>
  <si>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</si>
  <si>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</si>
  <si>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</si>
  <si>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</si>
  <si>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</si>
  <si>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</si>
  <si>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</si>
  <si>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</si>
  <si>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</si>
  <si>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</si>
  <si>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</si>
  <si>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</si>
  <si>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</si>
  <si>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</si>
  <si>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</si>
  <si>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</si>
  <si>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</si>
  <si>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</si>
  <si>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</si>
  <si>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</si>
  <si>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</si>
  <si>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</si>
  <si>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</si>
  <si>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</si>
  <si>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</si>
  <si>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</si>
  <si>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</si>
  <si>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</si>
  <si>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</si>
  <si>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</si>
  <si>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</si>
  <si>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</si>
  <si>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</si>
  <si>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</si>
  <si>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</si>
  <si>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</si>
  <si>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</si>
  <si>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</si>
  <si>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</si>
  <si>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</si>
  <si>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</si>
  <si>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</si>
  <si>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</si>
  <si>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</si>
  <si>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</si>
  <si>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</si>
  <si>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</si>
  <si>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</si>
  <si>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</si>
  <si>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</si>
  <si>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</si>
  <si>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</si>
  <si>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</si>
  <si>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</si>
  <si>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Forecast</t>
  </si>
  <si>
    <t>2021/22 Forecast</t>
  </si>
  <si>
    <t>2022/23 Forecast</t>
  </si>
  <si>
    <t>2023/24 Forecast</t>
  </si>
  <si>
    <t>2024/25 Forecast</t>
  </si>
  <si>
    <t>2025/26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</si>
  <si>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</si>
  <si>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</si>
  <si>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</si>
  <si>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</si>
  <si>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</si>
  <si>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</si>
  <si>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</si>
  <si>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</si>
  <si>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</si>
  <si>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</si>
  <si>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</si>
  <si>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</si>
  <si>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</si>
  <si>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</si>
  <si>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</si>
  <si>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</si>
  <si>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</si>
  <si>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</si>
  <si>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</si>
  <si>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</si>
  <si>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</si>
  <si>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</si>
  <si>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</si>
  <si>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</si>
  <si>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</si>
  <si>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</si>
  <si>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</si>
  <si>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</si>
  <si>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</si>
  <si>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</si>
  <si>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</si>
  <si>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</si>
  <si>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</si>
  <si>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</si>
  <si>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</si>
  <si>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</si>
  <si>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</si>
  <si>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</si>
  <si>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</si>
  <si>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t>
  </si>
  <si>
    <t>of which Housing Benefit AME within Welfare Cap</t>
  </si>
  <si>
    <t>of which Housing Benefit AME outside Welfare Cap</t>
  </si>
  <si>
    <t xml:space="preserve">of which Universal Credit spend on support for Housing </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</si>
  <si>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</si>
  <si>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</si>
  <si>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</si>
  <si>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</si>
  <si>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</si>
  <si>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</si>
  <si>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</si>
  <si>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</si>
  <si>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</si>
  <si>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</si>
  <si>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</si>
  <si>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</si>
  <si>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</si>
  <si>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</si>
  <si>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</si>
  <si>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</si>
  <si>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</si>
  <si>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</si>
  <si>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2021/22 prices</t>
  </si>
  <si>
    <t xml:space="preserve">     of which Local Housing Allowance</t>
  </si>
  <si>
    <t>Housing benefits caseloads, 
thousands</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</si>
  <si>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</si>
  <si>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</si>
  <si>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</si>
  <si>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</si>
  <si>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</si>
  <si>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</si>
  <si>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</si>
  <si>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</si>
  <si>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</si>
  <si>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</si>
  <si>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</si>
  <si>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</si>
  <si>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</si>
  <si>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</si>
  <si>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</si>
  <si>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</si>
  <si>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</si>
  <si>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</si>
  <si>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</si>
  <si>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</si>
  <si>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</si>
  <si>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</si>
  <si>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</si>
  <si>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</si>
  <si>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</si>
  <si>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</si>
  <si>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</si>
  <si>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</si>
  <si>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</si>
  <si>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</si>
  <si>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</si>
  <si>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</si>
  <si>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</si>
  <si>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</si>
  <si>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</si>
  <si>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</si>
  <si>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</si>
  <si>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</si>
  <si>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</si>
  <si>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</si>
  <si>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</si>
  <si>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</si>
  <si>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</si>
  <si>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</si>
  <si>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</si>
  <si>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</si>
  <si>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</si>
  <si>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</si>
  <si>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</si>
  <si>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</si>
  <si>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</si>
  <si>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</si>
  <si>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</si>
  <si>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</si>
  <si>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</si>
  <si>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</si>
  <si>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</si>
  <si>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</si>
  <si>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of which in DWP Annually Managed Expenditure</t>
  </si>
  <si>
    <t>of which Industrial Injuries Disablement Benefit</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</si>
  <si>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</si>
  <si>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</si>
  <si>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</si>
  <si>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</si>
  <si>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</si>
  <si>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</si>
  <si>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</si>
  <si>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</si>
  <si>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</si>
  <si>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</si>
  <si>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</si>
  <si>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</si>
  <si>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</si>
  <si>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</si>
  <si>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</si>
  <si>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</si>
  <si>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</si>
  <si>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</si>
  <si>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</si>
  <si>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</si>
  <si>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</si>
  <si>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</si>
  <si>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</si>
  <si>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</si>
  <si>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</si>
  <si>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</si>
  <si>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</si>
  <si>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</si>
  <si>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</si>
  <si>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</si>
  <si>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</si>
  <si>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</si>
  <si>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</si>
  <si>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</si>
  <si>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</si>
  <si>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</si>
  <si>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</si>
  <si>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</si>
  <si>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</si>
  <si>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</si>
  <si>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</si>
  <si>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</si>
  <si>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</si>
  <si>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</si>
  <si>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</si>
  <si>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</si>
  <si>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</si>
  <si>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</si>
  <si>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</si>
  <si>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</si>
  <si>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</si>
  <si>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Universal Credit - Total expenditure including AME</t>
  </si>
  <si>
    <t xml:space="preserve">      of which inside Welfare Cap</t>
  </si>
  <si>
    <t xml:space="preserve">      of which outside Welfare Cap</t>
  </si>
  <si>
    <t xml:space="preserve">Unemployment benefits expenditure, </t>
  </si>
  <si>
    <t xml:space="preserve">     of which inside Welfare Cap</t>
  </si>
  <si>
    <t xml:space="preserve">     of which outside Welfare Cap</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</si>
  <si>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</si>
  <si>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</si>
  <si>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</si>
  <si>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</si>
  <si>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</si>
  <si>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</si>
  <si>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</si>
  <si>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</si>
  <si>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 xml:space="preserve">Universal Credit </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</si>
  <si>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</si>
  <si>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</si>
  <si>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</si>
  <si>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</si>
  <si>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</si>
  <si>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</si>
  <si>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</si>
  <si>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</si>
  <si>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</si>
  <si>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and equivalents expenditure, </t>
  </si>
  <si>
    <t>£million, real terms, 2021/22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</si>
</sst>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0&quot; &quot;;&quot;-&quot;#,##0&quot; &quot;;&quot;-&quot;"/>
    <numFmt numFmtId="165" formatCode="#,##0.0&quot; &quot;;&quot;-&quot;#,##0.0&quot; &quot;;&quot;-&quot;"/>
    <numFmt numFmtId="166" formatCode="0.0%"/>
    <numFmt numFmtId="167" formatCode="#,##0.00000000&quot; &quot;;&quot;-&quot;#,##0.00000000&quot; &quot;"/>
    <numFmt numFmtId="168" formatCode="#,##0.000&quot; &quot;;&quot;-&quot;#,##0.000&quot; &quot;"/>
    <numFmt numFmtId="169" formatCode="#,##0.0&quot; &quot;;&quot;-&quot;#,##0.0&quot; &quot;;&quot;- &quot;"/>
    <numFmt numFmtId="170" formatCode="0.000000%"/>
    <numFmt numFmtId="171" formatCode="0.00000%"/>
    <numFmt numFmtId="172" formatCode="0.0000"/>
    <numFmt numFmtId="173" formatCode="#,##0.000&quot; &quot;;&quot;-&quot;#,##0.000&quot; &quot;;&quot;- &quot;"/>
    <numFmt numFmtId="174" formatCode="#,##0.000&quot; &quot;;&quot;-&quot;#,##0.000&quot; &quot;;&quot;-&quot;"/>
    <numFmt numFmtId="175" formatCode="&quot; &quot;#,##0&quot; &quot;;&quot;-&quot;#,##0&quot; &quot;;&quot; -&quot;00&quot; &quot;;&quot; &quot;@&quot; &quot;"/>
    <numFmt numFmtId="176" formatCode="&quot; &quot;#,##0.000&quot; &quot;;&quot;-&quot;#,##0.000&quot; &quot;;&quot; -&quot;00&quot; &quot;;&quot; &quot;@&quot; &quot;"/>
    <numFmt numFmtId="177" formatCode="#,##0&quot; &quot;;&quot;-&quot;#,##0&quot; &quot;;&quot;- &quot;"/>
    <numFmt numFmtId="178" formatCode="#,##0;&quot;-&quot;#,##0;&quot;-&quot;"/>
    <numFmt numFmtId="179" formatCode="#,##0.0000;&quot;-&quot;#,##0.0000;&quot;-&quot;"/>
    <numFmt numFmtId="180" formatCode="#,##0.00;&quot;-&quot;#,##0.00;&quot;-&quot;"/>
    <numFmt numFmtId="181" formatCode="0.00000000"/>
    <numFmt numFmtId="182" formatCode="#,##0.00&quot; &quot;;&quot;-&quot;#,##0.00&quot; &quot;;&quot;-&quot;"/>
    <numFmt numFmtId="183" formatCode="0.00000"/>
    <numFmt numFmtId="184" formatCode="&quot; &quot;#,##0.00&quot; &quot;;&quot;-&quot;#,##0.00&quot; &quot;;&quot; -&quot;00&quot; &quot;;&quot; &quot;@&quot; &quot;"/>
  </numFmts>
  <fonts count="25" x14ac:knownFonts="1">
    <font>
      <sz val="10"/>
      <color rgb="FF000000"/>
      <name val="Arial"/>
      <family val="2"/>
    </font>
    <font>
      <sz val="10"/>
      <color rgb="FF000000"/>
      <name val="Arial"/>
      <family val="2"/>
    </font>
    <font>
      <sz val="10"/>
      <color rgb="FFFF0000"/>
      <name val="Arial"/>
      <family val="2"/>
    </font>
    <font>
      <b/>
      <sz val="10"/>
      <color rgb="FF00FF00"/>
      <name val="Arial"/>
      <family val="2"/>
    </font>
    <font>
      <b/>
      <sz val="10"/>
      <color rgb="FFFF0000"/>
      <name val="Arial"/>
      <family val="2"/>
    </font>
    <font>
      <u/>
      <sz val="10"/>
      <color rgb="FF0000FF"/>
      <name val="Arial"/>
      <family val="2"/>
    </font>
    <font>
      <sz val="8"/>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2"/>
      <color rgb="FF0000FF"/>
      <name val="Arial"/>
      <family val="2"/>
    </font>
    <font>
      <sz val="12"/>
      <color rgb="FF0000FF"/>
      <name val="Arial"/>
      <family val="2"/>
    </font>
    <font>
      <b/>
      <sz val="12"/>
      <color rgb="FF000000"/>
      <name val="Arial"/>
      <family val="2"/>
    </font>
    <font>
      <sz val="12"/>
      <color rgb="FF548235"/>
      <name val="Arial"/>
      <family val="2"/>
    </font>
    <font>
      <sz val="12"/>
      <color rgb="FFFFFFFF"/>
      <name val="Arial"/>
      <family val="2"/>
    </font>
    <font>
      <sz val="12"/>
      <color rgb="FFFF0000"/>
      <name val="Arial"/>
      <family val="2"/>
    </font>
    <font>
      <sz val="12"/>
      <color rgb="FF969696"/>
      <name val="Arial"/>
      <family val="2"/>
    </font>
    <font>
      <sz val="12"/>
      <color rgb="FFC0C0C0"/>
      <name val="Arial"/>
      <family val="2"/>
    </font>
    <font>
      <u/>
      <sz val="12"/>
      <color rgb="FF000000"/>
      <name val="Arial"/>
      <family val="2"/>
    </font>
    <font>
      <b/>
      <sz val="12"/>
      <color rgb="FF0000FF"/>
      <name val="Arial"/>
      <family val="2"/>
    </font>
    <font>
      <b/>
      <sz val="12"/>
      <color rgb="FFFFFFFF"/>
      <name val="Arial"/>
      <family val="2"/>
    </font>
    <font>
      <b/>
      <sz val="12"/>
      <color rgb="FFFF0000"/>
      <name val="Arial"/>
      <family val="2"/>
    </font>
    <font>
      <b/>
      <u/>
      <sz val="12"/>
      <color rgb="FF0000FF"/>
      <name val="Arial"/>
      <family val="2"/>
    </font>
    <font>
      <b/>
      <sz val="10"/>
      <color rgb="FF000000"/>
      <name val="Arial"/>
      <family val="2"/>
    </font>
  </fonts>
  <fills count="3">
    <fill>
      <patternFill patternType="none"/>
    </fill>
    <fill>
      <patternFill patternType="gray125"/>
    </fill>
    <fill>
      <patternFill patternType="solid">
        <fgColor rgb="FFFFFFFF"/>
        <bgColor rgb="FFFFFFFF"/>
      </patternFill>
    </fill>
  </fills>
  <borders count="23">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bottom/>
      <diagonal/>
    </border>
  </borders>
  <cellStyleXfs count="12">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84" fontId="1" fillId="0" borderId="0" applyFont="0" applyFill="0" applyBorder="0" applyAlignment="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9" fontId="1" fillId="0" borderId="0" applyFont="0" applyFill="0" applyBorder="0" applyAlignment="0" applyProtection="0"/>
  </cellStyleXfs>
  <cellXfs count="505">
    <xf numFmtId="0" fontId="0" fillId="0" borderId="0" xfId="0"/>
    <xf numFmtId="0" fontId="0" fillId="2" borderId="0" xfId="0" applyFill="1"/>
    <xf numFmtId="0" fontId="7" fillId="2" borderId="1" xfId="0" applyFont="1" applyFill="1" applyBorder="1" applyAlignment="1">
      <alignment horizontal="left" vertical="center" indent="22"/>
    </xf>
    <xf numFmtId="0" fontId="8" fillId="2" borderId="2" xfId="0" applyFont="1" applyFill="1" applyBorder="1" applyAlignment="1">
      <alignment horizontal="left" indent="18"/>
    </xf>
    <xf numFmtId="0" fontId="8" fillId="2" borderId="3" xfId="0" applyFont="1" applyFill="1" applyBorder="1" applyAlignment="1">
      <alignment horizontal="left" vertical="top" indent="18"/>
    </xf>
    <xf numFmtId="0" fontId="9" fillId="2" borderId="2" xfId="0" applyFont="1" applyFill="1" applyBorder="1" applyAlignment="1">
      <alignment horizontal="left" wrapText="1" indent="2"/>
    </xf>
    <xf numFmtId="0" fontId="9" fillId="2" borderId="2" xfId="0" applyFont="1" applyFill="1" applyBorder="1" applyAlignment="1">
      <alignment horizontal="left" indent="2"/>
    </xf>
    <xf numFmtId="0" fontId="10" fillId="2" borderId="2" xfId="0" applyFont="1" applyFill="1" applyBorder="1" applyAlignment="1">
      <alignment horizontal="left" indent="2"/>
    </xf>
    <xf numFmtId="0" fontId="11" fillId="2" borderId="2" xfId="5" applyFont="1" applyFill="1" applyBorder="1" applyAlignment="1">
      <alignment horizontal="left" indent="2"/>
    </xf>
    <xf numFmtId="0" fontId="10" fillId="2" borderId="2" xfId="0" applyFont="1" applyFill="1" applyBorder="1" applyAlignment="1">
      <alignment horizontal="left" wrapText="1" indent="2"/>
    </xf>
    <xf numFmtId="0" fontId="11" fillId="2" borderId="2" xfId="5" applyFont="1" applyFill="1" applyBorder="1" applyAlignment="1">
      <alignment horizontal="left" wrapText="1" indent="2"/>
    </xf>
    <xf numFmtId="0" fontId="11" fillId="2" borderId="2" xfId="5" applyFont="1" applyFill="1" applyBorder="1" applyAlignment="1">
      <alignment horizontal="left" vertical="top" indent="2"/>
    </xf>
    <xf numFmtId="0" fontId="11" fillId="2" borderId="4" xfId="5" applyFont="1" applyFill="1" applyBorder="1" applyAlignment="1">
      <alignment horizontal="left" vertical="top" wrapText="1" indent="2"/>
    </xf>
    <xf numFmtId="0" fontId="9" fillId="2" borderId="0" xfId="0" applyFont="1" applyFill="1"/>
    <xf numFmtId="0" fontId="11" fillId="2" borderId="0" xfId="5" applyFont="1" applyFill="1" applyAlignment="1">
      <alignment horizontal="center" vertical="top"/>
    </xf>
    <xf numFmtId="0" fontId="12" fillId="2" borderId="0" xfId="5" applyFont="1" applyFill="1" applyAlignment="1">
      <alignment vertical="top"/>
    </xf>
    <xf numFmtId="0" fontId="9" fillId="2" borderId="0" xfId="9" applyFont="1" applyFill="1" applyAlignment="1">
      <alignment vertical="center"/>
    </xf>
    <xf numFmtId="0" fontId="13" fillId="2" borderId="5" xfId="9" applyFont="1" applyFill="1" applyBorder="1" applyAlignment="1">
      <alignment horizontal="center" vertical="top" wrapText="1"/>
    </xf>
    <xf numFmtId="0" fontId="13" fillId="2" borderId="6" xfId="9" applyFont="1" applyFill="1" applyBorder="1" applyAlignment="1">
      <alignment wrapText="1"/>
    </xf>
    <xf numFmtId="0" fontId="9" fillId="2" borderId="7" xfId="9" applyFont="1" applyFill="1" applyBorder="1" applyAlignment="1">
      <alignment vertical="center"/>
    </xf>
    <xf numFmtId="0" fontId="13" fillId="2" borderId="8" xfId="9" applyFont="1" applyFill="1" applyBorder="1" applyAlignment="1">
      <alignment horizontal="center" vertical="top" wrapText="1"/>
    </xf>
    <xf numFmtId="0" fontId="13" fillId="2" borderId="0" xfId="9" applyFont="1" applyFill="1" applyAlignment="1">
      <alignment vertical="center" wrapText="1"/>
    </xf>
    <xf numFmtId="0" fontId="9" fillId="2" borderId="9" xfId="9" applyFont="1" applyFill="1" applyBorder="1" applyAlignment="1">
      <alignment vertical="center"/>
    </xf>
    <xf numFmtId="0" fontId="13" fillId="2" borderId="0" xfId="9" applyFont="1" applyFill="1" applyAlignment="1">
      <alignment vertical="top" wrapText="1"/>
    </xf>
    <xf numFmtId="0" fontId="14" fillId="2" borderId="8" xfId="9" applyFont="1" applyFill="1" applyBorder="1" applyAlignment="1">
      <alignment vertical="top"/>
    </xf>
    <xf numFmtId="0" fontId="9" fillId="2" borderId="0" xfId="9" applyFont="1" applyFill="1" applyAlignment="1">
      <alignment horizontal="left" vertical="top" wrapText="1" indent="2"/>
    </xf>
    <xf numFmtId="0" fontId="14" fillId="2" borderId="0" xfId="9" applyFont="1" applyFill="1" applyAlignment="1">
      <alignment vertical="center"/>
    </xf>
    <xf numFmtId="0" fontId="13" fillId="2" borderId="0" xfId="9" applyFont="1" applyFill="1" applyAlignment="1">
      <alignment horizontal="left" vertical="top" wrapText="1"/>
    </xf>
    <xf numFmtId="0" fontId="9" fillId="2" borderId="0" xfId="0" applyFont="1" applyFill="1" applyAlignment="1">
      <alignment horizontal="left" vertical="top" wrapText="1" indent="2"/>
    </xf>
    <xf numFmtId="0" fontId="9" fillId="2" borderId="0" xfId="9" applyFont="1" applyFill="1" applyAlignment="1">
      <alignment vertical="top"/>
    </xf>
    <xf numFmtId="0" fontId="13" fillId="2" borderId="0" xfId="0" applyFont="1" applyFill="1" applyAlignment="1">
      <alignment horizontal="left" vertical="top" wrapText="1" indent="2"/>
    </xf>
    <xf numFmtId="0" fontId="13" fillId="2" borderId="0" xfId="9" applyFont="1" applyFill="1" applyAlignment="1">
      <alignment horizontal="left" vertical="top" wrapText="1" indent="2"/>
    </xf>
    <xf numFmtId="0" fontId="13" fillId="2" borderId="0" xfId="9" applyFont="1" applyFill="1" applyAlignment="1">
      <alignment horizontal="left" vertical="top"/>
    </xf>
    <xf numFmtId="0" fontId="9" fillId="2" borderId="9" xfId="9" applyFont="1" applyFill="1" applyBorder="1" applyAlignment="1">
      <alignment vertical="top"/>
    </xf>
    <xf numFmtId="0" fontId="9" fillId="2" borderId="0" xfId="6" applyFont="1" applyFill="1" applyAlignment="1">
      <alignment horizontal="left" vertical="top" wrapText="1" indent="2"/>
    </xf>
    <xf numFmtId="0" fontId="13" fillId="2" borderId="0" xfId="9" applyFont="1" applyFill="1" applyAlignment="1">
      <alignment vertical="center"/>
    </xf>
    <xf numFmtId="0" fontId="13" fillId="0" borderId="0" xfId="0" applyFont="1" applyAlignment="1">
      <alignment vertical="center"/>
    </xf>
    <xf numFmtId="0" fontId="9" fillId="2" borderId="0" xfId="9" applyFont="1" applyFill="1" applyAlignment="1">
      <alignment horizontal="left" vertical="top" wrapText="1" indent="4"/>
    </xf>
    <xf numFmtId="0" fontId="9" fillId="2" borderId="9" xfId="9" applyFont="1" applyFill="1" applyBorder="1" applyAlignment="1">
      <alignment vertical="center" wrapText="1"/>
    </xf>
    <xf numFmtId="0" fontId="14" fillId="2" borderId="10" xfId="9" applyFont="1" applyFill="1" applyBorder="1" applyAlignment="1">
      <alignment vertical="top"/>
    </xf>
    <xf numFmtId="0" fontId="9" fillId="2" borderId="11" xfId="9" applyFont="1" applyFill="1" applyBorder="1" applyAlignment="1">
      <alignment horizontal="left" vertical="top" wrapText="1" indent="4"/>
    </xf>
    <xf numFmtId="0" fontId="9" fillId="2" borderId="12" xfId="9" applyFont="1" applyFill="1" applyBorder="1" applyAlignment="1">
      <alignment vertical="center"/>
    </xf>
    <xf numFmtId="0" fontId="11" fillId="2" borderId="0" xfId="5" applyFont="1" applyFill="1" applyAlignment="1">
      <alignment horizontal="center" vertical="center"/>
    </xf>
    <xf numFmtId="0" fontId="11" fillId="2" borderId="0" xfId="5" applyFont="1" applyFill="1" applyAlignment="1">
      <alignment horizontal="left" vertical="center"/>
    </xf>
    <xf numFmtId="164" fontId="9" fillId="2" borderId="0" xfId="9" applyNumberFormat="1" applyFont="1" applyFill="1" applyAlignment="1">
      <alignment vertical="center"/>
    </xf>
    <xf numFmtId="0" fontId="13" fillId="2" borderId="5" xfId="9" applyFont="1" applyFill="1" applyBorder="1" applyAlignment="1">
      <alignment horizontal="center" wrapText="1"/>
    </xf>
    <xf numFmtId="0" fontId="9" fillId="2" borderId="6" xfId="9" applyFont="1" applyFill="1" applyBorder="1" applyAlignment="1"/>
    <xf numFmtId="164" fontId="13" fillId="2" borderId="6" xfId="9" applyNumberFormat="1" applyFont="1" applyFill="1" applyBorder="1" applyAlignment="1">
      <alignment horizontal="right"/>
    </xf>
    <xf numFmtId="164" fontId="13" fillId="2" borderId="7" xfId="9" applyNumberFormat="1" applyFont="1" applyFill="1" applyBorder="1" applyAlignment="1">
      <alignment horizontal="right"/>
    </xf>
    <xf numFmtId="0" fontId="9" fillId="2" borderId="0" xfId="9" applyFont="1" applyFill="1" applyAlignment="1"/>
    <xf numFmtId="0" fontId="9" fillId="2" borderId="0" xfId="9" applyFont="1" applyFill="1" applyAlignment="1">
      <alignment vertical="top" wrapText="1"/>
    </xf>
    <xf numFmtId="164" fontId="13" fillId="2" borderId="0" xfId="9" applyNumberFormat="1" applyFont="1" applyFill="1" applyAlignment="1">
      <alignment horizontal="right"/>
    </xf>
    <xf numFmtId="164" fontId="13" fillId="2" borderId="9" xfId="9" applyNumberFormat="1" applyFont="1" applyFill="1" applyBorder="1" applyAlignment="1">
      <alignment horizontal="right"/>
    </xf>
    <xf numFmtId="0" fontId="13" fillId="2" borderId="8" xfId="9" applyFont="1" applyFill="1" applyBorder="1" applyAlignment="1">
      <alignment vertical="center" wrapText="1"/>
    </xf>
    <xf numFmtId="164" fontId="15" fillId="2" borderId="0" xfId="9" applyNumberFormat="1" applyFont="1" applyFill="1" applyAlignment="1"/>
    <xf numFmtId="164" fontId="9" fillId="2" borderId="0" xfId="9" applyNumberFormat="1" applyFont="1" applyFill="1" applyAlignment="1"/>
    <xf numFmtId="164" fontId="9" fillId="2" borderId="9" xfId="9" applyNumberFormat="1" applyFont="1" applyFill="1" applyBorder="1" applyAlignment="1"/>
    <xf numFmtId="0" fontId="9" fillId="2" borderId="5" xfId="9" applyFont="1" applyFill="1" applyBorder="1" applyAlignment="1"/>
    <xf numFmtId="164" fontId="9" fillId="2" borderId="6" xfId="9" applyNumberFormat="1" applyFont="1" applyFill="1" applyBorder="1" applyAlignment="1"/>
    <xf numFmtId="181" fontId="9" fillId="2" borderId="7" xfId="9" applyNumberFormat="1" applyFont="1" applyFill="1" applyBorder="1" applyAlignment="1"/>
    <xf numFmtId="0" fontId="9" fillId="2" borderId="8" xfId="9" applyFont="1" applyFill="1" applyBorder="1" applyAlignment="1"/>
    <xf numFmtId="0" fontId="9" fillId="2" borderId="0" xfId="9" applyFont="1" applyFill="1" applyAlignment="1">
      <alignment wrapText="1"/>
    </xf>
    <xf numFmtId="0" fontId="16" fillId="2" borderId="0" xfId="9" applyFont="1" applyFill="1" applyAlignment="1"/>
    <xf numFmtId="165" fontId="9" fillId="2" borderId="0" xfId="9" applyNumberFormat="1" applyFont="1" applyFill="1" applyAlignment="1"/>
    <xf numFmtId="165" fontId="9" fillId="2" borderId="9" xfId="9" applyNumberFormat="1" applyFont="1" applyFill="1" applyBorder="1" applyAlignment="1"/>
    <xf numFmtId="0" fontId="9" fillId="2" borderId="0" xfId="9" applyFont="1" applyFill="1" applyAlignment="1">
      <alignment horizontal="left" indent="1"/>
    </xf>
    <xf numFmtId="165" fontId="9" fillId="2" borderId="0" xfId="9" applyNumberFormat="1" applyFont="1" applyFill="1" applyAlignment="1">
      <alignment horizontal="right"/>
    </xf>
    <xf numFmtId="0" fontId="9" fillId="2" borderId="0" xfId="9" applyFont="1" applyFill="1" applyAlignment="1">
      <alignment horizontal="left"/>
    </xf>
    <xf numFmtId="165" fontId="9" fillId="2" borderId="9" xfId="9" applyNumberFormat="1" applyFont="1" applyFill="1" applyBorder="1" applyAlignment="1">
      <alignment horizontal="right"/>
    </xf>
    <xf numFmtId="182" fontId="9" fillId="2" borderId="0" xfId="9" applyNumberFormat="1" applyFont="1" applyFill="1" applyAlignment="1">
      <alignment horizontal="right"/>
    </xf>
    <xf numFmtId="0" fontId="9" fillId="2" borderId="8" xfId="9" applyFont="1" applyFill="1" applyBorder="1" applyAlignment="1">
      <alignment horizontal="center" vertical="center" wrapText="1"/>
    </xf>
    <xf numFmtId="165" fontId="13" fillId="2" borderId="0" xfId="9" applyNumberFormat="1" applyFont="1" applyFill="1" applyAlignment="1"/>
    <xf numFmtId="0" fontId="13" fillId="2" borderId="0" xfId="9" applyFont="1" applyFill="1" applyAlignment="1">
      <alignment horizontal="left"/>
    </xf>
    <xf numFmtId="165" fontId="13" fillId="2" borderId="0" xfId="9" applyNumberFormat="1" applyFont="1" applyFill="1" applyAlignment="1">
      <alignment horizontal="right"/>
    </xf>
    <xf numFmtId="165" fontId="13" fillId="2" borderId="9" xfId="9" applyNumberFormat="1" applyFont="1" applyFill="1" applyBorder="1" applyAlignment="1">
      <alignment horizontal="right"/>
    </xf>
    <xf numFmtId="0" fontId="9" fillId="2" borderId="8" xfId="9" applyFont="1" applyFill="1" applyBorder="1" applyAlignment="1">
      <alignment vertical="center" wrapText="1"/>
    </xf>
    <xf numFmtId="0" fontId="9" fillId="2" borderId="8" xfId="9" applyFont="1" applyFill="1" applyBorder="1" applyAlignment="1">
      <alignment vertical="top" wrapText="1"/>
    </xf>
    <xf numFmtId="0" fontId="9" fillId="2" borderId="11" xfId="9" applyFont="1" applyFill="1" applyBorder="1" applyAlignment="1">
      <alignment horizontal="left" vertical="top" indent="1"/>
    </xf>
    <xf numFmtId="0" fontId="9" fillId="2" borderId="11" xfId="9" applyFont="1" applyFill="1" applyBorder="1" applyAlignment="1">
      <alignment vertical="top"/>
    </xf>
    <xf numFmtId="165" fontId="9" fillId="2" borderId="11" xfId="9" applyNumberFormat="1" applyFont="1" applyFill="1" applyBorder="1" applyAlignment="1">
      <alignment horizontal="right" vertical="top"/>
    </xf>
    <xf numFmtId="165" fontId="9" fillId="2" borderId="12" xfId="9" applyNumberFormat="1" applyFont="1" applyFill="1" applyBorder="1" applyAlignment="1">
      <alignment horizontal="right" vertical="top"/>
    </xf>
    <xf numFmtId="165" fontId="9" fillId="2" borderId="6" xfId="9" applyNumberFormat="1" applyFont="1" applyFill="1" applyBorder="1" applyAlignment="1"/>
    <xf numFmtId="165" fontId="9" fillId="2" borderId="7" xfId="9" applyNumberFormat="1" applyFont="1" applyFill="1" applyBorder="1" applyAlignment="1"/>
    <xf numFmtId="183" fontId="9" fillId="2" borderId="7" xfId="9" applyNumberFormat="1" applyFont="1" applyFill="1" applyBorder="1" applyAlignment="1"/>
    <xf numFmtId="0" fontId="13" fillId="2" borderId="11" xfId="9" applyFont="1" applyFill="1" applyBorder="1" applyAlignment="1">
      <alignment vertical="center"/>
    </xf>
    <xf numFmtId="0" fontId="9" fillId="2" borderId="11" xfId="9" applyFont="1" applyFill="1" applyBorder="1" applyAlignment="1">
      <alignment vertical="center"/>
    </xf>
    <xf numFmtId="164" fontId="13" fillId="2" borderId="11" xfId="9" applyNumberFormat="1" applyFont="1" applyFill="1" applyBorder="1" applyAlignment="1">
      <alignment vertical="center"/>
    </xf>
    <xf numFmtId="164" fontId="13" fillId="2" borderId="12" xfId="9" applyNumberFormat="1" applyFont="1" applyFill="1" applyBorder="1" applyAlignment="1">
      <alignment vertical="center"/>
    </xf>
    <xf numFmtId="0" fontId="9" fillId="2" borderId="7" xfId="9" applyFont="1" applyFill="1" applyBorder="1" applyAlignment="1"/>
    <xf numFmtId="166" fontId="9" fillId="2" borderId="0" xfId="11" applyNumberFormat="1" applyFont="1" applyFill="1"/>
    <xf numFmtId="166" fontId="9" fillId="2" borderId="9" xfId="11" applyNumberFormat="1" applyFont="1" applyFill="1" applyBorder="1"/>
    <xf numFmtId="166" fontId="13" fillId="2" borderId="11" xfId="11" applyNumberFormat="1" applyFont="1" applyFill="1" applyBorder="1" applyAlignment="1">
      <alignment vertical="center"/>
    </xf>
    <xf numFmtId="166" fontId="13" fillId="2" borderId="12" xfId="11" applyNumberFormat="1" applyFont="1" applyFill="1" applyBorder="1" applyAlignment="1">
      <alignment vertical="center"/>
    </xf>
    <xf numFmtId="0" fontId="13" fillId="2" borderId="0" xfId="9" applyFont="1" applyFill="1" applyAlignment="1"/>
    <xf numFmtId="0" fontId="13" fillId="2" borderId="10" xfId="9" applyFont="1" applyFill="1" applyBorder="1" applyAlignment="1">
      <alignment vertical="center"/>
    </xf>
    <xf numFmtId="0" fontId="11" fillId="2" borderId="11" xfId="5" applyFont="1" applyFill="1" applyBorder="1" applyAlignment="1">
      <alignment horizontal="center" vertical="center"/>
    </xf>
    <xf numFmtId="164" fontId="9" fillId="2" borderId="11" xfId="9" applyNumberFormat="1" applyFont="1" applyFill="1" applyBorder="1" applyAlignment="1">
      <alignment vertical="center"/>
    </xf>
    <xf numFmtId="0" fontId="13" fillId="2" borderId="8" xfId="9" applyFont="1" applyFill="1" applyBorder="1" applyAlignment="1">
      <alignment horizontal="center" wrapText="1"/>
    </xf>
    <xf numFmtId="0" fontId="13" fillId="2" borderId="13" xfId="9" applyFont="1" applyFill="1" applyBorder="1" applyAlignment="1">
      <alignment vertical="center" wrapText="1"/>
    </xf>
    <xf numFmtId="0" fontId="13" fillId="2" borderId="14" xfId="9" applyFont="1" applyFill="1" applyBorder="1" applyAlignment="1">
      <alignment vertical="center" wrapText="1"/>
    </xf>
    <xf numFmtId="0" fontId="9" fillId="2" borderId="14" xfId="9" applyFont="1" applyFill="1" applyBorder="1" applyAlignment="1"/>
    <xf numFmtId="164" fontId="15" fillId="2" borderId="14" xfId="9" applyNumberFormat="1" applyFont="1" applyFill="1" applyBorder="1" applyAlignment="1"/>
    <xf numFmtId="0" fontId="13" fillId="2" borderId="0" xfId="9" applyFont="1" applyFill="1" applyAlignment="1">
      <alignment wrapText="1"/>
    </xf>
    <xf numFmtId="165" fontId="13" fillId="2" borderId="9" xfId="9" applyNumberFormat="1" applyFont="1" applyFill="1" applyBorder="1" applyAlignment="1"/>
    <xf numFmtId="0" fontId="9" fillId="2" borderId="11" xfId="9" applyFont="1" applyFill="1" applyBorder="1" applyAlignment="1"/>
    <xf numFmtId="165" fontId="9" fillId="2" borderId="11" xfId="9" applyNumberFormat="1" applyFont="1" applyFill="1" applyBorder="1" applyAlignment="1"/>
    <xf numFmtId="165" fontId="9" fillId="2" borderId="12" xfId="9" applyNumberFormat="1" applyFont="1" applyFill="1" applyBorder="1" applyAlignment="1"/>
    <xf numFmtId="164" fontId="13" fillId="2" borderId="0" xfId="9" applyNumberFormat="1" applyFont="1" applyFill="1" applyAlignment="1"/>
    <xf numFmtId="164" fontId="13" fillId="2" borderId="9" xfId="9" applyNumberFormat="1" applyFont="1" applyFill="1" applyBorder="1" applyAlignment="1"/>
    <xf numFmtId="164" fontId="9" fillId="2" borderId="11" xfId="9" applyNumberFormat="1" applyFont="1" applyFill="1" applyBorder="1" applyAlignment="1"/>
    <xf numFmtId="164" fontId="9" fillId="2" borderId="12" xfId="9" applyNumberFormat="1" applyFont="1" applyFill="1" applyBorder="1" applyAlignment="1"/>
    <xf numFmtId="0" fontId="9" fillId="2" borderId="9" xfId="9" applyFont="1" applyFill="1" applyBorder="1" applyAlignment="1"/>
    <xf numFmtId="166" fontId="13" fillId="2" borderId="0" xfId="11" applyNumberFormat="1" applyFont="1" applyFill="1"/>
    <xf numFmtId="166" fontId="13" fillId="2" borderId="9" xfId="11" applyNumberFormat="1" applyFont="1" applyFill="1" applyBorder="1"/>
    <xf numFmtId="0" fontId="9" fillId="2" borderId="12" xfId="9" applyFont="1" applyFill="1" applyBorder="1" applyAlignment="1"/>
    <xf numFmtId="0" fontId="13" fillId="2" borderId="8" xfId="9" applyFont="1" applyFill="1" applyBorder="1" applyAlignment="1"/>
    <xf numFmtId="0" fontId="9" fillId="2" borderId="10" xfId="9" applyFont="1" applyFill="1" applyBorder="1" applyAlignment="1"/>
    <xf numFmtId="165" fontId="9" fillId="2" borderId="11" xfId="9" applyNumberFormat="1" applyFont="1" applyFill="1" applyBorder="1" applyAlignment="1">
      <alignment vertical="center"/>
    </xf>
    <xf numFmtId="0" fontId="13" fillId="2" borderId="6" xfId="9" applyFont="1" applyFill="1" applyBorder="1" applyAlignment="1">
      <alignment vertical="top" wrapText="1"/>
    </xf>
    <xf numFmtId="0" fontId="13" fillId="2" borderId="14" xfId="9" applyFont="1" applyFill="1" applyBorder="1" applyAlignment="1">
      <alignment vertical="top" wrapText="1"/>
    </xf>
    <xf numFmtId="165" fontId="15" fillId="2" borderId="14" xfId="9" applyNumberFormat="1" applyFont="1" applyFill="1" applyBorder="1" applyAlignment="1"/>
    <xf numFmtId="165" fontId="9" fillId="2" borderId="14" xfId="9" applyNumberFormat="1" applyFont="1" applyFill="1" applyBorder="1" applyAlignment="1"/>
    <xf numFmtId="165" fontId="9" fillId="2" borderId="15" xfId="9" applyNumberFormat="1" applyFont="1" applyFill="1" applyBorder="1" applyAlignment="1"/>
    <xf numFmtId="167" fontId="9" fillId="2" borderId="0" xfId="9" applyNumberFormat="1" applyFont="1" applyFill="1" applyAlignment="1"/>
    <xf numFmtId="168" fontId="9" fillId="2" borderId="0" xfId="9" applyNumberFormat="1" applyFont="1" applyFill="1" applyAlignment="1"/>
    <xf numFmtId="169" fontId="9" fillId="2" borderId="0" xfId="9" applyNumberFormat="1" applyFont="1" applyFill="1" applyAlignment="1"/>
    <xf numFmtId="169" fontId="13" fillId="2" borderId="0" xfId="9" applyNumberFormat="1" applyFont="1" applyFill="1" applyAlignment="1"/>
    <xf numFmtId="170" fontId="9" fillId="2" borderId="0" xfId="9" applyNumberFormat="1" applyFont="1" applyFill="1" applyAlignment="1"/>
    <xf numFmtId="171" fontId="9" fillId="2" borderId="0" xfId="9" applyNumberFormat="1" applyFont="1" applyFill="1" applyAlignment="1"/>
    <xf numFmtId="164" fontId="17" fillId="2" borderId="11" xfId="9" applyNumberFormat="1" applyFont="1" applyFill="1" applyBorder="1" applyAlignment="1">
      <alignment horizontal="center" vertical="center"/>
    </xf>
    <xf numFmtId="0" fontId="13" fillId="2" borderId="0" xfId="9" applyFont="1" applyFill="1" applyAlignment="1">
      <alignment horizontal="center" vertical="top" wrapText="1"/>
    </xf>
    <xf numFmtId="164" fontId="15" fillId="2" borderId="15" xfId="9" applyNumberFormat="1" applyFont="1" applyFill="1" applyBorder="1" applyAlignment="1"/>
    <xf numFmtId="0" fontId="9" fillId="2" borderId="8" xfId="9" applyFont="1" applyFill="1" applyBorder="1" applyAlignment="1">
      <alignment horizontal="center"/>
    </xf>
    <xf numFmtId="0" fontId="9" fillId="2" borderId="16" xfId="9" applyFont="1" applyFill="1" applyBorder="1" applyAlignment="1"/>
    <xf numFmtId="0" fontId="9" fillId="2" borderId="16" xfId="0" applyFont="1" applyFill="1" applyBorder="1" applyAlignment="1">
      <alignment horizontal="center"/>
    </xf>
    <xf numFmtId="164" fontId="9" fillId="2" borderId="16" xfId="9" applyNumberFormat="1" applyFont="1" applyFill="1" applyBorder="1" applyAlignment="1">
      <alignment horizontal="right"/>
    </xf>
    <xf numFmtId="164" fontId="9" fillId="2" borderId="17" xfId="9" applyNumberFormat="1" applyFont="1" applyFill="1" applyBorder="1" applyAlignment="1">
      <alignment horizontal="right"/>
    </xf>
    <xf numFmtId="0" fontId="9" fillId="2" borderId="0" xfId="0" applyFont="1" applyFill="1" applyAlignment="1">
      <alignment horizontal="center"/>
    </xf>
    <xf numFmtId="164" fontId="9" fillId="2" borderId="0" xfId="9" applyNumberFormat="1" applyFont="1" applyFill="1" applyAlignment="1">
      <alignment horizontal="right"/>
    </xf>
    <xf numFmtId="164" fontId="9" fillId="2" borderId="9" xfId="9" applyNumberFormat="1" applyFont="1" applyFill="1" applyBorder="1" applyAlignment="1">
      <alignment horizontal="right"/>
    </xf>
    <xf numFmtId="164" fontId="18" fillId="2" borderId="0" xfId="9" applyNumberFormat="1" applyFont="1" applyFill="1" applyAlignment="1">
      <alignment horizontal="right"/>
    </xf>
    <xf numFmtId="164" fontId="18" fillId="2" borderId="9" xfId="9" applyNumberFormat="1" applyFont="1" applyFill="1" applyBorder="1" applyAlignment="1">
      <alignment horizontal="right"/>
    </xf>
    <xf numFmtId="0" fontId="9" fillId="2" borderId="0" xfId="9" applyFont="1" applyFill="1" applyAlignment="1">
      <alignment horizontal="center"/>
    </xf>
    <xf numFmtId="3" fontId="9" fillId="2" borderId="8" xfId="7" applyNumberFormat="1" applyFont="1" applyFill="1" applyBorder="1" applyAlignment="1">
      <alignment horizontal="center"/>
    </xf>
    <xf numFmtId="172" fontId="9" fillId="2" borderId="0" xfId="9" applyNumberFormat="1" applyFont="1" applyFill="1" applyAlignment="1">
      <alignment horizontal="right"/>
    </xf>
    <xf numFmtId="2" fontId="9" fillId="2" borderId="0" xfId="9" applyNumberFormat="1" applyFont="1" applyFill="1" applyAlignment="1">
      <alignment horizontal="right"/>
    </xf>
    <xf numFmtId="173" fontId="9" fillId="2" borderId="8" xfId="9" applyNumberFormat="1" applyFont="1" applyFill="1" applyBorder="1" applyAlignment="1">
      <alignment horizontal="center"/>
    </xf>
    <xf numFmtId="0" fontId="9" fillId="2" borderId="0" xfId="0" applyFont="1" applyFill="1" applyAlignment="1">
      <alignment horizontal="left" indent="1"/>
    </xf>
    <xf numFmtId="0" fontId="13" fillId="2" borderId="8" xfId="9" applyFont="1" applyFill="1" applyBorder="1" applyAlignment="1">
      <alignment horizontal="center"/>
    </xf>
    <xf numFmtId="0" fontId="13" fillId="2" borderId="0" xfId="9" applyFont="1" applyFill="1" applyAlignment="1">
      <alignment horizontal="center"/>
    </xf>
    <xf numFmtId="164" fontId="9" fillId="2" borderId="0" xfId="0" applyNumberFormat="1" applyFont="1" applyFill="1"/>
    <xf numFmtId="164" fontId="9" fillId="2" borderId="9" xfId="0" applyNumberFormat="1" applyFont="1" applyFill="1" applyBorder="1"/>
    <xf numFmtId="0" fontId="9" fillId="2" borderId="11" xfId="9" applyFont="1" applyFill="1" applyBorder="1" applyAlignment="1">
      <alignment horizontal="center"/>
    </xf>
    <xf numFmtId="174" fontId="9" fillId="2" borderId="11" xfId="9" applyNumberFormat="1" applyFont="1" applyFill="1" applyBorder="1" applyAlignment="1"/>
    <xf numFmtId="0" fontId="13" fillId="2" borderId="6" xfId="9" applyFont="1" applyFill="1" applyBorder="1" applyAlignment="1"/>
    <xf numFmtId="175" fontId="13" fillId="2" borderId="6" xfId="4" applyNumberFormat="1" applyFont="1" applyFill="1" applyBorder="1" applyAlignment="1">
      <alignment horizontal="center"/>
    </xf>
    <xf numFmtId="175" fontId="13" fillId="2" borderId="0" xfId="4" applyNumberFormat="1" applyFont="1" applyFill="1" applyAlignment="1">
      <alignment horizontal="center"/>
    </xf>
    <xf numFmtId="0" fontId="9" fillId="2" borderId="8" xfId="9" applyFont="1" applyFill="1" applyBorder="1" applyAlignment="1">
      <alignment horizontal="center" vertical="top"/>
    </xf>
    <xf numFmtId="0" fontId="9" fillId="2" borderId="0" xfId="9" applyFont="1" applyFill="1" applyAlignment="1">
      <alignment horizontal="left" vertical="top" indent="1"/>
    </xf>
    <xf numFmtId="0" fontId="9" fillId="2" borderId="0" xfId="9" applyFont="1" applyFill="1" applyAlignment="1">
      <alignment horizontal="center" vertical="top"/>
    </xf>
    <xf numFmtId="164" fontId="9" fillId="2" borderId="0" xfId="9" applyNumberFormat="1" applyFont="1" applyFill="1" applyAlignment="1">
      <alignment vertical="top"/>
    </xf>
    <xf numFmtId="164" fontId="9" fillId="2" borderId="9" xfId="9" applyNumberFormat="1" applyFont="1" applyFill="1" applyBorder="1" applyAlignment="1">
      <alignment vertical="top"/>
    </xf>
    <xf numFmtId="0" fontId="13" fillId="2" borderId="0" xfId="9" applyFont="1" applyFill="1" applyAlignment="1">
      <alignment vertical="top"/>
    </xf>
    <xf numFmtId="164" fontId="13" fillId="2" borderId="0" xfId="9" applyNumberFormat="1" applyFont="1" applyFill="1" applyAlignment="1">
      <alignment vertical="top"/>
    </xf>
    <xf numFmtId="164" fontId="13" fillId="2" borderId="9" xfId="9" applyNumberFormat="1" applyFont="1" applyFill="1" applyBorder="1" applyAlignment="1">
      <alignment vertical="top"/>
    </xf>
    <xf numFmtId="0" fontId="9" fillId="2" borderId="10" xfId="9" applyFont="1" applyFill="1" applyBorder="1" applyAlignment="1">
      <alignment horizontal="center" vertical="top"/>
    </xf>
    <xf numFmtId="0" fontId="9" fillId="2" borderId="11" xfId="9" applyFont="1" applyFill="1" applyBorder="1" applyAlignment="1">
      <alignment horizontal="center" vertical="top"/>
    </xf>
    <xf numFmtId="164" fontId="9" fillId="2" borderId="11" xfId="9" applyNumberFormat="1" applyFont="1" applyFill="1" applyBorder="1" applyAlignment="1">
      <alignment vertical="top"/>
    </xf>
    <xf numFmtId="164" fontId="9" fillId="2" borderId="12" xfId="9" applyNumberFormat="1" applyFont="1" applyFill="1" applyBorder="1" applyAlignment="1">
      <alignment vertical="top"/>
    </xf>
    <xf numFmtId="0" fontId="13" fillId="2" borderId="5" xfId="9" applyFont="1" applyFill="1" applyBorder="1" applyAlignment="1">
      <alignment horizontal="center"/>
    </xf>
    <xf numFmtId="164" fontId="13" fillId="2" borderId="6" xfId="4" applyNumberFormat="1" applyFont="1" applyFill="1" applyBorder="1" applyAlignment="1">
      <alignment horizontal="right"/>
    </xf>
    <xf numFmtId="164" fontId="13" fillId="2" borderId="6" xfId="4" applyNumberFormat="1" applyFont="1" applyFill="1" applyBorder="1"/>
    <xf numFmtId="164" fontId="13" fillId="2" borderId="7" xfId="4" applyNumberFormat="1" applyFont="1" applyFill="1" applyBorder="1"/>
    <xf numFmtId="175" fontId="9" fillId="2" borderId="0" xfId="4" applyNumberFormat="1" applyFont="1" applyFill="1" applyAlignment="1">
      <alignment horizontal="center"/>
    </xf>
    <xf numFmtId="164" fontId="9" fillId="2" borderId="0" xfId="4" applyNumberFormat="1" applyFont="1" applyFill="1" applyAlignment="1">
      <alignment horizontal="right"/>
    </xf>
    <xf numFmtId="164" fontId="9" fillId="2" borderId="0" xfId="4" applyNumberFormat="1" applyFont="1" applyFill="1"/>
    <xf numFmtId="164" fontId="9" fillId="2" borderId="9" xfId="4" applyNumberFormat="1" applyFont="1" applyFill="1" applyBorder="1"/>
    <xf numFmtId="164" fontId="9" fillId="2" borderId="0" xfId="11" applyNumberFormat="1" applyFont="1" applyFill="1"/>
    <xf numFmtId="0" fontId="9" fillId="2" borderId="0" xfId="9" applyFont="1" applyFill="1" applyAlignment="1">
      <alignment horizontal="left" indent="2"/>
    </xf>
    <xf numFmtId="0" fontId="9" fillId="2" borderId="10" xfId="9" applyFont="1" applyFill="1" applyBorder="1" applyAlignment="1">
      <alignment horizontal="center"/>
    </xf>
    <xf numFmtId="164" fontId="9" fillId="2" borderId="11" xfId="8" applyNumberFormat="1" applyFont="1" applyFill="1" applyBorder="1" applyAlignment="1">
      <alignment vertical="center"/>
    </xf>
    <xf numFmtId="0" fontId="9" fillId="2" borderId="0" xfId="8" applyFont="1" applyFill="1" applyAlignment="1">
      <alignment vertical="center"/>
    </xf>
    <xf numFmtId="0" fontId="13" fillId="2" borderId="6" xfId="8" applyFont="1" applyFill="1" applyBorder="1" applyAlignment="1">
      <alignment wrapText="1"/>
    </xf>
    <xf numFmtId="0" fontId="13" fillId="2" borderId="6" xfId="8" applyFont="1" applyFill="1" applyBorder="1" applyAlignment="1">
      <alignment vertical="top" wrapText="1"/>
    </xf>
    <xf numFmtId="0" fontId="9" fillId="2" borderId="0" xfId="8" applyFont="1" applyFill="1" applyAlignment="1"/>
    <xf numFmtId="0" fontId="13" fillId="2" borderId="0" xfId="8" applyFont="1" applyFill="1" applyAlignment="1">
      <alignment vertical="center" wrapText="1"/>
    </xf>
    <xf numFmtId="0" fontId="13" fillId="2" borderId="0" xfId="8" applyFont="1" applyFill="1" applyAlignment="1">
      <alignment vertical="top" wrapText="1"/>
    </xf>
    <xf numFmtId="0" fontId="9" fillId="2" borderId="0" xfId="8" applyFont="1" applyFill="1" applyAlignment="1">
      <alignment vertical="top" wrapText="1"/>
    </xf>
    <xf numFmtId="0" fontId="13" fillId="2" borderId="14" xfId="8" applyFont="1" applyFill="1" applyBorder="1" applyAlignment="1">
      <alignment vertical="center" wrapText="1"/>
    </xf>
    <xf numFmtId="0" fontId="13" fillId="2" borderId="14" xfId="8" applyFont="1" applyFill="1" applyBorder="1" applyAlignment="1">
      <alignment vertical="top" wrapText="1"/>
    </xf>
    <xf numFmtId="164" fontId="15" fillId="2" borderId="14" xfId="8" applyNumberFormat="1" applyFont="1" applyFill="1" applyBorder="1" applyAlignment="1"/>
    <xf numFmtId="164" fontId="15" fillId="2" borderId="15" xfId="8" applyNumberFormat="1" applyFont="1" applyFill="1" applyBorder="1" applyAlignment="1"/>
    <xf numFmtId="0" fontId="9" fillId="2" borderId="0" xfId="8" applyFont="1" applyFill="1" applyAlignment="1">
      <alignment horizontal="center"/>
    </xf>
    <xf numFmtId="164" fontId="15" fillId="2" borderId="0" xfId="8" applyNumberFormat="1" applyFont="1" applyFill="1" applyAlignment="1"/>
    <xf numFmtId="164" fontId="9" fillId="2" borderId="0" xfId="8" applyNumberFormat="1" applyFont="1" applyFill="1" applyAlignment="1">
      <alignment horizontal="right"/>
    </xf>
    <xf numFmtId="164" fontId="9" fillId="2" borderId="9" xfId="8" applyNumberFormat="1" applyFont="1" applyFill="1" applyBorder="1" applyAlignment="1">
      <alignment horizontal="right"/>
    </xf>
    <xf numFmtId="0" fontId="9" fillId="2" borderId="0" xfId="8" applyFont="1" applyFill="1" applyAlignment="1">
      <alignment horizontal="left" indent="1"/>
    </xf>
    <xf numFmtId="164" fontId="9" fillId="2" borderId="9" xfId="4" applyNumberFormat="1" applyFont="1" applyFill="1" applyBorder="1" applyAlignment="1">
      <alignment horizontal="right"/>
    </xf>
    <xf numFmtId="1" fontId="9" fillId="2" borderId="0" xfId="0" applyNumberFormat="1" applyFont="1" applyFill="1"/>
    <xf numFmtId="1" fontId="9" fillId="2" borderId="9" xfId="0" applyNumberFormat="1" applyFont="1" applyFill="1" applyBorder="1"/>
    <xf numFmtId="0" fontId="13" fillId="2" borderId="11" xfId="8" applyFont="1" applyFill="1" applyBorder="1" applyAlignment="1">
      <alignment horizontal="center"/>
    </xf>
    <xf numFmtId="0" fontId="13" fillId="2" borderId="11" xfId="8" applyFont="1" applyFill="1" applyBorder="1" applyAlignment="1"/>
    <xf numFmtId="175" fontId="13" fillId="2" borderId="11" xfId="4" applyNumberFormat="1" applyFont="1" applyFill="1" applyBorder="1" applyAlignment="1">
      <alignment horizontal="center"/>
    </xf>
    <xf numFmtId="164" fontId="13" fillId="2" borderId="11" xfId="4" applyNumberFormat="1" applyFont="1" applyFill="1" applyBorder="1"/>
    <xf numFmtId="164" fontId="13" fillId="2" borderId="12" xfId="4" applyNumberFormat="1" applyFont="1" applyFill="1" applyBorder="1"/>
    <xf numFmtId="0" fontId="13" fillId="2" borderId="0" xfId="8" applyFont="1" applyFill="1" applyAlignment="1"/>
    <xf numFmtId="164" fontId="9" fillId="2" borderId="0" xfId="8" applyNumberFormat="1" applyFont="1" applyFill="1" applyAlignment="1"/>
    <xf numFmtId="164" fontId="13" fillId="2" borderId="14" xfId="9" applyNumberFormat="1" applyFont="1" applyFill="1" applyBorder="1" applyAlignment="1"/>
    <xf numFmtId="176" fontId="13" fillId="2" borderId="0" xfId="9" applyNumberFormat="1" applyFont="1" applyFill="1" applyAlignment="1"/>
    <xf numFmtId="176" fontId="9" fillId="2" borderId="0" xfId="9" applyNumberFormat="1" applyFont="1" applyFill="1" applyAlignment="1">
      <alignment horizontal="center"/>
    </xf>
    <xf numFmtId="0" fontId="13" fillId="2" borderId="0" xfId="9" applyFont="1" applyFill="1" applyAlignment="1">
      <alignment horizontal="left" indent="1"/>
    </xf>
    <xf numFmtId="177" fontId="9" fillId="2" borderId="8" xfId="9" applyNumberFormat="1" applyFont="1" applyFill="1" applyBorder="1" applyAlignment="1">
      <alignment horizontal="center"/>
    </xf>
    <xf numFmtId="177" fontId="9" fillId="2" borderId="0" xfId="9" applyNumberFormat="1" applyFont="1" applyFill="1" applyAlignment="1">
      <alignment horizontal="right"/>
    </xf>
    <xf numFmtId="164" fontId="9" fillId="2" borderId="18" xfId="9" applyNumberFormat="1" applyFont="1" applyFill="1" applyBorder="1" applyAlignment="1">
      <alignment horizontal="right"/>
    </xf>
    <xf numFmtId="164" fontId="13" fillId="2" borderId="0" xfId="4" applyNumberFormat="1" applyFont="1" applyFill="1"/>
    <xf numFmtId="164" fontId="13" fillId="2" borderId="9" xfId="4" applyNumberFormat="1" applyFont="1" applyFill="1" applyBorder="1"/>
    <xf numFmtId="0" fontId="13" fillId="2" borderId="0" xfId="0" applyFont="1" applyFill="1"/>
    <xf numFmtId="164" fontId="9" fillId="2" borderId="0" xfId="9" applyNumberFormat="1" applyFont="1" applyFill="1" applyAlignment="1">
      <alignment horizontal="left"/>
    </xf>
    <xf numFmtId="175" fontId="9" fillId="2" borderId="0" xfId="4" applyNumberFormat="1" applyFont="1" applyFill="1" applyAlignment="1">
      <alignment horizontal="left" indent="2"/>
    </xf>
    <xf numFmtId="175" fontId="13" fillId="2" borderId="0" xfId="4" applyNumberFormat="1" applyFont="1" applyFill="1"/>
    <xf numFmtId="0" fontId="13" fillId="2" borderId="6" xfId="8" applyFont="1" applyFill="1" applyBorder="1" applyAlignment="1">
      <alignment vertical="center" wrapText="1"/>
    </xf>
    <xf numFmtId="0" fontId="9" fillId="2" borderId="0" xfId="8" applyFont="1" applyFill="1" applyAlignment="1">
      <alignment horizontal="left"/>
    </xf>
    <xf numFmtId="177" fontId="9" fillId="2" borderId="0" xfId="8" applyNumberFormat="1" applyFont="1" applyFill="1" applyAlignment="1">
      <alignment horizontal="center"/>
    </xf>
    <xf numFmtId="177" fontId="9" fillId="2" borderId="0" xfId="8" applyNumberFormat="1" applyFont="1" applyFill="1" applyAlignment="1">
      <alignment horizontal="right"/>
    </xf>
    <xf numFmtId="0" fontId="9" fillId="2" borderId="0" xfId="8" applyFont="1" applyFill="1" applyAlignment="1">
      <alignment horizontal="left" indent="2"/>
    </xf>
    <xf numFmtId="0" fontId="13" fillId="2" borderId="0" xfId="8" applyFont="1" applyFill="1" applyAlignment="1">
      <alignment horizontal="center"/>
    </xf>
    <xf numFmtId="0" fontId="9" fillId="2" borderId="11" xfId="8" applyFont="1" applyFill="1" applyBorder="1" applyAlignment="1">
      <alignment horizontal="center"/>
    </xf>
    <xf numFmtId="0" fontId="9" fillId="2" borderId="11" xfId="8" applyFont="1" applyFill="1" applyBorder="1" applyAlignment="1"/>
    <xf numFmtId="164" fontId="9" fillId="2" borderId="11" xfId="8" applyNumberFormat="1" applyFont="1" applyFill="1" applyBorder="1" applyAlignment="1">
      <alignment horizontal="right"/>
    </xf>
    <xf numFmtId="164" fontId="9" fillId="2" borderId="12" xfId="8" applyNumberFormat="1" applyFont="1" applyFill="1" applyBorder="1" applyAlignment="1">
      <alignment horizontal="right"/>
    </xf>
    <xf numFmtId="0" fontId="13" fillId="2" borderId="6" xfId="9" applyFont="1" applyFill="1" applyBorder="1" applyAlignment="1">
      <alignment vertical="center" wrapText="1"/>
    </xf>
    <xf numFmtId="164" fontId="9" fillId="2" borderId="16" xfId="9" applyNumberFormat="1" applyFont="1" applyFill="1" applyBorder="1" applyAlignment="1">
      <alignment horizontal="left"/>
    </xf>
    <xf numFmtId="164" fontId="9" fillId="2" borderId="18" xfId="9" applyNumberFormat="1" applyFont="1" applyFill="1" applyBorder="1" applyAlignment="1">
      <alignment horizontal="left"/>
    </xf>
    <xf numFmtId="164" fontId="9" fillId="0" borderId="0" xfId="9" applyNumberFormat="1" applyFont="1" applyFill="1" applyAlignment="1">
      <alignment horizontal="right"/>
    </xf>
    <xf numFmtId="0" fontId="9" fillId="2" borderId="0" xfId="9" applyFont="1" applyFill="1" applyAlignment="1">
      <alignment horizontal="left" indent="4"/>
    </xf>
    <xf numFmtId="0" fontId="9" fillId="2" borderId="0" xfId="0" applyFont="1" applyFill="1" applyAlignment="1"/>
    <xf numFmtId="0" fontId="13" fillId="2" borderId="10" xfId="9" applyFont="1" applyFill="1" applyBorder="1" applyAlignment="1">
      <alignment horizontal="center"/>
    </xf>
    <xf numFmtId="0" fontId="13" fillId="2" borderId="11" xfId="9" applyFont="1" applyFill="1" applyBorder="1" applyAlignment="1"/>
    <xf numFmtId="164" fontId="13" fillId="2" borderId="11" xfId="9" applyNumberFormat="1" applyFont="1" applyFill="1" applyBorder="1" applyAlignment="1"/>
    <xf numFmtId="164" fontId="13" fillId="2" borderId="11" xfId="9" applyNumberFormat="1" applyFont="1" applyFill="1" applyBorder="1" applyAlignment="1">
      <alignment horizontal="right"/>
    </xf>
    <xf numFmtId="164" fontId="13" fillId="2" borderId="12" xfId="9" applyNumberFormat="1" applyFont="1" applyFill="1" applyBorder="1" applyAlignment="1">
      <alignment horizontal="right"/>
    </xf>
    <xf numFmtId="164" fontId="9" fillId="2" borderId="11" xfId="9" applyNumberFormat="1" applyFont="1" applyFill="1" applyBorder="1" applyAlignment="1">
      <alignment horizontal="right"/>
    </xf>
    <xf numFmtId="164" fontId="9" fillId="2" borderId="9" xfId="8" applyNumberFormat="1" applyFont="1" applyFill="1" applyBorder="1" applyAlignment="1"/>
    <xf numFmtId="164" fontId="9" fillId="2" borderId="18" xfId="8" applyNumberFormat="1" applyFont="1" applyFill="1" applyBorder="1" applyAlignment="1">
      <alignment horizontal="right"/>
    </xf>
    <xf numFmtId="0" fontId="9" fillId="0" borderId="0" xfId="8" applyFont="1" applyFill="1" applyAlignment="1"/>
    <xf numFmtId="0" fontId="9" fillId="2" borderId="11" xfId="8" applyFont="1" applyFill="1" applyBorder="1" applyAlignment="1">
      <alignment horizontal="left" indent="1"/>
    </xf>
    <xf numFmtId="164" fontId="9" fillId="2" borderId="11" xfId="8" applyNumberFormat="1" applyFont="1" applyFill="1" applyBorder="1" applyAlignment="1"/>
    <xf numFmtId="164" fontId="9" fillId="2" borderId="0" xfId="8" applyNumberFormat="1" applyFont="1" applyFill="1" applyAlignment="1">
      <alignment vertical="center"/>
    </xf>
    <xf numFmtId="164" fontId="13" fillId="2" borderId="14" xfId="9" applyNumberFormat="1" applyFont="1" applyFill="1" applyBorder="1" applyAlignment="1">
      <alignment horizontal="right"/>
    </xf>
    <xf numFmtId="164" fontId="13" fillId="2" borderId="15" xfId="9" applyNumberFormat="1" applyFont="1" applyFill="1" applyBorder="1" applyAlignment="1">
      <alignment horizontal="right"/>
    </xf>
    <xf numFmtId="0" fontId="13" fillId="2" borderId="8" xfId="8" applyFont="1" applyFill="1" applyBorder="1" applyAlignment="1">
      <alignment horizontal="center"/>
    </xf>
    <xf numFmtId="164" fontId="13" fillId="2" borderId="0" xfId="8" applyNumberFormat="1" applyFont="1" applyFill="1" applyAlignment="1">
      <alignment horizontal="right"/>
    </xf>
    <xf numFmtId="164" fontId="13" fillId="2" borderId="9" xfId="8" applyNumberFormat="1" applyFont="1" applyFill="1" applyBorder="1" applyAlignment="1">
      <alignment horizontal="right"/>
    </xf>
    <xf numFmtId="0" fontId="9" fillId="2" borderId="8" xfId="8" applyFont="1" applyFill="1" applyBorder="1" applyAlignment="1">
      <alignment horizontal="center"/>
    </xf>
    <xf numFmtId="0" fontId="9" fillId="2" borderId="0" xfId="8" applyFont="1" applyFill="1" applyAlignment="1">
      <alignment horizontal="left" indent="3"/>
    </xf>
    <xf numFmtId="3" fontId="9" fillId="2" borderId="0" xfId="9" applyNumberFormat="1" applyFont="1" applyFill="1" applyAlignment="1">
      <alignment horizontal="left" indent="2"/>
    </xf>
    <xf numFmtId="0" fontId="9" fillId="2" borderId="0" xfId="9" applyFont="1" applyFill="1" applyAlignment="1">
      <alignment horizontal="left" vertical="center" indent="2"/>
    </xf>
    <xf numFmtId="0" fontId="9" fillId="2" borderId="8" xfId="8" applyFont="1" applyFill="1" applyBorder="1" applyAlignment="1">
      <alignment horizontal="center" vertical="top"/>
    </xf>
    <xf numFmtId="0" fontId="9" fillId="2" borderId="0" xfId="8" applyFont="1" applyFill="1" applyAlignment="1">
      <alignment horizontal="left" vertical="top" indent="3"/>
    </xf>
    <xf numFmtId="0" fontId="9" fillId="2" borderId="0" xfId="8" applyFont="1" applyFill="1" applyAlignment="1">
      <alignment vertical="top"/>
    </xf>
    <xf numFmtId="164" fontId="9" fillId="2" borderId="0" xfId="8" applyNumberFormat="1" applyFont="1" applyFill="1" applyAlignment="1">
      <alignment vertical="top"/>
    </xf>
    <xf numFmtId="164" fontId="9" fillId="2" borderId="0" xfId="8" applyNumberFormat="1" applyFont="1" applyFill="1" applyAlignment="1">
      <alignment horizontal="right" vertical="top"/>
    </xf>
    <xf numFmtId="164" fontId="9" fillId="2" borderId="9" xfId="8" applyNumberFormat="1" applyFont="1" applyFill="1" applyBorder="1" applyAlignment="1">
      <alignment horizontal="right" vertical="top"/>
    </xf>
    <xf numFmtId="0" fontId="13" fillId="2" borderId="16" xfId="8" applyFont="1" applyFill="1" applyBorder="1" applyAlignment="1"/>
    <xf numFmtId="0" fontId="9" fillId="2" borderId="0" xfId="9" applyFont="1" applyFill="1" applyAlignment="1">
      <alignment horizontal="left" indent="3"/>
    </xf>
    <xf numFmtId="3" fontId="9" fillId="2" borderId="0" xfId="9" applyNumberFormat="1" applyFont="1" applyFill="1" applyAlignment="1">
      <alignment horizontal="left" indent="3"/>
    </xf>
    <xf numFmtId="0" fontId="9" fillId="2" borderId="0" xfId="9" applyFont="1" applyFill="1" applyAlignment="1">
      <alignment horizontal="left" vertical="center" indent="3"/>
    </xf>
    <xf numFmtId="0" fontId="13" fillId="2" borderId="0" xfId="8" applyFont="1" applyFill="1" applyAlignment="1">
      <alignment horizontal="left" wrapText="1"/>
    </xf>
    <xf numFmtId="166" fontId="13" fillId="2" borderId="0" xfId="11" applyNumberFormat="1" applyFont="1" applyFill="1" applyAlignment="1"/>
    <xf numFmtId="166" fontId="13" fillId="2" borderId="9" xfId="11" applyNumberFormat="1" applyFont="1" applyFill="1" applyBorder="1" applyAlignment="1"/>
    <xf numFmtId="0" fontId="9" fillId="2" borderId="10" xfId="8" applyFont="1" applyFill="1" applyBorder="1" applyAlignment="1">
      <alignment horizontal="center" vertical="center"/>
    </xf>
    <xf numFmtId="0" fontId="13" fillId="2" borderId="11" xfId="8" applyFont="1" applyFill="1" applyBorder="1" applyAlignment="1">
      <alignment horizontal="left" vertical="center" wrapText="1"/>
    </xf>
    <xf numFmtId="0" fontId="9" fillId="2" borderId="11" xfId="8" applyFont="1" applyFill="1" applyBorder="1" applyAlignment="1">
      <alignment vertical="center"/>
    </xf>
    <xf numFmtId="164" fontId="9" fillId="2" borderId="11" xfId="4" applyNumberFormat="1" applyFont="1" applyFill="1" applyBorder="1" applyAlignment="1">
      <alignment vertical="center"/>
    </xf>
    <xf numFmtId="164" fontId="9" fillId="2" borderId="11" xfId="4" applyNumberFormat="1" applyFont="1" applyFill="1" applyBorder="1" applyAlignment="1">
      <alignment horizontal="right" vertical="center"/>
    </xf>
    <xf numFmtId="175" fontId="9" fillId="2" borderId="0" xfId="4" applyNumberFormat="1" applyFont="1" applyFill="1" applyAlignment="1">
      <alignment vertical="center"/>
    </xf>
    <xf numFmtId="0" fontId="13" fillId="2" borderId="6" xfId="9" applyFont="1" applyFill="1" applyBorder="1" applyAlignment="1">
      <alignment vertical="top"/>
    </xf>
    <xf numFmtId="175" fontId="9" fillId="2" borderId="0" xfId="4" applyNumberFormat="1" applyFont="1" applyFill="1"/>
    <xf numFmtId="0" fontId="13" fillId="2" borderId="14" xfId="9" applyFont="1" applyFill="1" applyBorder="1" applyAlignment="1">
      <alignment vertical="center"/>
    </xf>
    <xf numFmtId="0" fontId="13" fillId="2" borderId="14" xfId="9" applyFont="1" applyFill="1" applyBorder="1" applyAlignment="1">
      <alignment vertical="top"/>
    </xf>
    <xf numFmtId="0" fontId="13" fillId="2" borderId="8" xfId="10" applyFont="1" applyFill="1" applyBorder="1" applyAlignment="1">
      <alignment horizontal="left" vertical="center"/>
    </xf>
    <xf numFmtId="0" fontId="13" fillId="2" borderId="0" xfId="10" applyFont="1" applyFill="1" applyAlignment="1">
      <alignment horizontal="left"/>
    </xf>
    <xf numFmtId="164" fontId="13" fillId="2" borderId="0" xfId="4" applyNumberFormat="1" applyFont="1" applyFill="1" applyAlignment="1">
      <alignment horizontal="right"/>
    </xf>
    <xf numFmtId="164" fontId="13" fillId="2" borderId="9" xfId="4" applyNumberFormat="1" applyFont="1" applyFill="1" applyBorder="1" applyAlignment="1">
      <alignment horizontal="right"/>
    </xf>
    <xf numFmtId="175" fontId="13" fillId="2" borderId="0" xfId="4" applyNumberFormat="1" applyFont="1" applyFill="1" applyAlignment="1"/>
    <xf numFmtId="175" fontId="9" fillId="2" borderId="8" xfId="4" applyNumberFormat="1" applyFont="1" applyFill="1" applyBorder="1" applyAlignment="1"/>
    <xf numFmtId="0" fontId="9" fillId="2" borderId="0" xfId="10" applyFont="1" applyFill="1" applyAlignment="1">
      <alignment horizontal="left" indent="1"/>
    </xf>
    <xf numFmtId="175" fontId="9" fillId="2" borderId="0" xfId="4" applyNumberFormat="1" applyFont="1" applyFill="1" applyAlignment="1"/>
    <xf numFmtId="3" fontId="9" fillId="2" borderId="0" xfId="9" applyNumberFormat="1" applyFont="1" applyFill="1" applyAlignment="1">
      <alignment horizontal="left"/>
    </xf>
    <xf numFmtId="175" fontId="9" fillId="2" borderId="8" xfId="4" applyNumberFormat="1" applyFont="1" applyFill="1" applyBorder="1" applyAlignment="1">
      <alignment vertical="top"/>
    </xf>
    <xf numFmtId="0" fontId="9" fillId="2" borderId="0" xfId="9" applyFont="1" applyFill="1" applyAlignment="1">
      <alignment horizontal="left" vertical="top" indent="2"/>
    </xf>
    <xf numFmtId="175" fontId="9" fillId="2" borderId="0" xfId="4" applyNumberFormat="1" applyFont="1" applyFill="1" applyAlignment="1">
      <alignment vertical="top"/>
    </xf>
    <xf numFmtId="164" fontId="9" fillId="2" borderId="0" xfId="4" applyNumberFormat="1" applyFont="1" applyFill="1" applyAlignment="1">
      <alignment vertical="top"/>
    </xf>
    <xf numFmtId="175" fontId="9" fillId="2" borderId="8" xfId="4" applyNumberFormat="1" applyFont="1" applyFill="1" applyBorder="1"/>
    <xf numFmtId="175" fontId="9" fillId="2" borderId="0" xfId="4" applyNumberFormat="1" applyFont="1" applyFill="1" applyAlignment="1">
      <alignment horizontal="left" indent="1"/>
    </xf>
    <xf numFmtId="164" fontId="9" fillId="2" borderId="14" xfId="4" applyNumberFormat="1" applyFont="1" applyFill="1" applyBorder="1"/>
    <xf numFmtId="164" fontId="9" fillId="2" borderId="14" xfId="4" applyNumberFormat="1" applyFont="1" applyFill="1" applyBorder="1" applyAlignment="1">
      <alignment horizontal="right"/>
    </xf>
    <xf numFmtId="175" fontId="9" fillId="2" borderId="14" xfId="4" applyNumberFormat="1" applyFont="1" applyFill="1" applyBorder="1"/>
    <xf numFmtId="175" fontId="9" fillId="2" borderId="15" xfId="4" applyNumberFormat="1" applyFont="1" applyFill="1" applyBorder="1"/>
    <xf numFmtId="175" fontId="13" fillId="2" borderId="8" xfId="5" applyNumberFormat="1" applyFont="1" applyFill="1" applyBorder="1" applyAlignment="1"/>
    <xf numFmtId="0" fontId="13" fillId="2" borderId="16" xfId="9" applyFont="1" applyFill="1" applyBorder="1" applyAlignment="1">
      <alignment wrapText="1"/>
    </xf>
    <xf numFmtId="175" fontId="9" fillId="2" borderId="16" xfId="4" applyNumberFormat="1" applyFont="1" applyFill="1" applyBorder="1" applyAlignment="1"/>
    <xf numFmtId="0" fontId="13" fillId="2" borderId="14" xfId="9" applyFont="1" applyFill="1" applyBorder="1" applyAlignment="1"/>
    <xf numFmtId="175" fontId="16" fillId="2" borderId="14" xfId="4" applyNumberFormat="1" applyFont="1" applyFill="1" applyBorder="1" applyAlignment="1"/>
    <xf numFmtId="175" fontId="13" fillId="2" borderId="8" xfId="4" applyNumberFormat="1" applyFont="1" applyFill="1" applyBorder="1" applyAlignment="1"/>
    <xf numFmtId="0" fontId="13" fillId="2" borderId="16" xfId="10" applyFont="1" applyFill="1" applyBorder="1" applyAlignment="1">
      <alignment horizontal="left"/>
    </xf>
    <xf numFmtId="164" fontId="9" fillId="2" borderId="16" xfId="9" applyNumberFormat="1" applyFont="1" applyFill="1" applyBorder="1" applyAlignment="1"/>
    <xf numFmtId="164" fontId="13" fillId="2" borderId="16" xfId="4" applyNumberFormat="1" applyFont="1" applyFill="1" applyBorder="1" applyAlignment="1">
      <alignment horizontal="right"/>
    </xf>
    <xf numFmtId="164" fontId="13" fillId="2" borderId="17" xfId="4" applyNumberFormat="1" applyFont="1" applyFill="1" applyBorder="1" applyAlignment="1">
      <alignment horizontal="right"/>
    </xf>
    <xf numFmtId="3" fontId="13" fillId="2" borderId="0" xfId="9" applyNumberFormat="1" applyFont="1" applyFill="1" applyAlignment="1">
      <alignment horizontal="left"/>
    </xf>
    <xf numFmtId="164" fontId="13" fillId="2" borderId="0" xfId="9" applyNumberFormat="1" applyFont="1" applyFill="1" applyAlignment="1">
      <alignment horizontal="left"/>
    </xf>
    <xf numFmtId="175" fontId="19" fillId="2" borderId="10" xfId="4" applyNumberFormat="1" applyFont="1" applyFill="1" applyBorder="1" applyAlignment="1"/>
    <xf numFmtId="175" fontId="9" fillId="2" borderId="11" xfId="4" applyNumberFormat="1" applyFont="1" applyFill="1" applyBorder="1" applyAlignment="1"/>
    <xf numFmtId="175" fontId="9" fillId="2" borderId="12" xfId="4" applyNumberFormat="1" applyFont="1" applyFill="1" applyBorder="1" applyAlignment="1"/>
    <xf numFmtId="164" fontId="13" fillId="2" borderId="0" xfId="4" applyNumberFormat="1" applyFont="1" applyFill="1" applyAlignment="1">
      <alignment horizontal="right" wrapText="1"/>
    </xf>
    <xf numFmtId="164" fontId="13" fillId="2" borderId="9" xfId="4" applyNumberFormat="1" applyFont="1" applyFill="1" applyBorder="1" applyAlignment="1">
      <alignment horizontal="right" wrapText="1"/>
    </xf>
    <xf numFmtId="3" fontId="13" fillId="2" borderId="0" xfId="9" applyNumberFormat="1" applyFont="1" applyFill="1" applyAlignment="1"/>
    <xf numFmtId="164" fontId="9" fillId="2" borderId="0" xfId="4" applyNumberFormat="1" applyFont="1" applyFill="1" applyAlignment="1">
      <alignment horizontal="right" wrapText="1"/>
    </xf>
    <xf numFmtId="164" fontId="9" fillId="2" borderId="9" xfId="4" applyNumberFormat="1" applyFont="1" applyFill="1" applyBorder="1" applyAlignment="1">
      <alignment horizontal="right" wrapText="1"/>
    </xf>
    <xf numFmtId="175" fontId="13" fillId="2" borderId="11" xfId="4" applyNumberFormat="1" applyFont="1" applyFill="1" applyBorder="1" applyAlignment="1">
      <alignment horizontal="left" vertical="center"/>
    </xf>
    <xf numFmtId="164" fontId="9" fillId="2" borderId="11" xfId="4" applyNumberFormat="1" applyFont="1" applyFill="1" applyBorder="1" applyAlignment="1">
      <alignment horizontal="right" vertical="top" wrapText="1"/>
    </xf>
    <xf numFmtId="164" fontId="9" fillId="2" borderId="12" xfId="4" applyNumberFormat="1" applyFont="1" applyFill="1" applyBorder="1" applyAlignment="1">
      <alignment horizontal="right" vertical="top" wrapText="1"/>
    </xf>
    <xf numFmtId="175" fontId="13" fillId="2" borderId="0" xfId="5" applyNumberFormat="1" applyFont="1" applyFill="1" applyAlignment="1"/>
    <xf numFmtId="175" fontId="16" fillId="2" borderId="14" xfId="4" applyNumberFormat="1" applyFont="1" applyFill="1" applyBorder="1"/>
    <xf numFmtId="175" fontId="13" fillId="2" borderId="0" xfId="5" applyNumberFormat="1" applyFont="1" applyFill="1" applyAlignment="1">
      <alignment horizontal="center"/>
    </xf>
    <xf numFmtId="0" fontId="13" fillId="2" borderId="19" xfId="9" applyFont="1" applyFill="1" applyBorder="1" applyAlignment="1">
      <alignment wrapText="1"/>
    </xf>
    <xf numFmtId="175" fontId="9" fillId="2" borderId="19" xfId="4" applyNumberFormat="1" applyFont="1" applyFill="1" applyBorder="1"/>
    <xf numFmtId="164" fontId="13" fillId="2" borderId="19" xfId="4" applyNumberFormat="1" applyFont="1" applyFill="1" applyBorder="1" applyAlignment="1">
      <alignment horizontal="right" wrapText="1"/>
    </xf>
    <xf numFmtId="164" fontId="13" fillId="2" borderId="20" xfId="4" applyNumberFormat="1" applyFont="1" applyFill="1" applyBorder="1" applyAlignment="1">
      <alignment horizontal="right" wrapText="1"/>
    </xf>
    <xf numFmtId="164" fontId="13" fillId="2" borderId="17" xfId="4" applyNumberFormat="1" applyFont="1" applyFill="1" applyBorder="1" applyAlignment="1">
      <alignment horizontal="right" wrapText="1"/>
    </xf>
    <xf numFmtId="3" fontId="9" fillId="2" borderId="0" xfId="9" applyNumberFormat="1" applyFont="1" applyFill="1" applyAlignment="1"/>
    <xf numFmtId="3" fontId="13" fillId="2" borderId="11" xfId="9" applyNumberFormat="1" applyFont="1" applyFill="1" applyBorder="1" applyAlignment="1"/>
    <xf numFmtId="0" fontId="13" fillId="2" borderId="11" xfId="9" applyFont="1" applyFill="1" applyBorder="1" applyAlignment="1">
      <alignment horizontal="left"/>
    </xf>
    <xf numFmtId="175" fontId="9" fillId="2" borderId="11" xfId="4" applyNumberFormat="1" applyFont="1" applyFill="1" applyBorder="1"/>
    <xf numFmtId="164" fontId="13" fillId="2" borderId="11" xfId="4" applyNumberFormat="1" applyFont="1" applyFill="1" applyBorder="1" applyAlignment="1">
      <alignment horizontal="right" wrapText="1"/>
    </xf>
    <xf numFmtId="164" fontId="13" fillId="2" borderId="12" xfId="4" applyNumberFormat="1" applyFont="1" applyFill="1" applyBorder="1" applyAlignment="1">
      <alignment horizontal="right" wrapText="1"/>
    </xf>
    <xf numFmtId="164" fontId="20" fillId="2" borderId="11" xfId="9" applyNumberFormat="1" applyFont="1" applyFill="1" applyBorder="1" applyAlignment="1">
      <alignment vertical="center"/>
    </xf>
    <xf numFmtId="0" fontId="9" fillId="2" borderId="11" xfId="9" applyFont="1" applyFill="1" applyBorder="1" applyAlignment="1">
      <alignment horizontal="left" vertical="center" indent="1"/>
    </xf>
    <xf numFmtId="0" fontId="9" fillId="2" borderId="11" xfId="9" applyFont="1" applyFill="1" applyBorder="1" applyAlignment="1">
      <alignment horizontal="left" vertical="center"/>
    </xf>
    <xf numFmtId="164" fontId="9" fillId="2" borderId="11" xfId="4" applyNumberFormat="1" applyFont="1" applyFill="1" applyBorder="1" applyAlignment="1">
      <alignment horizontal="right" vertical="center" wrapText="1"/>
    </xf>
    <xf numFmtId="164" fontId="9" fillId="2" borderId="12" xfId="4" applyNumberFormat="1" applyFont="1" applyFill="1" applyBorder="1" applyAlignment="1">
      <alignment horizontal="right" vertical="center" wrapText="1"/>
    </xf>
    <xf numFmtId="3" fontId="9" fillId="2" borderId="19" xfId="9" applyNumberFormat="1" applyFont="1" applyFill="1" applyBorder="1" applyAlignment="1">
      <alignment horizontal="left" indent="1"/>
    </xf>
    <xf numFmtId="3" fontId="13" fillId="2" borderId="0" xfId="9" applyNumberFormat="1" applyFont="1" applyFill="1" applyAlignment="1">
      <alignment wrapText="1"/>
    </xf>
    <xf numFmtId="175" fontId="13" fillId="2" borderId="0" xfId="4" applyNumberFormat="1" applyFont="1" applyFill="1" applyAlignment="1">
      <alignment wrapText="1"/>
    </xf>
    <xf numFmtId="0" fontId="9" fillId="2" borderId="11" xfId="9" applyFont="1" applyFill="1" applyBorder="1" applyAlignment="1">
      <alignment horizontal="left" indent="3"/>
    </xf>
    <xf numFmtId="164" fontId="9" fillId="2" borderId="11" xfId="4" applyNumberFormat="1" applyFont="1" applyFill="1" applyBorder="1" applyAlignment="1">
      <alignment horizontal="right" wrapText="1"/>
    </xf>
    <xf numFmtId="164" fontId="9" fillId="2" borderId="12" xfId="4" applyNumberFormat="1" applyFont="1" applyFill="1" applyBorder="1" applyAlignment="1">
      <alignment horizontal="right" wrapText="1"/>
    </xf>
    <xf numFmtId="175" fontId="16" fillId="2" borderId="0" xfId="4" applyNumberFormat="1" applyFont="1" applyFill="1"/>
    <xf numFmtId="175" fontId="15" fillId="2" borderId="0" xfId="4" applyNumberFormat="1" applyFont="1" applyFill="1"/>
    <xf numFmtId="175" fontId="15" fillId="2" borderId="0" xfId="4" applyNumberFormat="1" applyFont="1" applyFill="1" applyAlignment="1">
      <alignment vertical="top"/>
    </xf>
    <xf numFmtId="0" fontId="9" fillId="2" borderId="11" xfId="9" applyFont="1" applyFill="1" applyBorder="1" applyAlignment="1">
      <alignment horizontal="left" vertical="top" indent="2"/>
    </xf>
    <xf numFmtId="175" fontId="16" fillId="2" borderId="11" xfId="4" applyNumberFormat="1" applyFont="1" applyFill="1" applyBorder="1" applyAlignment="1">
      <alignment vertical="top"/>
    </xf>
    <xf numFmtId="175" fontId="21" fillId="2" borderId="0" xfId="4" applyNumberFormat="1" applyFont="1" applyFill="1"/>
    <xf numFmtId="0" fontId="13" fillId="2" borderId="19" xfId="9" applyFont="1" applyFill="1" applyBorder="1" applyAlignment="1">
      <alignment horizontal="left" wrapText="1"/>
    </xf>
    <xf numFmtId="175" fontId="15" fillId="2" borderId="11" xfId="4" applyNumberFormat="1" applyFont="1" applyFill="1" applyBorder="1"/>
    <xf numFmtId="0" fontId="9" fillId="2" borderId="11" xfId="9" applyFont="1" applyFill="1" applyBorder="1" applyAlignment="1">
      <alignment horizontal="left" indent="1"/>
    </xf>
    <xf numFmtId="178" fontId="9" fillId="2" borderId="11" xfId="4" applyNumberFormat="1" applyFont="1" applyFill="1" applyBorder="1" applyAlignment="1">
      <alignment vertical="center"/>
    </xf>
    <xf numFmtId="178" fontId="20" fillId="2" borderId="11" xfId="9" applyNumberFormat="1" applyFont="1" applyFill="1" applyBorder="1" applyAlignment="1">
      <alignment vertical="center"/>
    </xf>
    <xf numFmtId="175" fontId="9" fillId="2" borderId="6" xfId="4" applyNumberFormat="1" applyFont="1" applyFill="1" applyBorder="1"/>
    <xf numFmtId="175" fontId="22" fillId="2" borderId="0" xfId="4" applyNumberFormat="1" applyFont="1" applyFill="1"/>
    <xf numFmtId="178" fontId="13" fillId="2" borderId="0" xfId="4" applyNumberFormat="1" applyFont="1" applyFill="1" applyAlignment="1">
      <alignment horizontal="right" wrapText="1"/>
    </xf>
    <xf numFmtId="178" fontId="13" fillId="2" borderId="9" xfId="4" applyNumberFormat="1" applyFont="1" applyFill="1" applyBorder="1" applyAlignment="1">
      <alignment horizontal="right" wrapText="1"/>
    </xf>
    <xf numFmtId="3" fontId="9" fillId="2" borderId="0" xfId="9" applyNumberFormat="1" applyFont="1" applyFill="1" applyAlignment="1">
      <alignment horizontal="left" indent="1"/>
    </xf>
    <xf numFmtId="178" fontId="9" fillId="2" borderId="0" xfId="4" applyNumberFormat="1" applyFont="1" applyFill="1" applyAlignment="1">
      <alignment horizontal="right" wrapText="1"/>
    </xf>
    <xf numFmtId="178" fontId="9" fillId="2" borderId="9" xfId="4" applyNumberFormat="1" applyFont="1" applyFill="1" applyBorder="1" applyAlignment="1">
      <alignment horizontal="right" wrapText="1"/>
    </xf>
    <xf numFmtId="3" fontId="13" fillId="2" borderId="0" xfId="9" applyNumberFormat="1" applyFont="1" applyFill="1" applyAlignment="1">
      <alignment horizontal="left" indent="1"/>
    </xf>
    <xf numFmtId="3" fontId="9" fillId="2" borderId="11" xfId="9" applyNumberFormat="1" applyFont="1" applyFill="1" applyBorder="1" applyAlignment="1">
      <alignment horizontal="left" vertical="top" indent="2"/>
    </xf>
    <xf numFmtId="3" fontId="9" fillId="2" borderId="11" xfId="9" applyNumberFormat="1" applyFont="1" applyFill="1" applyBorder="1" applyAlignment="1">
      <alignment horizontal="left" vertical="top"/>
    </xf>
    <xf numFmtId="178" fontId="9" fillId="2" borderId="11" xfId="4" applyNumberFormat="1" applyFont="1" applyFill="1" applyBorder="1" applyAlignment="1">
      <alignment horizontal="right" vertical="top" wrapText="1"/>
    </xf>
    <xf numFmtId="178" fontId="9" fillId="2" borderId="12" xfId="4" applyNumberFormat="1" applyFont="1" applyFill="1" applyBorder="1" applyAlignment="1">
      <alignment horizontal="right" vertical="top" wrapText="1"/>
    </xf>
    <xf numFmtId="175" fontId="23" fillId="2" borderId="0" xfId="5" applyNumberFormat="1" applyFont="1" applyFill="1" applyAlignment="1">
      <alignment horizontal="center"/>
    </xf>
    <xf numFmtId="178" fontId="13" fillId="2" borderId="0" xfId="4" applyNumberFormat="1" applyFont="1" applyFill="1" applyAlignment="1">
      <alignment horizontal="right"/>
    </xf>
    <xf numFmtId="175" fontId="13" fillId="2" borderId="0" xfId="4" applyNumberFormat="1" applyFont="1" applyFill="1" applyAlignment="1">
      <alignment horizontal="left" indent="2"/>
    </xf>
    <xf numFmtId="3" fontId="9" fillId="2" borderId="0" xfId="9" applyNumberFormat="1" applyFont="1" applyFill="1" applyAlignment="1">
      <alignment horizontal="left" indent="4"/>
    </xf>
    <xf numFmtId="3" fontId="9" fillId="2" borderId="11" xfId="9" applyNumberFormat="1" applyFont="1" applyFill="1" applyBorder="1" applyAlignment="1">
      <alignment horizontal="left" indent="1"/>
    </xf>
    <xf numFmtId="178" fontId="9" fillId="2" borderId="11" xfId="4" applyNumberFormat="1" applyFont="1" applyFill="1" applyBorder="1" applyAlignment="1">
      <alignment horizontal="right" wrapText="1"/>
    </xf>
    <xf numFmtId="178" fontId="9" fillId="2" borderId="12" xfId="4" applyNumberFormat="1" applyFont="1" applyFill="1" applyBorder="1" applyAlignment="1">
      <alignment horizontal="right" wrapText="1"/>
    </xf>
    <xf numFmtId="178" fontId="9" fillId="2" borderId="0" xfId="4" applyNumberFormat="1" applyFont="1" applyFill="1"/>
    <xf numFmtId="164" fontId="13" fillId="2" borderId="6" xfId="4" applyNumberFormat="1" applyFont="1" applyFill="1" applyBorder="1" applyAlignment="1">
      <alignment horizontal="right" wrapText="1"/>
    </xf>
    <xf numFmtId="164" fontId="13" fillId="2" borderId="7" xfId="4" applyNumberFormat="1" applyFont="1" applyFill="1" applyBorder="1" applyAlignment="1">
      <alignment horizontal="right" wrapText="1"/>
    </xf>
    <xf numFmtId="164" fontId="20" fillId="2" borderId="0" xfId="9" applyNumberFormat="1" applyFont="1" applyFill="1" applyAlignment="1">
      <alignment vertical="center"/>
    </xf>
    <xf numFmtId="174" fontId="9" fillId="2" borderId="0" xfId="4" applyNumberFormat="1" applyFont="1" applyFill="1" applyAlignment="1">
      <alignment horizontal="right" wrapText="1"/>
    </xf>
    <xf numFmtId="0" fontId="9" fillId="2" borderId="19" xfId="9" applyFont="1" applyFill="1" applyBorder="1" applyAlignment="1"/>
    <xf numFmtId="0" fontId="9" fillId="2" borderId="11" xfId="9" applyFont="1" applyFill="1" applyBorder="1" applyAlignment="1">
      <alignment horizontal="left" indent="2"/>
    </xf>
    <xf numFmtId="178" fontId="9" fillId="2" borderId="11" xfId="4" applyNumberFormat="1" applyFont="1" applyFill="1" applyBorder="1" applyAlignment="1">
      <alignment horizontal="right" vertical="center"/>
    </xf>
    <xf numFmtId="178" fontId="13" fillId="2" borderId="16" xfId="4" applyNumberFormat="1" applyFont="1" applyFill="1" applyBorder="1" applyAlignment="1">
      <alignment horizontal="right" wrapText="1"/>
    </xf>
    <xf numFmtId="178" fontId="13" fillId="2" borderId="21" xfId="4" applyNumberFormat="1" applyFont="1" applyFill="1" applyBorder="1" applyAlignment="1">
      <alignment horizontal="right" wrapText="1"/>
    </xf>
    <xf numFmtId="178" fontId="13" fillId="2" borderId="17" xfId="4" applyNumberFormat="1" applyFont="1" applyFill="1" applyBorder="1" applyAlignment="1">
      <alignment horizontal="right" wrapText="1"/>
    </xf>
    <xf numFmtId="178" fontId="9" fillId="2" borderId="18" xfId="4" applyNumberFormat="1" applyFont="1" applyFill="1" applyBorder="1" applyAlignment="1">
      <alignment horizontal="right" wrapText="1"/>
    </xf>
    <xf numFmtId="3" fontId="16" fillId="2" borderId="0" xfId="9" applyNumberFormat="1" applyFont="1" applyFill="1" applyAlignment="1">
      <alignment horizontal="left" vertical="center" wrapText="1"/>
    </xf>
    <xf numFmtId="179" fontId="13" fillId="2" borderId="0" xfId="4" applyNumberFormat="1" applyFont="1" applyFill="1" applyAlignment="1">
      <alignment horizontal="right" wrapText="1"/>
    </xf>
    <xf numFmtId="179" fontId="13" fillId="2" borderId="9" xfId="4" applyNumberFormat="1" applyFont="1" applyFill="1" applyBorder="1" applyAlignment="1">
      <alignment horizontal="right" wrapText="1"/>
    </xf>
    <xf numFmtId="179" fontId="9" fillId="2" borderId="0" xfId="4" applyNumberFormat="1" applyFont="1" applyFill="1" applyAlignment="1">
      <alignment horizontal="right" wrapText="1"/>
    </xf>
    <xf numFmtId="179" fontId="9" fillId="2" borderId="9" xfId="4" applyNumberFormat="1" applyFont="1" applyFill="1" applyBorder="1" applyAlignment="1">
      <alignment horizontal="right" wrapText="1"/>
    </xf>
    <xf numFmtId="180" fontId="9" fillId="2" borderId="0" xfId="4" applyNumberFormat="1" applyFont="1" applyFill="1" applyAlignment="1">
      <alignment horizontal="right" wrapText="1"/>
    </xf>
    <xf numFmtId="178" fontId="13" fillId="2" borderId="18" xfId="4" applyNumberFormat="1" applyFont="1" applyFill="1" applyBorder="1" applyAlignment="1">
      <alignment horizontal="right" wrapText="1"/>
    </xf>
    <xf numFmtId="175" fontId="9" fillId="2" borderId="11" xfId="4" applyNumberFormat="1" applyFont="1" applyFill="1" applyBorder="1" applyAlignment="1">
      <alignment vertical="top"/>
    </xf>
    <xf numFmtId="178" fontId="9" fillId="2" borderId="0" xfId="4" applyNumberFormat="1" applyFont="1" applyFill="1" applyAlignment="1">
      <alignment horizontal="right"/>
    </xf>
    <xf numFmtId="178" fontId="9" fillId="2" borderId="9" xfId="4" applyNumberFormat="1" applyFont="1" applyFill="1" applyBorder="1" applyAlignment="1">
      <alignment horizontal="right"/>
    </xf>
    <xf numFmtId="178" fontId="13" fillId="2" borderId="22" xfId="4" applyNumberFormat="1" applyFont="1" applyFill="1" applyBorder="1" applyAlignment="1">
      <alignment horizontal="right" wrapText="1"/>
    </xf>
    <xf numFmtId="3" fontId="9" fillId="2" borderId="0" xfId="9" applyNumberFormat="1" applyFont="1" applyFill="1" applyAlignment="1">
      <alignment horizontal="left" wrapText="1" indent="1"/>
    </xf>
    <xf numFmtId="49" fontId="9" fillId="2" borderId="0" xfId="4" applyNumberFormat="1" applyFont="1" applyFill="1" applyAlignment="1">
      <alignment wrapText="1"/>
    </xf>
    <xf numFmtId="0" fontId="0" fillId="2" borderId="0" xfId="0" applyFill="1" applyAlignment="1">
      <alignment wrapText="1"/>
    </xf>
    <xf numFmtId="49" fontId="9" fillId="2" borderId="11" xfId="4" applyNumberFormat="1" applyFont="1" applyFill="1" applyBorder="1" applyAlignment="1">
      <alignment vertical="center" wrapText="1"/>
    </xf>
    <xf numFmtId="178" fontId="9" fillId="2" borderId="11" xfId="4" applyNumberFormat="1" applyFont="1" applyFill="1" applyBorder="1" applyAlignment="1">
      <alignment horizontal="right"/>
    </xf>
    <xf numFmtId="175" fontId="9" fillId="2" borderId="12" xfId="4" applyNumberFormat="1" applyFont="1" applyFill="1" applyBorder="1"/>
    <xf numFmtId="0" fontId="9" fillId="2" borderId="0" xfId="9" applyFont="1" applyFill="1" applyAlignment="1">
      <alignment horizontal="left" wrapText="1" indent="1"/>
    </xf>
    <xf numFmtId="3" fontId="9" fillId="2" borderId="0" xfId="9" applyNumberFormat="1" applyFont="1" applyFill="1" applyAlignment="1">
      <alignment horizontal="left" vertical="top" indent="2"/>
    </xf>
    <xf numFmtId="3" fontId="9" fillId="2" borderId="0" xfId="9" applyNumberFormat="1" applyFont="1" applyFill="1" applyAlignment="1">
      <alignment horizontal="left" vertical="top"/>
    </xf>
    <xf numFmtId="164" fontId="9" fillId="2" borderId="0" xfId="4" applyNumberFormat="1" applyFont="1" applyFill="1" applyAlignment="1">
      <alignment horizontal="right" vertical="top" wrapText="1"/>
    </xf>
    <xf numFmtId="164" fontId="9" fillId="2" borderId="9" xfId="4" applyNumberFormat="1" applyFont="1" applyFill="1" applyBorder="1" applyAlignment="1">
      <alignment horizontal="right" vertical="top" wrapText="1"/>
    </xf>
    <xf numFmtId="3" fontId="9" fillId="2" borderId="19" xfId="9" applyNumberFormat="1" applyFont="1" applyFill="1" applyBorder="1" applyAlignment="1">
      <alignment horizontal="left"/>
    </xf>
    <xf numFmtId="164" fontId="9" fillId="2" borderId="0" xfId="9" applyNumberFormat="1" applyFont="1" applyFill="1" applyAlignment="1">
      <alignment horizontal="right" indent="1"/>
    </xf>
    <xf numFmtId="0" fontId="13" fillId="2" borderId="8" xfId="9" applyFont="1" applyFill="1" applyBorder="1" applyAlignment="1">
      <alignment vertical="center"/>
    </xf>
    <xf numFmtId="3" fontId="9" fillId="2" borderId="8" xfId="9" applyNumberFormat="1" applyFont="1" applyFill="1" applyBorder="1" applyAlignment="1"/>
    <xf numFmtId="3" fontId="9" fillId="2" borderId="8" xfId="9" applyNumberFormat="1" applyFont="1" applyFill="1" applyBorder="1" applyAlignment="1">
      <alignment vertical="center"/>
    </xf>
    <xf numFmtId="164" fontId="9" fillId="2" borderId="0" xfId="4" applyNumberFormat="1" applyFont="1" applyFill="1" applyAlignment="1">
      <alignment horizontal="right" vertical="center" wrapText="1"/>
    </xf>
    <xf numFmtId="164" fontId="9" fillId="2" borderId="9" xfId="4" applyNumberFormat="1" applyFont="1" applyFill="1" applyBorder="1" applyAlignment="1">
      <alignment horizontal="right" vertical="center" wrapText="1"/>
    </xf>
    <xf numFmtId="164" fontId="13" fillId="2" borderId="0" xfId="4" applyNumberFormat="1" applyFont="1" applyFill="1" applyAlignment="1">
      <alignment horizontal="right" vertical="center" wrapText="1"/>
    </xf>
    <xf numFmtId="164" fontId="13" fillId="2" borderId="9" xfId="4" applyNumberFormat="1" applyFont="1" applyFill="1" applyBorder="1" applyAlignment="1">
      <alignment horizontal="right" vertical="center" wrapText="1"/>
    </xf>
    <xf numFmtId="3" fontId="9" fillId="2" borderId="0" xfId="9" applyNumberFormat="1" applyFont="1" applyFill="1" applyAlignment="1">
      <alignment horizontal="left" vertical="top" indent="3"/>
    </xf>
    <xf numFmtId="175" fontId="21" fillId="2" borderId="8" xfId="4" applyNumberFormat="1" applyFont="1" applyFill="1" applyBorder="1"/>
    <xf numFmtId="0" fontId="13" fillId="2" borderId="14" xfId="9" applyFont="1" applyFill="1" applyBorder="1" applyAlignment="1">
      <alignment wrapText="1"/>
    </xf>
    <xf numFmtId="3" fontId="9" fillId="2" borderId="11" xfId="9" applyNumberFormat="1" applyFont="1" applyFill="1" applyBorder="1" applyAlignment="1"/>
    <xf numFmtId="0" fontId="9" fillId="2" borderId="11" xfId="9" applyFont="1" applyFill="1" applyBorder="1" applyAlignment="1">
      <alignment horizontal="left" vertical="center" wrapText="1" indent="2"/>
    </xf>
    <xf numFmtId="0" fontId="13" fillId="2" borderId="0" xfId="9" applyFont="1" applyFill="1" applyAlignment="1">
      <alignment horizontal="left" vertical="center" indent="1"/>
    </xf>
    <xf numFmtId="0" fontId="9" fillId="2" borderId="0" xfId="9" applyFont="1" applyFill="1" applyAlignment="1">
      <alignment horizontal="left" vertical="center"/>
    </xf>
    <xf numFmtId="164" fontId="13" fillId="2" borderId="16" xfId="4" applyNumberFormat="1" applyFont="1" applyFill="1" applyBorder="1" applyAlignment="1">
      <alignment horizontal="right" wrapText="1"/>
    </xf>
    <xf numFmtId="175" fontId="9" fillId="2" borderId="11" xfId="4" applyNumberFormat="1" applyFont="1" applyFill="1" applyBorder="1" applyAlignment="1">
      <alignment vertical="center"/>
    </xf>
    <xf numFmtId="0" fontId="13" fillId="2" borderId="11" xfId="9" applyFont="1" applyFill="1" applyBorder="1" applyAlignment="1">
      <alignment horizontal="left" vertical="center" indent="1"/>
    </xf>
    <xf numFmtId="164" fontId="13" fillId="2" borderId="11" xfId="4" applyNumberFormat="1" applyFont="1" applyFill="1" applyBorder="1" applyAlignment="1">
      <alignment horizontal="right" vertical="center" wrapText="1"/>
    </xf>
    <xf numFmtId="164" fontId="13" fillId="2" borderId="12" xfId="4" applyNumberFormat="1" applyFont="1" applyFill="1" applyBorder="1" applyAlignment="1">
      <alignment horizontal="right" vertical="center" wrapText="1"/>
    </xf>
    <xf numFmtId="3" fontId="9" fillId="2" borderId="11" xfId="9" applyNumberFormat="1" applyFont="1" applyFill="1" applyBorder="1" applyAlignment="1">
      <alignment horizontal="left" vertical="top" indent="1"/>
    </xf>
    <xf numFmtId="0" fontId="13" fillId="2" borderId="0" xfId="9" applyFont="1" applyFill="1" applyAlignment="1">
      <alignment horizontal="left" vertical="center"/>
    </xf>
    <xf numFmtId="164" fontId="13" fillId="2" borderId="0" xfId="9" applyNumberFormat="1" applyFont="1" applyFill="1" applyAlignment="1">
      <alignment horizontal="right" wrapText="1"/>
    </xf>
    <xf numFmtId="164" fontId="13" fillId="2" borderId="9" xfId="9" applyNumberFormat="1" applyFont="1" applyFill="1" applyBorder="1" applyAlignment="1">
      <alignment horizontal="right" wrapText="1"/>
    </xf>
    <xf numFmtId="164" fontId="9" fillId="2" borderId="0" xfId="9" applyNumberFormat="1" applyFont="1" applyFill="1" applyAlignment="1">
      <alignment horizontal="right" wrapText="1"/>
    </xf>
    <xf numFmtId="164" fontId="9" fillId="2" borderId="9" xfId="9" applyNumberFormat="1" applyFont="1" applyFill="1" applyBorder="1" applyAlignment="1">
      <alignment horizontal="right" wrapText="1"/>
    </xf>
    <xf numFmtId="164" fontId="9" fillId="2" borderId="0" xfId="9" applyNumberFormat="1" applyFont="1" applyFill="1" applyAlignment="1">
      <alignment horizontal="right" vertical="top" wrapText="1"/>
    </xf>
    <xf numFmtId="164" fontId="9" fillId="2" borderId="9" xfId="9" applyNumberFormat="1" applyFont="1" applyFill="1" applyBorder="1" applyAlignment="1">
      <alignment horizontal="right" vertical="top" wrapText="1"/>
    </xf>
    <xf numFmtId="175" fontId="9" fillId="2" borderId="11" xfId="4" applyNumberFormat="1" applyFont="1" applyFill="1" applyBorder="1" applyAlignment="1">
      <alignment horizontal="left" vertical="center"/>
    </xf>
    <xf numFmtId="164" fontId="9" fillId="2" borderId="11" xfId="9" applyNumberFormat="1" applyFont="1" applyFill="1" applyBorder="1" applyAlignment="1">
      <alignment horizontal="right" vertical="center" wrapText="1"/>
    </xf>
    <xf numFmtId="164" fontId="9" fillId="2" borderId="12" xfId="9" applyNumberFormat="1" applyFont="1" applyFill="1" applyBorder="1" applyAlignment="1">
      <alignment horizontal="right" vertical="center" wrapText="1"/>
    </xf>
    <xf numFmtId="0" fontId="13" fillId="2" borderId="14" xfId="9" applyFont="1" applyFill="1" applyBorder="1" applyAlignment="1">
      <alignment horizontal="left"/>
    </xf>
    <xf numFmtId="175" fontId="9" fillId="2" borderId="11" xfId="4" applyNumberFormat="1" applyFont="1" applyFill="1" applyBorder="1" applyAlignment="1">
      <alignment horizontal="left" vertical="center" wrapText="1" indent="1"/>
    </xf>
    <xf numFmtId="175" fontId="9" fillId="2" borderId="19" xfId="4" applyNumberFormat="1" applyFont="1" applyFill="1" applyBorder="1" applyAlignment="1">
      <alignment horizontal="left" indent="1"/>
    </xf>
    <xf numFmtId="164" fontId="9" fillId="2" borderId="11" xfId="9" applyNumberFormat="1" applyFont="1" applyFill="1" applyBorder="1" applyAlignment="1">
      <alignment horizontal="right" wrapText="1"/>
    </xf>
    <xf numFmtId="164" fontId="9" fillId="2" borderId="12" xfId="9" applyNumberFormat="1" applyFont="1" applyFill="1" applyBorder="1" applyAlignment="1">
      <alignment horizontal="right" wrapText="1"/>
    </xf>
    <xf numFmtId="0" fontId="9" fillId="2" borderId="11" xfId="9" applyFont="1" applyFill="1" applyBorder="1" applyAlignment="1">
      <alignment horizontal="left" vertical="top" indent="4"/>
    </xf>
    <xf numFmtId="164" fontId="9" fillId="2" borderId="11" xfId="4" applyNumberFormat="1" applyFont="1" applyFill="1" applyBorder="1" applyAlignment="1">
      <alignment horizontal="right" vertical="top"/>
    </xf>
    <xf numFmtId="164" fontId="9" fillId="2" borderId="12" xfId="4" applyNumberFormat="1" applyFont="1" applyFill="1" applyBorder="1" applyAlignment="1">
      <alignment horizontal="right" vertical="top"/>
    </xf>
    <xf numFmtId="164" fontId="9" fillId="2" borderId="11" xfId="4" applyNumberFormat="1" applyFont="1" applyFill="1" applyBorder="1" applyAlignment="1">
      <alignment horizontal="right"/>
    </xf>
    <xf numFmtId="164" fontId="9" fillId="2" borderId="12" xfId="4" applyNumberFormat="1" applyFont="1" applyFill="1" applyBorder="1" applyAlignment="1">
      <alignment horizontal="right"/>
    </xf>
    <xf numFmtId="175" fontId="9" fillId="2" borderId="0" xfId="4" applyNumberFormat="1" applyFont="1" applyFill="1" applyAlignment="1">
      <alignment horizontal="left"/>
    </xf>
    <xf numFmtId="3" fontId="9" fillId="2" borderId="0" xfId="7" applyNumberFormat="1" applyFont="1" applyFill="1" applyAlignment="1">
      <alignment horizontal="left" indent="1"/>
    </xf>
    <xf numFmtId="175" fontId="9" fillId="2" borderId="11" xfId="4" applyNumberFormat="1" applyFont="1" applyFill="1" applyBorder="1" applyAlignment="1">
      <alignment horizontal="left" indent="1"/>
    </xf>
    <xf numFmtId="164" fontId="9" fillId="2" borderId="11" xfId="4" applyNumberFormat="1" applyFont="1" applyFill="1" applyBorder="1" applyAlignment="1"/>
    <xf numFmtId="164" fontId="9" fillId="2" borderId="12" xfId="4" applyNumberFormat="1" applyFont="1" applyFill="1" applyBorder="1" applyAlignment="1"/>
    <xf numFmtId="175" fontId="9" fillId="2" borderId="8" xfId="4" applyNumberFormat="1" applyFont="1" applyFill="1" applyBorder="1" applyAlignment="1">
      <alignment vertical="center"/>
    </xf>
    <xf numFmtId="0" fontId="9" fillId="2" borderId="0" xfId="9" applyFont="1" applyFill="1" applyAlignment="1">
      <alignment horizontal="left" vertical="center" indent="1"/>
    </xf>
    <xf numFmtId="175" fontId="9" fillId="2" borderId="0" xfId="4" applyNumberFormat="1" applyFont="1" applyFill="1" applyAlignment="1">
      <alignment horizontal="left" vertical="center"/>
    </xf>
    <xf numFmtId="164" fontId="9" fillId="2" borderId="0" xfId="4" applyNumberFormat="1" applyFont="1" applyFill="1" applyAlignment="1">
      <alignment horizontal="right" vertical="center"/>
    </xf>
    <xf numFmtId="164" fontId="9" fillId="2" borderId="9" xfId="4" applyNumberFormat="1" applyFont="1" applyFill="1" applyBorder="1" applyAlignment="1">
      <alignment horizontal="right" vertical="center"/>
    </xf>
    <xf numFmtId="0" fontId="9" fillId="2" borderId="8" xfId="9" applyFont="1" applyFill="1" applyBorder="1" applyAlignment="1">
      <alignment vertical="center"/>
    </xf>
    <xf numFmtId="175" fontId="9" fillId="2" borderId="9" xfId="4" applyNumberFormat="1" applyFont="1" applyFill="1" applyBorder="1"/>
    <xf numFmtId="0" fontId="13" fillId="2" borderId="8" xfId="9" applyFont="1" applyFill="1" applyBorder="1" applyAlignment="1">
      <alignment vertical="top"/>
    </xf>
    <xf numFmtId="0" fontId="9" fillId="2" borderId="0" xfId="9" applyFont="1" applyFill="1" applyAlignment="1">
      <alignment horizontal="left" vertical="top"/>
    </xf>
    <xf numFmtId="175" fontId="22" fillId="2" borderId="11" xfId="4" applyNumberFormat="1" applyFont="1" applyFill="1" applyBorder="1" applyAlignment="1">
      <alignment vertical="top"/>
    </xf>
    <xf numFmtId="164" fontId="13" fillId="2" borderId="0" xfId="4" applyNumberFormat="1" applyFont="1" applyFill="1" applyAlignment="1">
      <alignment horizontal="right" vertical="top"/>
    </xf>
    <xf numFmtId="164" fontId="9" fillId="2" borderId="0" xfId="4" applyNumberFormat="1" applyFont="1" applyFill="1" applyAlignment="1">
      <alignment horizontal="right" vertical="top"/>
    </xf>
    <xf numFmtId="164" fontId="9" fillId="2" borderId="9" xfId="4" applyNumberFormat="1" applyFont="1" applyFill="1" applyBorder="1" applyAlignment="1">
      <alignment horizontal="right" vertical="top"/>
    </xf>
    <xf numFmtId="175" fontId="13" fillId="2" borderId="0" xfId="4" applyNumberFormat="1" applyFont="1" applyFill="1" applyAlignment="1">
      <alignment vertical="top"/>
    </xf>
    <xf numFmtId="175" fontId="23" fillId="2" borderId="8" xfId="5" applyNumberFormat="1" applyFont="1" applyFill="1" applyBorder="1" applyAlignment="1">
      <alignment horizontal="center"/>
    </xf>
    <xf numFmtId="175" fontId="11" fillId="2" borderId="8" xfId="5" applyNumberFormat="1" applyFont="1" applyFill="1" applyBorder="1" applyAlignment="1">
      <alignment horizontal="center"/>
    </xf>
    <xf numFmtId="175" fontId="23" fillId="2" borderId="8" xfId="5" applyNumberFormat="1" applyFont="1" applyFill="1" applyBorder="1" applyAlignment="1">
      <alignment horizontal="center" vertical="top"/>
    </xf>
    <xf numFmtId="175" fontId="22" fillId="2" borderId="0" xfId="4" applyNumberFormat="1" applyFont="1" applyFill="1" applyAlignment="1">
      <alignment vertical="top"/>
    </xf>
    <xf numFmtId="175" fontId="13" fillId="2" borderId="8" xfId="5" applyNumberFormat="1" applyFont="1" applyFill="1" applyBorder="1" applyAlignment="1">
      <alignment horizontal="center"/>
    </xf>
    <xf numFmtId="175" fontId="9" fillId="2" borderId="10" xfId="4" applyNumberFormat="1" applyFont="1" applyFill="1" applyBorder="1" applyAlignment="1">
      <alignment vertical="top"/>
    </xf>
    <xf numFmtId="0" fontId="9" fillId="2" borderId="11" xfId="9" applyFont="1" applyFill="1" applyBorder="1" applyAlignment="1">
      <alignment horizontal="left" vertical="top" wrapText="1"/>
    </xf>
    <xf numFmtId="0" fontId="0" fillId="2" borderId="6" xfId="0" applyFill="1" applyBorder="1"/>
    <xf numFmtId="0" fontId="13" fillId="2" borderId="6" xfId="9" applyFont="1" applyFill="1" applyBorder="1" applyAlignment="1">
      <alignment horizontal="right"/>
    </xf>
    <xf numFmtId="0" fontId="13" fillId="2" borderId="6" xfId="0" applyFont="1" applyFill="1" applyBorder="1" applyAlignment="1">
      <alignment horizontal="right"/>
    </xf>
    <xf numFmtId="0" fontId="13" fillId="2" borderId="7" xfId="0" applyFont="1" applyFill="1" applyBorder="1" applyAlignment="1">
      <alignment horizontal="right"/>
    </xf>
    <xf numFmtId="0" fontId="0" fillId="2" borderId="11" xfId="0" applyFill="1" applyBorder="1"/>
    <xf numFmtId="164" fontId="13" fillId="2" borderId="7" xfId="4" applyNumberFormat="1" applyFont="1" applyFill="1" applyBorder="1" applyAlignment="1">
      <alignment horizontal="right"/>
    </xf>
    <xf numFmtId="175" fontId="12" fillId="2" borderId="8" xfId="5" applyNumberFormat="1" applyFont="1" applyFill="1" applyBorder="1" applyAlignment="1">
      <alignment horizontal="center"/>
    </xf>
    <xf numFmtId="0" fontId="9" fillId="2" borderId="8" xfId="0" applyFont="1" applyFill="1" applyBorder="1"/>
    <xf numFmtId="0" fontId="9" fillId="2" borderId="8" xfId="0" applyFont="1" applyFill="1" applyBorder="1" applyAlignment="1"/>
    <xf numFmtId="0" fontId="0" fillId="2" borderId="0" xfId="0" applyFill="1" applyAlignment="1"/>
    <xf numFmtId="164" fontId="9" fillId="2" borderId="0" xfId="0" applyNumberFormat="1" applyFont="1" applyFill="1" applyAlignment="1">
      <alignment horizontal="right"/>
    </xf>
    <xf numFmtId="164" fontId="9" fillId="2" borderId="9" xfId="0" applyNumberFormat="1" applyFont="1" applyFill="1" applyBorder="1" applyAlignment="1">
      <alignment horizontal="right"/>
    </xf>
    <xf numFmtId="0" fontId="9" fillId="2" borderId="8" xfId="0" applyFont="1" applyFill="1" applyBorder="1" applyAlignment="1">
      <alignment vertical="center"/>
    </xf>
    <xf numFmtId="0" fontId="9" fillId="2" borderId="0" xfId="0" applyFont="1" applyFill="1" applyAlignment="1">
      <alignment horizontal="left" vertical="center" indent="1"/>
    </xf>
    <xf numFmtId="0" fontId="0" fillId="2" borderId="0" xfId="0" applyFill="1" applyAlignment="1">
      <alignment vertical="center"/>
    </xf>
    <xf numFmtId="164" fontId="9" fillId="2" borderId="0" xfId="0" applyNumberFormat="1" applyFont="1" applyFill="1" applyAlignment="1">
      <alignment horizontal="right" vertical="center"/>
    </xf>
    <xf numFmtId="164" fontId="9" fillId="2" borderId="9" xfId="0" applyNumberFormat="1" applyFont="1" applyFill="1" applyBorder="1" applyAlignment="1">
      <alignment horizontal="right" vertical="center"/>
    </xf>
    <xf numFmtId="0" fontId="9" fillId="2" borderId="8" xfId="0" applyFont="1" applyFill="1" applyBorder="1" applyAlignment="1">
      <alignment vertical="top"/>
    </xf>
    <xf numFmtId="164" fontId="13" fillId="2" borderId="6" xfId="0" applyNumberFormat="1" applyFont="1" applyFill="1" applyBorder="1" applyAlignment="1">
      <alignment horizontal="right"/>
    </xf>
    <xf numFmtId="164" fontId="13" fillId="2" borderId="7" xfId="0" applyNumberFormat="1" applyFont="1" applyFill="1" applyBorder="1" applyAlignment="1">
      <alignment horizontal="right"/>
    </xf>
    <xf numFmtId="0" fontId="13" fillId="2" borderId="11" xfId="9" applyFont="1" applyFill="1" applyBorder="1" applyAlignment="1">
      <alignment horizontal="right"/>
    </xf>
    <xf numFmtId="0" fontId="24" fillId="2" borderId="0" xfId="0" applyFont="1" applyFill="1"/>
    <xf numFmtId="0" fontId="24" fillId="2" borderId="6" xfId="0" applyFont="1" applyFill="1" applyBorder="1"/>
    <xf numFmtId="0" fontId="9" fillId="2" borderId="10" xfId="0" applyFont="1" applyFill="1" applyBorder="1"/>
    <xf numFmtId="0" fontId="9" fillId="2" borderId="11" xfId="0" applyFont="1" applyFill="1" applyBorder="1" applyAlignment="1">
      <alignment horizontal="left" indent="1"/>
    </xf>
    <xf numFmtId="0" fontId="0" fillId="2" borderId="8" xfId="0" applyFill="1" applyBorder="1"/>
  </cellXfs>
  <cellStyles count="12">
    <cellStyle name="cf1" xfId="1"/>
    <cellStyle name="cf2" xfId="2"/>
    <cellStyle name="cf3" xfId="3"/>
    <cellStyle name="Comma 10 2" xfId="4"/>
    <cellStyle name="Hyperlink" xfId="5"/>
    <cellStyle name="Normal" xfId="0" builtinId="0" customBuiltin="1"/>
    <cellStyle name="Normal 10 4" xfId="6"/>
    <cellStyle name="Normal_Annex A_new format 1,2,4" xfId="7"/>
    <cellStyle name="Normal_Autumn 2011 expenditure tables (linked)" xfId="8"/>
    <cellStyle name="Normal_Autumn 2011 expenditure tables input sheets" xfId="9"/>
    <cellStyle name="Normal_Great Britain benefits and tax credits" xfId="10"/>
    <cellStyle name="Percent 10 2 2 2" xfId="11"/>
  </cellStyles>
  <dxfs count="7">
    <dxf>
      <font>
        <b/>
        <color rgb="FF00FF00"/>
      </font>
    </dxf>
    <dxf>
      <font>
        <b/>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261939</xdr:colOff>
      <xdr:row>1</xdr:row>
      <xdr:rowOff>100007</xdr:rowOff>
    </xdr:from>
    <xdr:ext cx="1462089" cy="1207803"/>
    <xdr:pic>
      <xdr:nvPicPr>
        <xdr:cNvPr id="2" name="DWP logo" descr="Department for Work and Pensions" title="Department for Work and Pensions">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bright="-13000" contrast="44000"/>
        </a:blip>
        <a:srcRect/>
        <a:stretch>
          <a:fillRect/>
        </a:stretch>
      </xdr:blipFill>
      <xdr:spPr>
        <a:xfrm>
          <a:off x="1528764" y="261932"/>
          <a:ext cx="1462089" cy="1207803"/>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www.twitter.com/dwppressoffice"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0"/>
  <sheetViews>
    <sheetView tabSelected="1" zoomScale="85" zoomScaleNormal="85" workbookViewId="0"/>
  </sheetViews>
  <sheetFormatPr defaultColWidth="9.1328125" defaultRowHeight="12.75" x14ac:dyDescent="0.35"/>
  <cols>
    <col min="1" max="1" width="17.73046875" style="1" customWidth="1"/>
    <col min="2" max="2" width="125.73046875" style="1" customWidth="1"/>
    <col min="3" max="3" width="20.73046875" style="1" customWidth="1"/>
    <col min="4" max="4" width="9.1328125" style="1" customWidth="1"/>
    <col min="5" max="16384" width="9.1328125" style="1"/>
  </cols>
  <sheetData>
    <row r="1" spans="2:2" ht="13.15" thickBot="1" x14ac:dyDescent="0.4"/>
    <row r="2" spans="2:2" ht="33" customHeight="1" x14ac:dyDescent="0.35">
      <c r="B2" s="2"/>
    </row>
    <row r="3" spans="2:2" ht="30.75" customHeight="1" x14ac:dyDescent="0.7">
      <c r="B3" s="3" t="s">
        <v>0</v>
      </c>
    </row>
    <row r="4" spans="2:2" ht="48.75" customHeight="1" x14ac:dyDescent="0.35">
      <c r="B4" s="4" t="s">
        <v>1</v>
      </c>
    </row>
    <row r="5" spans="2:2" ht="30.75" customHeight="1" x14ac:dyDescent="0.4">
      <c r="B5" s="5" t="s">
        <v>2</v>
      </c>
    </row>
    <row r="6" spans="2:2" ht="23.25" customHeight="1" x14ac:dyDescent="0.4">
      <c r="B6" s="6" t="s">
        <v>3</v>
      </c>
    </row>
    <row r="7" spans="2:2" ht="30" customHeight="1" x14ac:dyDescent="0.4">
      <c r="B7" s="7" t="s">
        <v>4</v>
      </c>
    </row>
    <row r="8" spans="2:2" ht="15" x14ac:dyDescent="0.4">
      <c r="B8" s="8" t="s">
        <v>5</v>
      </c>
    </row>
    <row r="9" spans="2:2" ht="15" x14ac:dyDescent="0.4">
      <c r="B9" s="8" t="s">
        <v>6</v>
      </c>
    </row>
    <row r="10" spans="2:2" ht="15" x14ac:dyDescent="0.4">
      <c r="B10" s="8" t="s">
        <v>7</v>
      </c>
    </row>
    <row r="11" spans="2:2" ht="15" x14ac:dyDescent="0.4">
      <c r="B11" s="8" t="s">
        <v>8</v>
      </c>
    </row>
    <row r="12" spans="2:2" ht="15" x14ac:dyDescent="0.4">
      <c r="B12" s="8" t="s">
        <v>9</v>
      </c>
    </row>
    <row r="13" spans="2:2" ht="15" x14ac:dyDescent="0.4">
      <c r="B13" s="8" t="s">
        <v>10</v>
      </c>
    </row>
    <row r="14" spans="2:2" ht="15" x14ac:dyDescent="0.4">
      <c r="B14" s="8" t="s">
        <v>11</v>
      </c>
    </row>
    <row r="15" spans="2:2" ht="15" x14ac:dyDescent="0.4">
      <c r="B15" s="8" t="s">
        <v>12</v>
      </c>
    </row>
    <row r="16" spans="2:2" ht="15" x14ac:dyDescent="0.4">
      <c r="B16" s="8" t="s">
        <v>13</v>
      </c>
    </row>
    <row r="17" spans="2:2" ht="15" x14ac:dyDescent="0.4">
      <c r="B17" s="8" t="s">
        <v>14</v>
      </c>
    </row>
    <row r="18" spans="2:2" ht="15" x14ac:dyDescent="0.4">
      <c r="B18" s="8" t="s">
        <v>15</v>
      </c>
    </row>
    <row r="19" spans="2:2" ht="15" x14ac:dyDescent="0.4">
      <c r="B19" s="8" t="s">
        <v>16</v>
      </c>
    </row>
    <row r="20" spans="2:2" ht="15" x14ac:dyDescent="0.4">
      <c r="B20" s="8" t="s">
        <v>17</v>
      </c>
    </row>
    <row r="21" spans="2:2" ht="15" x14ac:dyDescent="0.4">
      <c r="B21" s="8" t="s">
        <v>18</v>
      </c>
    </row>
    <row r="22" spans="2:2" ht="30" customHeight="1" x14ac:dyDescent="0.4">
      <c r="B22" s="9" t="s">
        <v>19</v>
      </c>
    </row>
    <row r="23" spans="2:2" ht="15" x14ac:dyDescent="0.4">
      <c r="B23" s="8" t="s">
        <v>20</v>
      </c>
    </row>
    <row r="24" spans="2:2" ht="15" x14ac:dyDescent="0.4">
      <c r="B24" s="8" t="s">
        <v>21</v>
      </c>
    </row>
    <row r="25" spans="2:2" ht="15" x14ac:dyDescent="0.4">
      <c r="B25" s="8" t="s">
        <v>22</v>
      </c>
    </row>
    <row r="26" spans="2:2" ht="15" x14ac:dyDescent="0.4">
      <c r="B26" s="8" t="s">
        <v>23</v>
      </c>
    </row>
    <row r="27" spans="2:2" ht="15" x14ac:dyDescent="0.4">
      <c r="B27" s="8" t="s">
        <v>24</v>
      </c>
    </row>
    <row r="28" spans="2:2" ht="15" x14ac:dyDescent="0.4">
      <c r="B28" s="8" t="s">
        <v>25</v>
      </c>
    </row>
    <row r="29" spans="2:2" ht="15" x14ac:dyDescent="0.4">
      <c r="B29" s="8" t="s">
        <v>26</v>
      </c>
    </row>
    <row r="30" spans="2:2" ht="15" x14ac:dyDescent="0.4">
      <c r="B30" s="8" t="s">
        <v>27</v>
      </c>
    </row>
    <row r="31" spans="2:2" ht="15" x14ac:dyDescent="0.4">
      <c r="B31" s="8" t="s">
        <v>28</v>
      </c>
    </row>
    <row r="32" spans="2:2" ht="15" x14ac:dyDescent="0.4">
      <c r="B32" s="8" t="s">
        <v>29</v>
      </c>
    </row>
    <row r="33" spans="2:2" ht="15" x14ac:dyDescent="0.4">
      <c r="B33" s="8" t="s">
        <v>30</v>
      </c>
    </row>
    <row r="34" spans="2:2" ht="15" x14ac:dyDescent="0.4">
      <c r="B34" s="8" t="s">
        <v>31</v>
      </c>
    </row>
    <row r="35" spans="2:2" ht="15" x14ac:dyDescent="0.4">
      <c r="B35" s="8" t="s">
        <v>32</v>
      </c>
    </row>
    <row r="36" spans="2:2" ht="15" x14ac:dyDescent="0.4">
      <c r="B36" s="8" t="s">
        <v>33</v>
      </c>
    </row>
    <row r="37" spans="2:2" ht="15" x14ac:dyDescent="0.4">
      <c r="B37" s="8" t="s">
        <v>34</v>
      </c>
    </row>
    <row r="38" spans="2:2" ht="15" x14ac:dyDescent="0.4">
      <c r="B38" s="8" t="s">
        <v>35</v>
      </c>
    </row>
    <row r="39" spans="2:2" ht="48.75" customHeight="1" x14ac:dyDescent="0.4">
      <c r="B39" s="6" t="s">
        <v>36</v>
      </c>
    </row>
    <row r="40" spans="2:2" ht="30" x14ac:dyDescent="0.4">
      <c r="B40" s="10" t="s">
        <v>37</v>
      </c>
    </row>
    <row r="41" spans="2:2" ht="26.25" customHeight="1" x14ac:dyDescent="0.4">
      <c r="B41" s="6" t="s">
        <v>38</v>
      </c>
    </row>
    <row r="42" spans="2:2" ht="30" customHeight="1" x14ac:dyDescent="0.35">
      <c r="B42" s="11" t="s">
        <v>39</v>
      </c>
    </row>
    <row r="43" spans="2:2" ht="15" x14ac:dyDescent="0.4">
      <c r="B43" s="6" t="s">
        <v>40</v>
      </c>
    </row>
    <row r="44" spans="2:2" ht="18" customHeight="1" x14ac:dyDescent="0.4">
      <c r="B44" s="8" t="s">
        <v>41</v>
      </c>
    </row>
    <row r="45" spans="2:2" ht="40.5" customHeight="1" x14ac:dyDescent="0.4">
      <c r="B45" s="5" t="s">
        <v>42</v>
      </c>
    </row>
    <row r="46" spans="2:2" ht="42" customHeight="1" thickBot="1" x14ac:dyDescent="0.4">
      <c r="B46" s="12" t="s">
        <v>43</v>
      </c>
    </row>
    <row r="47" spans="2:2" ht="15" x14ac:dyDescent="0.4">
      <c r="B47" s="13"/>
    </row>
    <row r="48" spans="2:2" ht="15" x14ac:dyDescent="0.4">
      <c r="B48" s="13"/>
    </row>
    <row r="49" spans="2:2" ht="15" x14ac:dyDescent="0.4">
      <c r="B49" s="13"/>
    </row>
    <row r="50" spans="2:2" ht="15" x14ac:dyDescent="0.4">
      <c r="B50" s="13"/>
    </row>
  </sheetData>
  <hyperlinks>
    <hyperlink ref="B8" location="Notes!A1" display="Notes"/>
    <hyperlink ref="B9" location="UK_welfare_!A1" display="UK welfare"/>
    <hyperlink ref="B10" location="GB_welfare!A1" display="GB welfare"/>
    <hyperlink ref="B11" location="Benefit_summary_table!A1" display="Benefit summary table: Benefit expenditure 1948/49 to 2025/26. "/>
    <hyperlink ref="B12" location="Table_1a!A1" display="Table 1a: Benefit expenditure by benefit 1948/49 to 2025/26 nominal terms. "/>
    <hyperlink ref="B13" location="Table_1b!A1" display="Table 1b: Benefit expenditure by benefit 1948/49 to 2025/26 real terms prices. "/>
    <hyperlink ref="B14" location="Table_1c!A1" display="Table 1c: Caseloads by benefit"/>
    <hyperlink ref="B15" location="Table_2a!A1" display="Table 2a: Benefit expenditure by age group, 1978/79 to 2025/26 nominal terms."/>
    <hyperlink ref="B16" location="Table_2b!A1" display="Table 2b: Benefit expenditure by age group, 1978/79 to 2025/26 real terms prices."/>
    <hyperlink ref="B17" location="Table_2c!A1" display="Table 2c: Caseloads by age group"/>
    <hyperlink ref="B18" location="Table_3a!A1" display="Table 3a: Income-related benefit expenditure, by claimant group and selected components, nominal terms."/>
    <hyperlink ref="B19" location="Table_3b!A1" display="Table 3b: Income-related benefit expenditure, by claimant group and selected components, real terms prices. "/>
    <hyperlink ref="B20" location="Table_3c!A1" display="Table 3c: Caseloads by claimant group and selected components"/>
    <hyperlink ref="B21" location="Table_4!A1" display="Table 4: Benefit expenditure to support disabled people and people with health conditions"/>
    <hyperlink ref="B23" location="'Non-DWP_welfare'!A1" display="Non-DWP welfare"/>
    <hyperlink ref="B24" location="Bereavement_benefits!A1" display="Bereavement benefits"/>
    <hyperlink ref="B25" location="Carers_Allowance!A1" display="Carer’s Allowance"/>
    <hyperlink ref="B26" location="Council_Tax_Benefit!A1" display="Council Tax Benefit"/>
    <hyperlink ref="B27" location="Disability_benefits!A1" display="Disability benefits"/>
    <hyperlink ref="B28" location="Housing_benefits!A1" display="Housing Benefit"/>
    <hyperlink ref="B29" location="Incapacity_benefits!A1" display="Incapacity benefits"/>
    <hyperlink ref="B30" location="Income_Support!A1" display="Income Support"/>
    <hyperlink ref="B31" location="Industrial_injuries_benefits!A1" display="Industrial injuries benefits"/>
    <hyperlink ref="B32" location="Maternity_benefits!A1" display="Maternity benefits"/>
    <hyperlink ref="B33" location="'New_Deal_&amp;_Emp_prog_allowances'!A1" display="New Deal and Employment programme allowances"/>
    <hyperlink ref="B34" location="Pension_Credit!A1" display="Pension Credit"/>
    <hyperlink ref="B35" location="Social_Fund!A1" display="Social Fund"/>
    <hyperlink ref="B36" location="State_Pension!A1" display="State Pension"/>
    <hyperlink ref="B37" location="Unemployment_benefits!A1" display="Unemployment benefits"/>
    <hyperlink ref="B38" location="Universal_Credit_and_equivalent!A1" display="Universal Credit and equivalent"/>
    <hyperlink ref="B40" r:id="rId1"/>
    <hyperlink ref="B42" r:id="rId2"/>
    <hyperlink ref="B44" r:id="rId3"/>
    <hyperlink ref="B46" r:id="rId4"/>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7"/>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42" bestFit="1" customWidth="1"/>
    <col min="2" max="2" width="75.73046875" style="49" customWidth="1"/>
    <col min="3" max="3" width="25.73046875" style="49" customWidth="1"/>
    <col min="4" max="75" width="12.73046875" style="55" customWidth="1"/>
    <col min="76" max="81" width="12.73046875" style="49" customWidth="1"/>
    <col min="82" max="82" width="9.1328125" style="49" customWidth="1"/>
    <col min="83" max="16384" width="9.1328125" style="49"/>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row>
    <row r="2" spans="1:81" ht="33" customHeight="1" x14ac:dyDescent="0.4">
      <c r="A2" s="45" t="s">
        <v>45</v>
      </c>
      <c r="B2" s="18" t="s">
        <v>364</v>
      </c>
      <c r="C2" s="1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302</v>
      </c>
      <c r="C3" s="23"/>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8"/>
      <c r="B4" s="99"/>
      <c r="C4" s="119"/>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31"/>
    </row>
    <row r="5" spans="1:81" ht="27" customHeight="1" x14ac:dyDescent="0.4">
      <c r="A5" s="132"/>
      <c r="B5" s="93" t="s">
        <v>321</v>
      </c>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9"/>
    </row>
    <row r="6" spans="1:81" x14ac:dyDescent="0.4">
      <c r="A6" s="132"/>
      <c r="B6" s="49" t="s">
        <v>219</v>
      </c>
      <c r="C6" s="209" t="s">
        <v>218</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v>148.78826524953524</v>
      </c>
      <c r="AI6" s="138">
        <v>146.74482232914463</v>
      </c>
      <c r="AJ6" s="138">
        <v>148.23160986151728</v>
      </c>
      <c r="AK6" s="138">
        <v>155.31101646487457</v>
      </c>
      <c r="AL6" s="138">
        <v>168.0803355311447</v>
      </c>
      <c r="AM6" s="138">
        <v>176.82106875416139</v>
      </c>
      <c r="AN6" s="138">
        <v>181.91364704300426</v>
      </c>
      <c r="AO6" s="138">
        <v>196.45323741632259</v>
      </c>
      <c r="AP6" s="138">
        <v>204.46854929678258</v>
      </c>
      <c r="AQ6" s="138">
        <v>216.65723972810173</v>
      </c>
      <c r="AR6" s="138">
        <v>219.93640297060946</v>
      </c>
      <c r="AS6" s="138">
        <v>222.62009651717412</v>
      </c>
      <c r="AT6" s="138">
        <v>241.92362652935378</v>
      </c>
      <c r="AU6" s="138">
        <v>279.26871144111919</v>
      </c>
      <c r="AV6" s="138">
        <v>0</v>
      </c>
      <c r="AW6" s="138">
        <v>0</v>
      </c>
      <c r="AX6" s="138">
        <v>0</v>
      </c>
      <c r="AY6" s="138">
        <v>0</v>
      </c>
      <c r="AZ6" s="138">
        <v>0</v>
      </c>
      <c r="BA6" s="138">
        <v>0</v>
      </c>
      <c r="BB6" s="138">
        <v>0</v>
      </c>
      <c r="BC6" s="138">
        <v>0</v>
      </c>
      <c r="BD6" s="138">
        <v>0</v>
      </c>
      <c r="BE6" s="138">
        <v>0</v>
      </c>
      <c r="BF6" s="138">
        <v>0</v>
      </c>
      <c r="BG6" s="138">
        <v>0</v>
      </c>
      <c r="BH6" s="138">
        <v>0</v>
      </c>
      <c r="BI6" s="138">
        <v>0</v>
      </c>
      <c r="BJ6" s="138">
        <v>0</v>
      </c>
      <c r="BK6" s="138">
        <v>0</v>
      </c>
      <c r="BL6" s="138">
        <v>0</v>
      </c>
      <c r="BM6" s="138">
        <v>0</v>
      </c>
      <c r="BN6" s="138">
        <v>0</v>
      </c>
      <c r="BO6" s="138">
        <v>0</v>
      </c>
      <c r="BP6" s="138">
        <v>0</v>
      </c>
      <c r="BQ6" s="138">
        <v>0</v>
      </c>
      <c r="BR6" s="138">
        <v>0</v>
      </c>
      <c r="BS6" s="138">
        <v>0</v>
      </c>
      <c r="BT6" s="138">
        <v>0</v>
      </c>
      <c r="BU6" s="138">
        <v>0</v>
      </c>
      <c r="BV6" s="138">
        <v>0</v>
      </c>
      <c r="BW6" s="138">
        <v>0</v>
      </c>
      <c r="BX6" s="138">
        <v>0</v>
      </c>
      <c r="BY6" s="138">
        <v>0</v>
      </c>
      <c r="BZ6" s="138">
        <v>0</v>
      </c>
      <c r="CA6" s="138">
        <v>0</v>
      </c>
      <c r="CB6" s="138">
        <v>0</v>
      </c>
      <c r="CC6" s="139">
        <v>0</v>
      </c>
    </row>
    <row r="7" spans="1:81" x14ac:dyDescent="0.4">
      <c r="A7" s="132"/>
      <c r="B7" s="49" t="s">
        <v>322</v>
      </c>
      <c r="C7" s="209" t="s">
        <v>218</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v>9189.8520963726369</v>
      </c>
      <c r="AI7" s="138">
        <v>12378.327465900842</v>
      </c>
      <c r="AJ7" s="138">
        <v>11034.108098289331</v>
      </c>
      <c r="AK7" s="138">
        <v>11454.265190724644</v>
      </c>
      <c r="AL7" s="138">
        <v>11606.537417095467</v>
      </c>
      <c r="AM7" s="138">
        <v>12093.211624070638</v>
      </c>
      <c r="AN7" s="138">
        <v>12283.685005868634</v>
      </c>
      <c r="AO7" s="138">
        <v>12181.217506375724</v>
      </c>
      <c r="AP7" s="138">
        <v>11846.227686034163</v>
      </c>
      <c r="AQ7" s="138">
        <v>11457.288973307572</v>
      </c>
      <c r="AR7" s="138">
        <v>10604.414629841338</v>
      </c>
      <c r="AS7" s="138">
        <v>9932.0217941109313</v>
      </c>
      <c r="AT7" s="138">
        <v>9337.9362167203162</v>
      </c>
      <c r="AU7" s="138">
        <v>9956.7076099705646</v>
      </c>
      <c r="AV7" s="138">
        <v>10624.369320475806</v>
      </c>
      <c r="AW7" s="138">
        <v>11027.958984598779</v>
      </c>
      <c r="AX7" s="138">
        <v>11011.393933365345</v>
      </c>
      <c r="AY7" s="138">
        <v>11091.65141168839</v>
      </c>
      <c r="AZ7" s="138">
        <v>11193.451650642102</v>
      </c>
      <c r="BA7" s="138">
        <v>11468.171594105221</v>
      </c>
      <c r="BB7" s="138">
        <v>11611.43706432097</v>
      </c>
      <c r="BC7" s="138">
        <v>13126.132008059547</v>
      </c>
      <c r="BD7" s="138">
        <v>13476.570995002916</v>
      </c>
      <c r="BE7" s="138">
        <v>13490.49971393886</v>
      </c>
      <c r="BF7" s="138">
        <v>13420.944422305494</v>
      </c>
      <c r="BG7" s="138"/>
      <c r="BH7" s="138"/>
      <c r="BI7" s="138"/>
      <c r="BJ7" s="138"/>
      <c r="BK7" s="138"/>
      <c r="BL7" s="138"/>
      <c r="BM7" s="138"/>
      <c r="BN7" s="138"/>
      <c r="BO7" s="138"/>
      <c r="BP7" s="138"/>
      <c r="BQ7" s="138"/>
      <c r="BR7" s="138"/>
      <c r="BS7" s="138"/>
      <c r="BT7" s="138"/>
      <c r="BU7" s="138"/>
      <c r="BV7" s="138"/>
      <c r="BW7" s="138"/>
      <c r="BX7" s="138"/>
      <c r="BY7" s="138"/>
      <c r="BZ7" s="138"/>
      <c r="CA7" s="138"/>
      <c r="CB7" s="138"/>
      <c r="CC7" s="139"/>
    </row>
    <row r="8" spans="1:81" x14ac:dyDescent="0.4">
      <c r="A8" s="132"/>
      <c r="B8" s="49" t="s">
        <v>229</v>
      </c>
      <c r="C8" s="209" t="s">
        <v>218</v>
      </c>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v>0</v>
      </c>
      <c r="AI8" s="138">
        <v>0</v>
      </c>
      <c r="AJ8" s="138">
        <v>0</v>
      </c>
      <c r="AK8" s="138">
        <v>0</v>
      </c>
      <c r="AL8" s="138">
        <v>0</v>
      </c>
      <c r="AM8" s="138">
        <v>0</v>
      </c>
      <c r="AN8" s="138">
        <v>0</v>
      </c>
      <c r="AO8" s="138">
        <v>0</v>
      </c>
      <c r="AP8" s="138">
        <v>0</v>
      </c>
      <c r="AQ8" s="138">
        <v>0</v>
      </c>
      <c r="AR8" s="138">
        <v>0</v>
      </c>
      <c r="AS8" s="138">
        <v>0</v>
      </c>
      <c r="AT8" s="138">
        <v>0</v>
      </c>
      <c r="AU8" s="138">
        <v>0</v>
      </c>
      <c r="AV8" s="138">
        <v>413.10124848549776</v>
      </c>
      <c r="AW8" s="138">
        <v>566.44539363983279</v>
      </c>
      <c r="AX8" s="138">
        <v>627.86421458595919</v>
      </c>
      <c r="AY8" s="138">
        <v>730.38706373966272</v>
      </c>
      <c r="AZ8" s="138">
        <v>714.79171383678727</v>
      </c>
      <c r="BA8" s="138">
        <v>790.52873630574766</v>
      </c>
      <c r="BB8" s="138">
        <v>841.35028995918583</v>
      </c>
      <c r="BC8" s="138">
        <v>897.49271514053123</v>
      </c>
      <c r="BD8" s="138">
        <v>944.70432899169464</v>
      </c>
      <c r="BE8" s="138">
        <v>1033.2340451013974</v>
      </c>
      <c r="BF8" s="138">
        <v>1143.6261872691475</v>
      </c>
      <c r="BG8" s="138">
        <v>1165.5725200813779</v>
      </c>
      <c r="BH8" s="138">
        <v>1202.5822217502418</v>
      </c>
      <c r="BI8" s="138">
        <v>1285.2500757593959</v>
      </c>
      <c r="BJ8" s="138">
        <v>1315.9615925807434</v>
      </c>
      <c r="BK8" s="138">
        <v>1368.2204154906722</v>
      </c>
      <c r="BL8" s="138">
        <v>1416.8259771070859</v>
      </c>
      <c r="BM8" s="138">
        <v>1503.1832899403948</v>
      </c>
      <c r="BN8" s="138">
        <v>1510.9499413129331</v>
      </c>
      <c r="BO8" s="138">
        <v>1603.6675828140435</v>
      </c>
      <c r="BP8" s="138">
        <v>1662.2848366876142</v>
      </c>
      <c r="BQ8" s="138">
        <v>1718.2623113348723</v>
      </c>
      <c r="BR8" s="138">
        <v>1988.9717721251473</v>
      </c>
      <c r="BS8" s="138">
        <v>2107.7501797025498</v>
      </c>
      <c r="BT8" s="138">
        <v>2126.6484568332426</v>
      </c>
      <c r="BU8" s="138">
        <v>2164.8856795943689</v>
      </c>
      <c r="BV8" s="138">
        <v>2276.1762954807818</v>
      </c>
      <c r="BW8" s="138">
        <v>2421.8226413294265</v>
      </c>
      <c r="BX8" s="138">
        <v>2246.0232460227226</v>
      </c>
      <c r="BY8" s="138">
        <v>2451.3968116180345</v>
      </c>
      <c r="BZ8" s="138">
        <v>2661.0666708801878</v>
      </c>
      <c r="CA8" s="138">
        <v>2778.363775365503</v>
      </c>
      <c r="CB8" s="138">
        <v>2893.5322816593698</v>
      </c>
      <c r="CC8" s="139">
        <v>2958.5367581586065</v>
      </c>
    </row>
    <row r="9" spans="1:81" x14ac:dyDescent="0.4">
      <c r="A9" s="132"/>
      <c r="B9" s="49" t="s">
        <v>323</v>
      </c>
      <c r="C9" s="209" t="s">
        <v>227</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v>0</v>
      </c>
      <c r="AI9" s="138">
        <v>0</v>
      </c>
      <c r="AJ9" s="138">
        <v>0</v>
      </c>
      <c r="AK9" s="138">
        <v>0</v>
      </c>
      <c r="AL9" s="138">
        <v>0</v>
      </c>
      <c r="AM9" s="138">
        <v>0</v>
      </c>
      <c r="AN9" s="138">
        <v>0</v>
      </c>
      <c r="AO9" s="138">
        <v>0</v>
      </c>
      <c r="AP9" s="138">
        <v>0</v>
      </c>
      <c r="AQ9" s="138">
        <v>0</v>
      </c>
      <c r="AR9" s="138">
        <v>0</v>
      </c>
      <c r="AS9" s="138">
        <v>0</v>
      </c>
      <c r="AT9" s="138">
        <v>0</v>
      </c>
      <c r="AU9" s="138">
        <v>0</v>
      </c>
      <c r="AV9" s="138">
        <v>1.1663620901959397</v>
      </c>
      <c r="AW9" s="138">
        <v>2.8247882207761688</v>
      </c>
      <c r="AX9" s="138">
        <v>4.4282909528846046</v>
      </c>
      <c r="AY9" s="138">
        <v>6.7955534094219372</v>
      </c>
      <c r="AZ9" s="138">
        <v>11.909312831226087</v>
      </c>
      <c r="BA9" s="138">
        <v>15.041215531167962</v>
      </c>
      <c r="BB9" s="138">
        <v>17.196292012084918</v>
      </c>
      <c r="BC9" s="138">
        <v>14.825783053753701</v>
      </c>
      <c r="BD9" s="138">
        <v>0</v>
      </c>
      <c r="BE9" s="138">
        <v>0</v>
      </c>
      <c r="BF9" s="138">
        <v>0</v>
      </c>
      <c r="BG9" s="138">
        <v>0</v>
      </c>
      <c r="BH9" s="138">
        <v>0</v>
      </c>
      <c r="BI9" s="138">
        <v>0</v>
      </c>
      <c r="BJ9" s="138">
        <v>0</v>
      </c>
      <c r="BK9" s="138">
        <v>0</v>
      </c>
      <c r="BL9" s="138">
        <v>0</v>
      </c>
      <c r="BM9" s="138">
        <v>0</v>
      </c>
      <c r="BN9" s="138">
        <v>0</v>
      </c>
      <c r="BO9" s="138">
        <v>0</v>
      </c>
      <c r="BP9" s="138">
        <v>0</v>
      </c>
      <c r="BQ9" s="138">
        <v>0</v>
      </c>
      <c r="BR9" s="138">
        <v>0</v>
      </c>
      <c r="BS9" s="138">
        <v>0</v>
      </c>
      <c r="BT9" s="138">
        <v>0</v>
      </c>
      <c r="BU9" s="138">
        <v>0</v>
      </c>
      <c r="BV9" s="138">
        <v>0</v>
      </c>
      <c r="BW9" s="138">
        <v>0</v>
      </c>
      <c r="BX9" s="138">
        <v>0</v>
      </c>
      <c r="BY9" s="138">
        <v>0</v>
      </c>
      <c r="BZ9" s="138">
        <v>0</v>
      </c>
      <c r="CA9" s="138">
        <v>0</v>
      </c>
      <c r="CB9" s="138">
        <v>0</v>
      </c>
      <c r="CC9" s="139">
        <v>0</v>
      </c>
    </row>
    <row r="10" spans="1:81" x14ac:dyDescent="0.4">
      <c r="A10" s="132"/>
      <c r="B10" s="67" t="s">
        <v>235</v>
      </c>
      <c r="C10" s="209" t="s">
        <v>227</v>
      </c>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v>74.172875463124399</v>
      </c>
      <c r="AI10" s="138">
        <v>70.566642724460891</v>
      </c>
      <c r="AJ10" s="138">
        <v>90.760325713440267</v>
      </c>
      <c r="AK10" s="138">
        <v>127.08838095443973</v>
      </c>
      <c r="AL10" s="138">
        <v>166.12446775092744</v>
      </c>
      <c r="AM10" s="138">
        <v>205.04949140554822</v>
      </c>
      <c r="AN10" s="138">
        <v>197.81877111344701</v>
      </c>
      <c r="AO10" s="138">
        <v>193.0216815353659</v>
      </c>
      <c r="AP10" s="138">
        <v>229.53176837196031</v>
      </c>
      <c r="AQ10" s="138">
        <v>243.43497853186869</v>
      </c>
      <c r="AR10" s="138">
        <v>485.06868814610675</v>
      </c>
      <c r="AS10" s="138">
        <v>516.2811749666331</v>
      </c>
      <c r="AT10" s="138">
        <v>563.39048253586975</v>
      </c>
      <c r="AU10" s="138">
        <v>686.44391172858059</v>
      </c>
      <c r="AV10" s="138">
        <v>920.7259820724006</v>
      </c>
      <c r="AW10" s="138">
        <v>1113.819371876833</v>
      </c>
      <c r="AX10" s="138">
        <v>1283.0837524602134</v>
      </c>
      <c r="AY10" s="138">
        <v>1449.8949522817265</v>
      </c>
      <c r="AZ10" s="138">
        <v>1635.7283037437769</v>
      </c>
      <c r="BA10" s="138">
        <v>1810.8013124329268</v>
      </c>
      <c r="BB10" s="138">
        <v>1848.4810161509922</v>
      </c>
      <c r="BC10" s="138">
        <v>1510.1510557849922</v>
      </c>
      <c r="BD10" s="138">
        <v>1.3378141904022296</v>
      </c>
      <c r="BE10" s="138">
        <v>0</v>
      </c>
      <c r="BF10" s="138">
        <v>0</v>
      </c>
      <c r="BG10" s="138">
        <v>6.2916580372843062E-2</v>
      </c>
      <c r="BH10" s="138">
        <v>0</v>
      </c>
      <c r="BI10" s="138">
        <v>0</v>
      </c>
      <c r="BJ10" s="138">
        <v>0</v>
      </c>
      <c r="BK10" s="138">
        <v>0</v>
      </c>
      <c r="BL10" s="138">
        <v>0</v>
      </c>
      <c r="BM10" s="138">
        <v>0</v>
      </c>
      <c r="BN10" s="138">
        <v>0</v>
      </c>
      <c r="BO10" s="138">
        <v>0</v>
      </c>
      <c r="BP10" s="138">
        <v>0</v>
      </c>
      <c r="BQ10" s="138">
        <v>0</v>
      </c>
      <c r="BR10" s="138">
        <v>0</v>
      </c>
      <c r="BS10" s="138">
        <v>0</v>
      </c>
      <c r="BT10" s="138">
        <v>0</v>
      </c>
      <c r="BU10" s="138">
        <v>0</v>
      </c>
      <c r="BV10" s="138">
        <v>0</v>
      </c>
      <c r="BW10" s="138">
        <v>0</v>
      </c>
      <c r="BX10" s="138">
        <v>0</v>
      </c>
      <c r="BY10" s="138">
        <v>0</v>
      </c>
      <c r="BZ10" s="138">
        <v>0</v>
      </c>
      <c r="CA10" s="138">
        <v>0</v>
      </c>
      <c r="CB10" s="138">
        <v>0</v>
      </c>
      <c r="CC10" s="139">
        <v>0</v>
      </c>
    </row>
    <row r="11" spans="1:81" ht="24.75" customHeight="1" x14ac:dyDescent="0.4">
      <c r="A11" s="132"/>
      <c r="B11" s="67" t="s">
        <v>238</v>
      </c>
      <c r="C11" s="209" t="s">
        <v>221</v>
      </c>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v>10.222304890292145</v>
      </c>
      <c r="AI11" s="138">
        <v>8.7479346048769209</v>
      </c>
      <c r="AJ11" s="138">
        <v>7.3438323449513012</v>
      </c>
      <c r="AK11" s="138">
        <v>6.6440053310467766</v>
      </c>
      <c r="AL11" s="138">
        <v>6.1885030216451433</v>
      </c>
      <c r="AM11" s="138">
        <v>5.9063304635265634</v>
      </c>
      <c r="AN11" s="138">
        <v>5.5885737060366854</v>
      </c>
      <c r="AO11" s="138">
        <v>2.6469399188126301</v>
      </c>
      <c r="AP11" s="138">
        <v>5.0831270911968094</v>
      </c>
      <c r="AQ11" s="138">
        <v>3.4514829074913131</v>
      </c>
      <c r="AR11" s="138">
        <v>3.0545759787376339</v>
      </c>
      <c r="AS11" s="138">
        <v>2.8411250700671591</v>
      </c>
      <c r="AT11" s="138">
        <v>3.0050300670535028</v>
      </c>
      <c r="AU11" s="138">
        <v>2.6935559167517904</v>
      </c>
      <c r="AV11" s="138">
        <v>3.5693083480834211</v>
      </c>
      <c r="AW11" s="138">
        <v>1.7417886607049688</v>
      </c>
      <c r="AX11" s="138">
        <v>1.7195378063607261</v>
      </c>
      <c r="AY11" s="138">
        <v>2.8738460500082006</v>
      </c>
      <c r="AZ11" s="138">
        <v>2.4124058012978393</v>
      </c>
      <c r="BA11" s="138">
        <v>2.543350932721328</v>
      </c>
      <c r="BB11" s="138">
        <v>2.8284671576591367</v>
      </c>
      <c r="BC11" s="138">
        <v>2.1535280194753383</v>
      </c>
      <c r="BD11" s="138">
        <v>2.2597008370236811</v>
      </c>
      <c r="BE11" s="138">
        <v>2.4793704998239079</v>
      </c>
      <c r="BF11" s="138">
        <v>2.4017160581143693</v>
      </c>
      <c r="BG11" s="138">
        <v>0</v>
      </c>
      <c r="BH11" s="138">
        <v>0</v>
      </c>
      <c r="BI11" s="138">
        <v>0</v>
      </c>
      <c r="BJ11" s="138">
        <v>0</v>
      </c>
      <c r="BK11" s="138">
        <v>0</v>
      </c>
      <c r="BL11" s="138">
        <v>0</v>
      </c>
      <c r="BM11" s="138">
        <v>0</v>
      </c>
      <c r="BN11" s="138">
        <v>0</v>
      </c>
      <c r="BO11" s="138">
        <v>0</v>
      </c>
      <c r="BP11" s="138">
        <v>0</v>
      </c>
      <c r="BQ11" s="138">
        <v>0</v>
      </c>
      <c r="BR11" s="138">
        <v>0</v>
      </c>
      <c r="BS11" s="138">
        <v>0</v>
      </c>
      <c r="BT11" s="138">
        <v>0</v>
      </c>
      <c r="BU11" s="138">
        <v>0</v>
      </c>
      <c r="BV11" s="138">
        <v>0</v>
      </c>
      <c r="BW11" s="138">
        <v>0</v>
      </c>
      <c r="BX11" s="138">
        <v>0</v>
      </c>
      <c r="BY11" s="138">
        <v>0</v>
      </c>
      <c r="BZ11" s="138">
        <v>0</v>
      </c>
      <c r="CA11" s="138">
        <v>0</v>
      </c>
      <c r="CB11" s="138">
        <v>0</v>
      </c>
      <c r="CC11" s="139">
        <v>0</v>
      </c>
    </row>
    <row r="12" spans="1:81" x14ac:dyDescent="0.4">
      <c r="A12" s="132"/>
      <c r="B12" s="49" t="s">
        <v>324</v>
      </c>
      <c r="C12" s="209" t="s">
        <v>227</v>
      </c>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v>1469.4883431974902</v>
      </c>
      <c r="AI12" s="138">
        <v>1321.2900372497002</v>
      </c>
      <c r="AJ12" s="138">
        <v>1453.6589065632807</v>
      </c>
      <c r="AK12" s="138">
        <v>1874.8204746478557</v>
      </c>
      <c r="AL12" s="138">
        <v>2337.603686217938</v>
      </c>
      <c r="AM12" s="138">
        <v>2607.5343493831087</v>
      </c>
      <c r="AN12" s="138">
        <v>2852.3258612404998</v>
      </c>
      <c r="AO12" s="138">
        <v>3102.5304572106347</v>
      </c>
      <c r="AP12" s="138">
        <v>3165.7094392953195</v>
      </c>
      <c r="AQ12" s="138">
        <v>3107.9968956786179</v>
      </c>
      <c r="AR12" s="138">
        <v>2987.6169470595819</v>
      </c>
      <c r="AS12" s="138">
        <v>2971.6538692164263</v>
      </c>
      <c r="AT12" s="138">
        <v>3102.5135995706974</v>
      </c>
      <c r="AU12" s="138">
        <v>3816.1262998934299</v>
      </c>
      <c r="AV12" s="138">
        <v>4620.4018581768014</v>
      </c>
      <c r="AW12" s="138">
        <v>5002.2038769319497</v>
      </c>
      <c r="AX12" s="138">
        <v>4790.4896068830549</v>
      </c>
      <c r="AY12" s="138">
        <v>4582.7073836955287</v>
      </c>
      <c r="AZ12" s="138">
        <v>3931.8384385970635</v>
      </c>
      <c r="BA12" s="138">
        <v>3485.7514382190711</v>
      </c>
      <c r="BB12" s="138">
        <v>3438.9305924230853</v>
      </c>
      <c r="BC12" s="138">
        <v>3777.7952314917757</v>
      </c>
      <c r="BD12" s="138">
        <v>4582.3744940675597</v>
      </c>
      <c r="BE12" s="138">
        <v>5100.1378432995089</v>
      </c>
      <c r="BF12" s="138">
        <v>5483.85883506559</v>
      </c>
      <c r="BG12" s="138">
        <v>5512.1455050765462</v>
      </c>
      <c r="BH12" s="138">
        <v>4681.0641146821672</v>
      </c>
      <c r="BI12" s="138">
        <v>3514.4678623709451</v>
      </c>
      <c r="BJ12" s="138">
        <v>2773.4620910617882</v>
      </c>
      <c r="BK12" s="138">
        <v>2286.2501030920466</v>
      </c>
      <c r="BL12" s="138">
        <v>1864.8939447498331</v>
      </c>
      <c r="BM12" s="138">
        <v>1105.8210609393768</v>
      </c>
      <c r="BN12" s="138">
        <v>784.10080852722274</v>
      </c>
      <c r="BO12" s="138">
        <v>550.19207123371177</v>
      </c>
      <c r="BP12" s="138">
        <v>349.36887223172374</v>
      </c>
      <c r="BQ12" s="138">
        <v>202.16141573118932</v>
      </c>
      <c r="BR12" s="138">
        <v>138.39425436492249</v>
      </c>
      <c r="BS12" s="138">
        <v>92.163844482422661</v>
      </c>
      <c r="BT12" s="138">
        <v>66.338923674275293</v>
      </c>
      <c r="BU12" s="138">
        <v>46.940035757014506</v>
      </c>
      <c r="BV12" s="138">
        <v>35.1864977812454</v>
      </c>
      <c r="BW12" s="138">
        <v>18.599092955986656</v>
      </c>
      <c r="BX12" s="138">
        <v>10.603818816415869</v>
      </c>
      <c r="BY12" s="138">
        <v>6.5500438850929514</v>
      </c>
      <c r="BZ12" s="138">
        <v>3.92586007618754</v>
      </c>
      <c r="CA12" s="138">
        <v>2.2204095255760361</v>
      </c>
      <c r="CB12" s="138">
        <v>1.2727756956033638</v>
      </c>
      <c r="CC12" s="139">
        <v>0.46835440506123532</v>
      </c>
    </row>
    <row r="13" spans="1:81" x14ac:dyDescent="0.4">
      <c r="A13" s="132"/>
      <c r="B13" s="49" t="s">
        <v>325</v>
      </c>
      <c r="C13" s="209" t="s">
        <v>227</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345.54894302001833</v>
      </c>
      <c r="BA13" s="138">
        <v>533.90954694531695</v>
      </c>
      <c r="BB13" s="138">
        <v>485.47129042545686</v>
      </c>
      <c r="BC13" s="138">
        <v>451.62287384140649</v>
      </c>
      <c r="BD13" s="138">
        <v>474.66167719850051</v>
      </c>
      <c r="BE13" s="138">
        <v>435.61201849378085</v>
      </c>
      <c r="BF13" s="138">
        <v>434.82641225225126</v>
      </c>
      <c r="BG13" s="138">
        <v>375.85059464194421</v>
      </c>
      <c r="BH13" s="138">
        <v>204.03756002742608</v>
      </c>
      <c r="BI13" s="138">
        <v>33.563537202254039</v>
      </c>
      <c r="BJ13" s="138">
        <v>16.538778088193276</v>
      </c>
      <c r="BK13" s="138">
        <v>0</v>
      </c>
      <c r="BL13" s="138">
        <v>0</v>
      </c>
      <c r="BM13" s="138">
        <v>0</v>
      </c>
      <c r="BN13" s="138">
        <v>0</v>
      </c>
      <c r="BO13" s="138">
        <v>0</v>
      </c>
      <c r="BP13" s="138">
        <v>0</v>
      </c>
      <c r="BQ13" s="138">
        <v>0</v>
      </c>
      <c r="BR13" s="138">
        <v>0</v>
      </c>
      <c r="BS13" s="138">
        <v>0</v>
      </c>
      <c r="BT13" s="138">
        <v>0</v>
      </c>
      <c r="BU13" s="138">
        <v>0</v>
      </c>
      <c r="BV13" s="138">
        <v>0</v>
      </c>
      <c r="BW13" s="138">
        <v>0</v>
      </c>
      <c r="BX13" s="138">
        <v>0</v>
      </c>
      <c r="BY13" s="138">
        <v>0</v>
      </c>
      <c r="BZ13" s="138">
        <v>0</v>
      </c>
      <c r="CA13" s="138">
        <v>0</v>
      </c>
      <c r="CB13" s="138">
        <v>0</v>
      </c>
      <c r="CC13" s="139">
        <v>0</v>
      </c>
    </row>
    <row r="14" spans="1:81" x14ac:dyDescent="0.4">
      <c r="A14" s="132"/>
      <c r="B14" s="49" t="s">
        <v>326</v>
      </c>
      <c r="C14" s="209" t="s">
        <v>218</v>
      </c>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v>46.519138279409425</v>
      </c>
      <c r="AI14" s="138">
        <v>50.914012721972405</v>
      </c>
      <c r="AJ14" s="138">
        <v>50.049077957172415</v>
      </c>
      <c r="AK14" s="138">
        <v>51.790650808854416</v>
      </c>
      <c r="AL14" s="138">
        <v>54.271159481044535</v>
      </c>
      <c r="AM14" s="138">
        <v>55.437323196643142</v>
      </c>
      <c r="AN14" s="138">
        <v>52.903930739364831</v>
      </c>
      <c r="AO14" s="138">
        <v>51.501340532998057</v>
      </c>
      <c r="AP14" s="138">
        <v>52.21418635938474</v>
      </c>
      <c r="AQ14" s="138">
        <v>51.443762282892756</v>
      </c>
      <c r="AR14" s="138">
        <v>50.594591290728985</v>
      </c>
      <c r="AS14" s="138">
        <v>50.127400934981132</v>
      </c>
      <c r="AT14" s="138">
        <v>51.206154891748092</v>
      </c>
      <c r="AU14" s="138">
        <v>56.014949671535966</v>
      </c>
      <c r="AV14" s="138">
        <v>3.5115875191269326</v>
      </c>
      <c r="AW14" s="138">
        <v>0</v>
      </c>
      <c r="AX14" s="138">
        <v>0</v>
      </c>
      <c r="AY14" s="138">
        <v>0</v>
      </c>
      <c r="AZ14" s="138">
        <v>0</v>
      </c>
      <c r="BA14" s="138">
        <v>0</v>
      </c>
      <c r="BB14" s="138">
        <v>0</v>
      </c>
      <c r="BC14" s="138">
        <v>0</v>
      </c>
      <c r="BD14" s="138">
        <v>0</v>
      </c>
      <c r="BE14" s="138">
        <v>0</v>
      </c>
      <c r="BF14" s="138">
        <v>0</v>
      </c>
      <c r="BG14" s="138">
        <v>0</v>
      </c>
      <c r="BH14" s="138">
        <v>0</v>
      </c>
      <c r="BI14" s="138">
        <v>0</v>
      </c>
      <c r="BJ14" s="138">
        <v>0</v>
      </c>
      <c r="BK14" s="138">
        <v>0</v>
      </c>
      <c r="BL14" s="138">
        <v>0</v>
      </c>
      <c r="BM14" s="138">
        <v>0</v>
      </c>
      <c r="BN14" s="138">
        <v>0</v>
      </c>
      <c r="BO14" s="138">
        <v>0</v>
      </c>
      <c r="BP14" s="138">
        <v>0</v>
      </c>
      <c r="BQ14" s="138">
        <v>0</v>
      </c>
      <c r="BR14" s="138">
        <v>0</v>
      </c>
      <c r="BS14" s="138">
        <v>0</v>
      </c>
      <c r="BT14" s="138">
        <v>0</v>
      </c>
      <c r="BU14" s="138">
        <v>0</v>
      </c>
      <c r="BV14" s="138">
        <v>0</v>
      </c>
      <c r="BW14" s="138">
        <v>0</v>
      </c>
      <c r="BX14" s="138">
        <v>0</v>
      </c>
      <c r="BY14" s="138">
        <v>0</v>
      </c>
      <c r="BZ14" s="138">
        <v>0</v>
      </c>
      <c r="CA14" s="138">
        <v>0</v>
      </c>
      <c r="CB14" s="138">
        <v>0</v>
      </c>
      <c r="CC14" s="139">
        <v>0</v>
      </c>
    </row>
    <row r="15" spans="1:81" x14ac:dyDescent="0.4">
      <c r="A15" s="132"/>
      <c r="B15" s="49" t="s">
        <v>276</v>
      </c>
      <c r="C15" s="209" t="s">
        <v>218</v>
      </c>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4.5286505178329189E-2</v>
      </c>
      <c r="AX15" s="138">
        <v>2.9232142708132347E-2</v>
      </c>
      <c r="AY15" s="138">
        <v>0</v>
      </c>
      <c r="AZ15" s="138">
        <v>1.4513136505134059E-2</v>
      </c>
      <c r="BA15" s="138">
        <v>1.9414892616193342E-2</v>
      </c>
      <c r="BB15" s="138">
        <v>0</v>
      </c>
      <c r="BC15" s="138">
        <v>9.507849975608558E-2</v>
      </c>
      <c r="BD15" s="138">
        <v>94.518368206471251</v>
      </c>
      <c r="BE15" s="138">
        <v>10.007572586840398</v>
      </c>
      <c r="BF15" s="138">
        <v>0.85220953566361302</v>
      </c>
      <c r="BG15" s="138">
        <v>0.70209264401131766</v>
      </c>
      <c r="BH15" s="138">
        <v>0.61262248480739767</v>
      </c>
      <c r="BI15" s="138">
        <v>0.69565872176780386</v>
      </c>
      <c r="BJ15" s="138">
        <v>0.52628134313318808</v>
      </c>
      <c r="BK15" s="138">
        <v>0.26316366491538212</v>
      </c>
      <c r="BL15" s="138">
        <v>0</v>
      </c>
      <c r="BM15" s="138">
        <v>0.36756781436933561</v>
      </c>
      <c r="BN15" s="138">
        <v>0.11330225889570926</v>
      </c>
      <c r="BO15" s="138">
        <v>0</v>
      </c>
      <c r="BP15" s="138">
        <v>0</v>
      </c>
      <c r="BQ15" s="138">
        <v>2.478661297845804E-4</v>
      </c>
      <c r="BR15" s="138">
        <v>0.1158194103738291</v>
      </c>
      <c r="BS15" s="138">
        <v>0.27571675862912298</v>
      </c>
      <c r="BT15" s="138">
        <v>0.26905807223208733</v>
      </c>
      <c r="BU15" s="138">
        <v>0.39660372212750206</v>
      </c>
      <c r="BV15" s="138">
        <v>0.21533050781685831</v>
      </c>
      <c r="BW15" s="138">
        <v>0.3160049222074458</v>
      </c>
      <c r="BX15" s="138">
        <v>0.35419255415262585</v>
      </c>
      <c r="BY15" s="138">
        <v>0.24</v>
      </c>
      <c r="BZ15" s="138">
        <v>0.24033648827618359</v>
      </c>
      <c r="CA15" s="138">
        <v>0.23556557617582904</v>
      </c>
      <c r="CB15" s="138">
        <v>0.23074876968581878</v>
      </c>
      <c r="CC15" s="139">
        <v>0.22591642053640271</v>
      </c>
    </row>
    <row r="16" spans="1:81" ht="24.75" customHeight="1" x14ac:dyDescent="0.4">
      <c r="A16" s="132"/>
      <c r="B16" s="93" t="s">
        <v>327</v>
      </c>
      <c r="C16" s="209"/>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f t="shared" ref="AH16:CC16" si="0">SUM(AH6:AH15)</f>
        <v>10939.043023452488</v>
      </c>
      <c r="AI16" s="51">
        <f t="shared" si="0"/>
        <v>13976.590915530998</v>
      </c>
      <c r="AJ16" s="51">
        <f t="shared" si="0"/>
        <v>12784.151850729691</v>
      </c>
      <c r="AK16" s="51">
        <f t="shared" si="0"/>
        <v>13669.919718931715</v>
      </c>
      <c r="AL16" s="51">
        <f t="shared" si="0"/>
        <v>14338.805569098169</v>
      </c>
      <c r="AM16" s="51">
        <f t="shared" si="0"/>
        <v>15143.960187273629</v>
      </c>
      <c r="AN16" s="51">
        <f t="shared" si="0"/>
        <v>15574.235789710987</v>
      </c>
      <c r="AO16" s="51">
        <f t="shared" si="0"/>
        <v>15727.371162989855</v>
      </c>
      <c r="AP16" s="51">
        <f t="shared" si="0"/>
        <v>15503.234756448806</v>
      </c>
      <c r="AQ16" s="51">
        <f t="shared" si="0"/>
        <v>15080.273332436544</v>
      </c>
      <c r="AR16" s="51">
        <f t="shared" si="0"/>
        <v>14350.685835287102</v>
      </c>
      <c r="AS16" s="51">
        <f t="shared" si="0"/>
        <v>13695.545460816213</v>
      </c>
      <c r="AT16" s="51">
        <f t="shared" si="0"/>
        <v>13299.975110315037</v>
      </c>
      <c r="AU16" s="51">
        <f t="shared" si="0"/>
        <v>14797.255038621983</v>
      </c>
      <c r="AV16" s="51">
        <f t="shared" si="0"/>
        <v>16586.845667167912</v>
      </c>
      <c r="AW16" s="51">
        <f t="shared" si="0"/>
        <v>17715.039490434054</v>
      </c>
      <c r="AX16" s="51">
        <f t="shared" si="0"/>
        <v>17719.008568196525</v>
      </c>
      <c r="AY16" s="51">
        <f t="shared" si="0"/>
        <v>17864.31021086474</v>
      </c>
      <c r="AZ16" s="51">
        <f t="shared" si="0"/>
        <v>17835.695281608776</v>
      </c>
      <c r="BA16" s="51">
        <f t="shared" si="0"/>
        <v>18106.766609364786</v>
      </c>
      <c r="BB16" s="51">
        <f t="shared" si="0"/>
        <v>18245.695012449432</v>
      </c>
      <c r="BC16" s="51">
        <f t="shared" si="0"/>
        <v>19780.268273891237</v>
      </c>
      <c r="BD16" s="51">
        <f t="shared" si="0"/>
        <v>19576.427378494565</v>
      </c>
      <c r="BE16" s="51">
        <f t="shared" si="0"/>
        <v>20071.970563920211</v>
      </c>
      <c r="BF16" s="51">
        <f t="shared" si="0"/>
        <v>20486.509782486264</v>
      </c>
      <c r="BG16" s="51">
        <f t="shared" si="0"/>
        <v>7054.3336290242523</v>
      </c>
      <c r="BH16" s="51">
        <f t="shared" si="0"/>
        <v>6088.2965189446431</v>
      </c>
      <c r="BI16" s="51">
        <f t="shared" si="0"/>
        <v>4833.977134054363</v>
      </c>
      <c r="BJ16" s="51">
        <f t="shared" si="0"/>
        <v>4106.4887430738581</v>
      </c>
      <c r="BK16" s="51">
        <f t="shared" si="0"/>
        <v>3654.7336822476341</v>
      </c>
      <c r="BL16" s="51">
        <f t="shared" si="0"/>
        <v>3281.719921856919</v>
      </c>
      <c r="BM16" s="51">
        <f t="shared" si="0"/>
        <v>2609.3719186941412</v>
      </c>
      <c r="BN16" s="51">
        <f t="shared" si="0"/>
        <v>2295.1640520990513</v>
      </c>
      <c r="BO16" s="51">
        <f t="shared" si="0"/>
        <v>2153.8596540477552</v>
      </c>
      <c r="BP16" s="51">
        <f t="shared" si="0"/>
        <v>2011.653708919338</v>
      </c>
      <c r="BQ16" s="51">
        <f t="shared" si="0"/>
        <v>1920.4239749321912</v>
      </c>
      <c r="BR16" s="51">
        <f t="shared" si="0"/>
        <v>2127.4818459004432</v>
      </c>
      <c r="BS16" s="51">
        <f t="shared" si="0"/>
        <v>2200.1897409436015</v>
      </c>
      <c r="BT16" s="51">
        <f t="shared" si="0"/>
        <v>2193.2564385797496</v>
      </c>
      <c r="BU16" s="51">
        <f t="shared" si="0"/>
        <v>2212.2223190735108</v>
      </c>
      <c r="BV16" s="51">
        <f t="shared" si="0"/>
        <v>2311.5781237698438</v>
      </c>
      <c r="BW16" s="51">
        <f t="shared" si="0"/>
        <v>2440.7377392076205</v>
      </c>
      <c r="BX16" s="51">
        <f t="shared" si="0"/>
        <v>2256.9812573932909</v>
      </c>
      <c r="BY16" s="51">
        <f t="shared" si="0"/>
        <v>2458.1868555031274</v>
      </c>
      <c r="BZ16" s="51">
        <f t="shared" si="0"/>
        <v>2665.2328674446517</v>
      </c>
      <c r="CA16" s="51">
        <f t="shared" si="0"/>
        <v>2780.8197504672548</v>
      </c>
      <c r="CB16" s="51">
        <f t="shared" si="0"/>
        <v>2895.0358061246588</v>
      </c>
      <c r="CC16" s="52">
        <f t="shared" si="0"/>
        <v>2959.2310289842044</v>
      </c>
    </row>
    <row r="17" spans="1:81" x14ac:dyDescent="0.4">
      <c r="A17" s="132"/>
      <c r="B17" s="210" t="s">
        <v>328</v>
      </c>
      <c r="C17" s="209"/>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f t="shared" ref="AH17:CC17" si="1">AH16-SUM(AH9:AH13,AH7)</f>
        <v>195.30740352894463</v>
      </c>
      <c r="AI17" s="51">
        <f t="shared" si="1"/>
        <v>197.65883505111742</v>
      </c>
      <c r="AJ17" s="51">
        <f t="shared" si="1"/>
        <v>198.28068781868751</v>
      </c>
      <c r="AK17" s="51">
        <f t="shared" si="1"/>
        <v>207.10166727372962</v>
      </c>
      <c r="AL17" s="51">
        <f t="shared" si="1"/>
        <v>222.35149501219166</v>
      </c>
      <c r="AM17" s="51">
        <f t="shared" si="1"/>
        <v>232.25839195080698</v>
      </c>
      <c r="AN17" s="51">
        <f t="shared" si="1"/>
        <v>234.81757778236897</v>
      </c>
      <c r="AO17" s="51">
        <f t="shared" si="1"/>
        <v>247.95457794931826</v>
      </c>
      <c r="AP17" s="51">
        <f t="shared" si="1"/>
        <v>256.68273565616801</v>
      </c>
      <c r="AQ17" s="51">
        <f t="shared" si="1"/>
        <v>268.1010020109934</v>
      </c>
      <c r="AR17" s="51">
        <f t="shared" si="1"/>
        <v>270.53099426133849</v>
      </c>
      <c r="AS17" s="51">
        <f t="shared" si="1"/>
        <v>272.74749745215559</v>
      </c>
      <c r="AT17" s="51">
        <f t="shared" si="1"/>
        <v>293.12978142110114</v>
      </c>
      <c r="AU17" s="51">
        <f t="shared" si="1"/>
        <v>335.28366111265677</v>
      </c>
      <c r="AV17" s="51">
        <f t="shared" si="1"/>
        <v>416.61283600462593</v>
      </c>
      <c r="AW17" s="51">
        <f t="shared" si="1"/>
        <v>566.49068014500881</v>
      </c>
      <c r="AX17" s="51">
        <f t="shared" si="1"/>
        <v>627.89344672866355</v>
      </c>
      <c r="AY17" s="51">
        <f t="shared" si="1"/>
        <v>730.38706373966488</v>
      </c>
      <c r="AZ17" s="51">
        <f t="shared" si="1"/>
        <v>714.8062269732909</v>
      </c>
      <c r="BA17" s="51">
        <f t="shared" si="1"/>
        <v>790.54815119835985</v>
      </c>
      <c r="BB17" s="51">
        <f t="shared" si="1"/>
        <v>841.35028995918401</v>
      </c>
      <c r="BC17" s="51">
        <f t="shared" si="1"/>
        <v>897.58779364028669</v>
      </c>
      <c r="BD17" s="51">
        <f t="shared" si="1"/>
        <v>1039.2226971981618</v>
      </c>
      <c r="BE17" s="51">
        <f t="shared" si="1"/>
        <v>1043.2416176882361</v>
      </c>
      <c r="BF17" s="51">
        <f t="shared" si="1"/>
        <v>1144.4783968048141</v>
      </c>
      <c r="BG17" s="51">
        <f t="shared" si="1"/>
        <v>1166.2746127253886</v>
      </c>
      <c r="BH17" s="51">
        <f t="shared" si="1"/>
        <v>1203.1948442350495</v>
      </c>
      <c r="BI17" s="51">
        <f t="shared" si="1"/>
        <v>1285.945734481164</v>
      </c>
      <c r="BJ17" s="51">
        <f t="shared" si="1"/>
        <v>1316.4878739238766</v>
      </c>
      <c r="BK17" s="51">
        <f t="shared" si="1"/>
        <v>1368.4835791555874</v>
      </c>
      <c r="BL17" s="51">
        <f t="shared" si="1"/>
        <v>1416.8259771070859</v>
      </c>
      <c r="BM17" s="51">
        <f t="shared" si="1"/>
        <v>1503.5508577547644</v>
      </c>
      <c r="BN17" s="51">
        <f t="shared" si="1"/>
        <v>1511.0632435718285</v>
      </c>
      <c r="BO17" s="51">
        <f t="shared" si="1"/>
        <v>1603.6675828140433</v>
      </c>
      <c r="BP17" s="51">
        <f t="shared" si="1"/>
        <v>1662.2848366876142</v>
      </c>
      <c r="BQ17" s="51">
        <f t="shared" si="1"/>
        <v>1718.2625592010017</v>
      </c>
      <c r="BR17" s="51">
        <f t="shared" si="1"/>
        <v>1989.0875915355207</v>
      </c>
      <c r="BS17" s="51">
        <f t="shared" si="1"/>
        <v>2108.0258964611789</v>
      </c>
      <c r="BT17" s="51">
        <f t="shared" si="1"/>
        <v>2126.9175149054745</v>
      </c>
      <c r="BU17" s="51">
        <f t="shared" si="1"/>
        <v>2165.2822833164964</v>
      </c>
      <c r="BV17" s="51">
        <f t="shared" si="1"/>
        <v>2276.3916259885987</v>
      </c>
      <c r="BW17" s="51">
        <f t="shared" si="1"/>
        <v>2422.1386462516339</v>
      </c>
      <c r="BX17" s="51">
        <f t="shared" si="1"/>
        <v>2246.3774385768752</v>
      </c>
      <c r="BY17" s="51">
        <f t="shared" si="1"/>
        <v>2451.6368116180342</v>
      </c>
      <c r="BZ17" s="51">
        <f t="shared" si="1"/>
        <v>2661.3070073684639</v>
      </c>
      <c r="CA17" s="51">
        <f t="shared" si="1"/>
        <v>2778.5993409416787</v>
      </c>
      <c r="CB17" s="51">
        <f t="shared" si="1"/>
        <v>2893.7630304290556</v>
      </c>
      <c r="CC17" s="52">
        <f t="shared" si="1"/>
        <v>2958.7626745791431</v>
      </c>
    </row>
    <row r="18" spans="1:81" ht="12.75" customHeight="1" x14ac:dyDescent="0.4">
      <c r="A18" s="132"/>
      <c r="C18" s="209"/>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2"/>
    </row>
    <row r="19" spans="1:81" ht="27" customHeight="1" x14ac:dyDescent="0.4">
      <c r="A19" s="132"/>
      <c r="B19" s="93" t="s">
        <v>329</v>
      </c>
      <c r="C19" s="209"/>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9"/>
    </row>
    <row r="20" spans="1:81" x14ac:dyDescent="0.4">
      <c r="A20" s="132"/>
      <c r="B20" s="67" t="s">
        <v>217</v>
      </c>
      <c r="C20" s="209" t="s">
        <v>218</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v>5.5997805082380241</v>
      </c>
      <c r="BR20" s="138">
        <v>6.9955673217377949</v>
      </c>
      <c r="BS20" s="138">
        <v>7.9679102317732733</v>
      </c>
      <c r="BT20" s="138">
        <v>8.2381109187552131</v>
      </c>
      <c r="BU20" s="138">
        <v>9.0570212794972136</v>
      </c>
      <c r="BV20" s="138">
        <v>9.8495261145925763</v>
      </c>
      <c r="BW20" s="138">
        <v>10.575577907442693</v>
      </c>
      <c r="BX20" s="138">
        <v>10.452253226582222</v>
      </c>
      <c r="BY20" s="138">
        <v>11.224071033452583</v>
      </c>
      <c r="BZ20" s="138">
        <v>11.957325742369855</v>
      </c>
      <c r="CA20" s="138">
        <v>12.514189047296556</v>
      </c>
      <c r="CB20" s="138">
        <v>12.992132890262463</v>
      </c>
      <c r="CC20" s="139">
        <v>13.495867990672787</v>
      </c>
    </row>
    <row r="21" spans="1:81" x14ac:dyDescent="0.4">
      <c r="A21" s="132"/>
      <c r="B21" s="49" t="s">
        <v>219</v>
      </c>
      <c r="C21" s="209" t="s">
        <v>218</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v>240.70634911480371</v>
      </c>
      <c r="AI21" s="138">
        <v>248.58768128484814</v>
      </c>
      <c r="AJ21" s="138">
        <v>257.52860991491576</v>
      </c>
      <c r="AK21" s="138">
        <v>298.96754681850342</v>
      </c>
      <c r="AL21" s="138">
        <v>332.83892530080436</v>
      </c>
      <c r="AM21" s="138">
        <v>387.22250071294911</v>
      </c>
      <c r="AN21" s="138">
        <v>415.9042633306338</v>
      </c>
      <c r="AO21" s="138">
        <v>454.81813189440038</v>
      </c>
      <c r="AP21" s="138">
        <v>493.96423903101061</v>
      </c>
      <c r="AQ21" s="138">
        <v>525.70555925063195</v>
      </c>
      <c r="AR21" s="138">
        <v>533.87989849654696</v>
      </c>
      <c r="AS21" s="138">
        <v>560.98591099708301</v>
      </c>
      <c r="AT21" s="138">
        <v>603.21669615819815</v>
      </c>
      <c r="AU21" s="138">
        <v>668.64989521693042</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9">
        <v>0</v>
      </c>
    </row>
    <row r="22" spans="1:81" x14ac:dyDescent="0.4">
      <c r="A22" s="132"/>
      <c r="B22" s="49" t="s">
        <v>220</v>
      </c>
      <c r="C22" s="20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f t="shared" ref="AH22:CC22" si="2">SUM(AH23:AH25)</f>
        <v>2214.1327287719869</v>
      </c>
      <c r="AI22" s="138">
        <f t="shared" si="2"/>
        <v>2150.6364741564917</v>
      </c>
      <c r="AJ22" s="138">
        <f t="shared" si="2"/>
        <v>2044.4699640134236</v>
      </c>
      <c r="AK22" s="138">
        <f t="shared" si="2"/>
        <v>2002.1400021149741</v>
      </c>
      <c r="AL22" s="138">
        <f t="shared" si="2"/>
        <v>1977.0059849159152</v>
      </c>
      <c r="AM22" s="138">
        <f t="shared" si="2"/>
        <v>1997.7177690083918</v>
      </c>
      <c r="AN22" s="138">
        <f t="shared" si="2"/>
        <v>1929.3447536952654</v>
      </c>
      <c r="AO22" s="138">
        <f t="shared" si="2"/>
        <v>1853.0844111864949</v>
      </c>
      <c r="AP22" s="138">
        <f t="shared" si="2"/>
        <v>1841.2597595003126</v>
      </c>
      <c r="AQ22" s="138">
        <f t="shared" si="2"/>
        <v>1768.8433440101526</v>
      </c>
      <c r="AR22" s="138">
        <f t="shared" si="2"/>
        <v>1677.2157116457502</v>
      </c>
      <c r="AS22" s="138">
        <f t="shared" si="2"/>
        <v>1530.9179363976073</v>
      </c>
      <c r="AT22" s="138">
        <f t="shared" si="2"/>
        <v>1502.0537395631036</v>
      </c>
      <c r="AU22" s="138">
        <f t="shared" si="2"/>
        <v>1581.3540364163232</v>
      </c>
      <c r="AV22" s="138">
        <f t="shared" si="2"/>
        <v>1520.9764372542859</v>
      </c>
      <c r="AW22" s="138">
        <f t="shared" si="2"/>
        <v>1520.9361170313766</v>
      </c>
      <c r="AX22" s="138">
        <f t="shared" si="2"/>
        <v>1477.1916198125332</v>
      </c>
      <c r="AY22" s="138">
        <f t="shared" si="2"/>
        <v>1422.2804781759105</v>
      </c>
      <c r="AZ22" s="138">
        <f t="shared" si="2"/>
        <v>1338.2422255603988</v>
      </c>
      <c r="BA22" s="138">
        <f t="shared" si="2"/>
        <v>1371.3079954345442</v>
      </c>
      <c r="BB22" s="138">
        <f t="shared" si="2"/>
        <v>1336.8710810564166</v>
      </c>
      <c r="BC22" s="138">
        <f t="shared" si="2"/>
        <v>1382.6978352805322</v>
      </c>
      <c r="BD22" s="138">
        <f t="shared" si="2"/>
        <v>1347.5319571152238</v>
      </c>
      <c r="BE22" s="138">
        <f t="shared" si="2"/>
        <v>1495.5867199413058</v>
      </c>
      <c r="BF22" s="138">
        <f t="shared" si="2"/>
        <v>1437.6793486774595</v>
      </c>
      <c r="BG22" s="138">
        <f t="shared" si="2"/>
        <v>1299.2417495094924</v>
      </c>
      <c r="BH22" s="138">
        <f t="shared" si="2"/>
        <v>1148.5218605609273</v>
      </c>
      <c r="BI22" s="138">
        <f t="shared" si="2"/>
        <v>1063.5774035025302</v>
      </c>
      <c r="BJ22" s="138">
        <f t="shared" si="2"/>
        <v>944.53203158838369</v>
      </c>
      <c r="BK22" s="138">
        <f t="shared" si="2"/>
        <v>864.80175300719281</v>
      </c>
      <c r="BL22" s="138">
        <f t="shared" si="2"/>
        <v>780.64705360126902</v>
      </c>
      <c r="BM22" s="138">
        <f t="shared" si="2"/>
        <v>754.24780858379813</v>
      </c>
      <c r="BN22" s="138">
        <f t="shared" si="2"/>
        <v>697.50927099509909</v>
      </c>
      <c r="BO22" s="138">
        <f t="shared" si="2"/>
        <v>678.94564278823748</v>
      </c>
      <c r="BP22" s="138">
        <f t="shared" si="2"/>
        <v>674.48575778264103</v>
      </c>
      <c r="BQ22" s="138">
        <f t="shared" si="2"/>
        <v>661.90292457773057</v>
      </c>
      <c r="BR22" s="138">
        <f t="shared" si="2"/>
        <v>646.70943119255276</v>
      </c>
      <c r="BS22" s="138">
        <f t="shared" si="2"/>
        <v>645.75512712889804</v>
      </c>
      <c r="BT22" s="138">
        <f t="shared" si="2"/>
        <v>619.3702409694713</v>
      </c>
      <c r="BU22" s="138">
        <f t="shared" si="2"/>
        <v>550.06837487954522</v>
      </c>
      <c r="BV22" s="138">
        <f t="shared" si="2"/>
        <v>497.07775594687348</v>
      </c>
      <c r="BW22" s="138">
        <f t="shared" si="2"/>
        <v>532.21295578733987</v>
      </c>
      <c r="BX22" s="138">
        <f t="shared" si="2"/>
        <v>488.17874117779201</v>
      </c>
      <c r="BY22" s="138">
        <f t="shared" si="2"/>
        <v>392.83596510444647</v>
      </c>
      <c r="BZ22" s="138">
        <f t="shared" si="2"/>
        <v>357.67700656229067</v>
      </c>
      <c r="CA22" s="138">
        <f t="shared" si="2"/>
        <v>293.15667640263956</v>
      </c>
      <c r="CB22" s="138">
        <f t="shared" si="2"/>
        <v>268.59207763521675</v>
      </c>
      <c r="CC22" s="139">
        <f t="shared" si="2"/>
        <v>247.84692331628818</v>
      </c>
    </row>
    <row r="23" spans="1:81" x14ac:dyDescent="0.4">
      <c r="A23" s="132"/>
      <c r="B23" s="65" t="s">
        <v>330</v>
      </c>
      <c r="C23" s="209" t="s">
        <v>221</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c r="BD23" s="138">
        <v>0</v>
      </c>
      <c r="BE23" s="138">
        <v>0</v>
      </c>
      <c r="BF23" s="138">
        <v>0</v>
      </c>
      <c r="BG23" s="138">
        <v>0</v>
      </c>
      <c r="BH23" s="138">
        <v>0</v>
      </c>
      <c r="BI23" s="138">
        <v>0</v>
      </c>
      <c r="BJ23" s="138">
        <v>0</v>
      </c>
      <c r="BK23" s="138">
        <v>0</v>
      </c>
      <c r="BL23" s="138">
        <v>0</v>
      </c>
      <c r="BM23" s="138">
        <v>0</v>
      </c>
      <c r="BN23" s="138">
        <v>0</v>
      </c>
      <c r="BO23" s="138">
        <v>0</v>
      </c>
      <c r="BP23" s="138">
        <v>0</v>
      </c>
      <c r="BQ23" s="138">
        <v>0</v>
      </c>
      <c r="BR23" s="138">
        <v>0</v>
      </c>
      <c r="BS23" s="138">
        <v>0</v>
      </c>
      <c r="BT23" s="138">
        <v>0</v>
      </c>
      <c r="BU23" s="138">
        <v>121.09660710163706</v>
      </c>
      <c r="BV23" s="138">
        <v>199.14321394886329</v>
      </c>
      <c r="BW23" s="138">
        <v>233.99112766763199</v>
      </c>
      <c r="BX23" s="138">
        <v>254.08936490694137</v>
      </c>
      <c r="BY23" s="138">
        <v>224.63391270773855</v>
      </c>
      <c r="BZ23" s="138">
        <v>220.02210574416415</v>
      </c>
      <c r="CA23" s="138">
        <v>192.84010989808053</v>
      </c>
      <c r="CB23" s="138">
        <v>188.45974065638887</v>
      </c>
      <c r="CC23" s="139">
        <v>184.31909488026216</v>
      </c>
    </row>
    <row r="24" spans="1:81" x14ac:dyDescent="0.4">
      <c r="A24" s="132"/>
      <c r="B24" s="65" t="s">
        <v>331</v>
      </c>
      <c r="C24" s="209" t="s">
        <v>221</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v>2214.1327287719869</v>
      </c>
      <c r="AI24" s="138">
        <v>2150.1462847283151</v>
      </c>
      <c r="AJ24" s="138">
        <v>2037.2880479720957</v>
      </c>
      <c r="AK24" s="138">
        <v>1985.3355042327257</v>
      </c>
      <c r="AL24" s="138">
        <v>1949.8299651265529</v>
      </c>
      <c r="AM24" s="138">
        <v>1954.7569405493421</v>
      </c>
      <c r="AN24" s="138">
        <v>1858.9260850893847</v>
      </c>
      <c r="AO24" s="138">
        <v>1769.6932467723182</v>
      </c>
      <c r="AP24" s="138">
        <v>1744.9059366383053</v>
      </c>
      <c r="AQ24" s="138">
        <v>1655.5511539961303</v>
      </c>
      <c r="AR24" s="138">
        <v>1544.1512385507517</v>
      </c>
      <c r="AS24" s="138">
        <v>1375.5955723627123</v>
      </c>
      <c r="AT24" s="138">
        <v>1324.6242621593196</v>
      </c>
      <c r="AU24" s="138">
        <v>1366.5756908921298</v>
      </c>
      <c r="AV24" s="138">
        <v>1286.5758874041917</v>
      </c>
      <c r="AW24" s="138">
        <v>1259.284905058877</v>
      </c>
      <c r="AX24" s="138">
        <v>1206.6006442209543</v>
      </c>
      <c r="AY24" s="138">
        <v>1141.4818259495235</v>
      </c>
      <c r="AZ24" s="138">
        <v>1045.7049976746346</v>
      </c>
      <c r="BA24" s="138">
        <v>1060.4970713347941</v>
      </c>
      <c r="BB24" s="138">
        <v>1016.4353486018314</v>
      </c>
      <c r="BC24" s="138">
        <v>1030.5175863695858</v>
      </c>
      <c r="BD24" s="138">
        <v>982.17139111893448</v>
      </c>
      <c r="BE24" s="138">
        <v>1129.3120092990471</v>
      </c>
      <c r="BF24" s="138">
        <v>1108.000811610844</v>
      </c>
      <c r="BG24" s="138">
        <v>1015.2188363717843</v>
      </c>
      <c r="BH24" s="138">
        <v>908.52236105819895</v>
      </c>
      <c r="BI24" s="138">
        <v>860.69080459746033</v>
      </c>
      <c r="BJ24" s="138">
        <v>775.12237119888186</v>
      </c>
      <c r="BK24" s="138">
        <v>720.15340348212271</v>
      </c>
      <c r="BL24" s="138">
        <v>660.47818589571773</v>
      </c>
      <c r="BM24" s="138">
        <v>646.71771300116984</v>
      </c>
      <c r="BN24" s="138">
        <v>610.13311334868297</v>
      </c>
      <c r="BO24" s="138">
        <v>597.27877366838413</v>
      </c>
      <c r="BP24" s="138">
        <v>600.99381664045234</v>
      </c>
      <c r="BQ24" s="138">
        <v>586.13481829407601</v>
      </c>
      <c r="BR24" s="138">
        <v>587.16608741391553</v>
      </c>
      <c r="BS24" s="138">
        <v>593.39932310276208</v>
      </c>
      <c r="BT24" s="138">
        <v>575.088731742508</v>
      </c>
      <c r="BU24" s="138">
        <v>370.65825249220273</v>
      </c>
      <c r="BV24" s="138">
        <v>257.4339501783279</v>
      </c>
      <c r="BW24" s="138">
        <v>257.68218323195123</v>
      </c>
      <c r="BX24" s="138">
        <v>202.26776131445837</v>
      </c>
      <c r="BY24" s="138">
        <v>145.33702096508097</v>
      </c>
      <c r="BZ24" s="138">
        <v>118.94238459685856</v>
      </c>
      <c r="CA24" s="138">
        <v>86.679744518405116</v>
      </c>
      <c r="CB24" s="138">
        <v>69.239316485895543</v>
      </c>
      <c r="CC24" s="139">
        <v>54.891989733256601</v>
      </c>
    </row>
    <row r="25" spans="1:81" x14ac:dyDescent="0.4">
      <c r="A25" s="132"/>
      <c r="B25" s="65" t="s">
        <v>332</v>
      </c>
      <c r="C25" s="209" t="s">
        <v>221</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v>0</v>
      </c>
      <c r="AI25" s="138">
        <v>0.49018942817653521</v>
      </c>
      <c r="AJ25" s="138">
        <v>7.1819160413279022</v>
      </c>
      <c r="AK25" s="138">
        <v>16.80449788224831</v>
      </c>
      <c r="AL25" s="138">
        <v>27.176019789362325</v>
      </c>
      <c r="AM25" s="138">
        <v>42.960828459049601</v>
      </c>
      <c r="AN25" s="138">
        <v>70.418668605880612</v>
      </c>
      <c r="AO25" s="138">
        <v>83.391164414176799</v>
      </c>
      <c r="AP25" s="138">
        <v>96.353822862007405</v>
      </c>
      <c r="AQ25" s="138">
        <v>113.29219001402218</v>
      </c>
      <c r="AR25" s="138">
        <v>133.06447309499853</v>
      </c>
      <c r="AS25" s="138">
        <v>155.32236403489495</v>
      </c>
      <c r="AT25" s="138">
        <v>177.42947740378406</v>
      </c>
      <c r="AU25" s="138">
        <v>214.77834552419327</v>
      </c>
      <c r="AV25" s="138">
        <v>234.40054985009422</v>
      </c>
      <c r="AW25" s="138">
        <v>261.6512119724996</v>
      </c>
      <c r="AX25" s="138">
        <v>270.59097559157891</v>
      </c>
      <c r="AY25" s="138">
        <v>280.79865222638716</v>
      </c>
      <c r="AZ25" s="138">
        <v>292.53722788576414</v>
      </c>
      <c r="BA25" s="138">
        <v>310.81092409975014</v>
      </c>
      <c r="BB25" s="138">
        <v>320.43573245458521</v>
      </c>
      <c r="BC25" s="138">
        <v>352.18024891094643</v>
      </c>
      <c r="BD25" s="138">
        <v>365.36056599628932</v>
      </c>
      <c r="BE25" s="138">
        <v>366.27471064225864</v>
      </c>
      <c r="BF25" s="138">
        <v>329.67853706661555</v>
      </c>
      <c r="BG25" s="138">
        <v>284.02291313770814</v>
      </c>
      <c r="BH25" s="138">
        <v>239.99949950272838</v>
      </c>
      <c r="BI25" s="138">
        <v>202.88659890506972</v>
      </c>
      <c r="BJ25" s="138">
        <v>169.40966038950185</v>
      </c>
      <c r="BK25" s="138">
        <v>144.6483495250701</v>
      </c>
      <c r="BL25" s="138">
        <v>120.16886770555129</v>
      </c>
      <c r="BM25" s="138">
        <v>107.53009558262823</v>
      </c>
      <c r="BN25" s="138">
        <v>87.376157646416104</v>
      </c>
      <c r="BO25" s="138">
        <v>81.666869119853359</v>
      </c>
      <c r="BP25" s="138">
        <v>73.491941142188693</v>
      </c>
      <c r="BQ25" s="138">
        <v>75.768106283654603</v>
      </c>
      <c r="BR25" s="138">
        <v>59.543343778637265</v>
      </c>
      <c r="BS25" s="138">
        <v>52.355804026135957</v>
      </c>
      <c r="BT25" s="138">
        <v>44.281509226963294</v>
      </c>
      <c r="BU25" s="138">
        <v>58.313515285705449</v>
      </c>
      <c r="BV25" s="138">
        <v>40.500591819682342</v>
      </c>
      <c r="BW25" s="138">
        <v>40.539644887756658</v>
      </c>
      <c r="BX25" s="138">
        <v>31.821614956392235</v>
      </c>
      <c r="BY25" s="138">
        <v>22.865031431626974</v>
      </c>
      <c r="BZ25" s="138">
        <v>18.712516221267933</v>
      </c>
      <c r="CA25" s="138">
        <v>13.636821986153919</v>
      </c>
      <c r="CB25" s="138">
        <v>10.893020492932376</v>
      </c>
      <c r="CC25" s="139">
        <v>8.6358387027694246</v>
      </c>
    </row>
    <row r="26" spans="1:81" ht="25.5" customHeight="1" x14ac:dyDescent="0.4">
      <c r="A26" s="132"/>
      <c r="B26" s="67" t="s">
        <v>222</v>
      </c>
      <c r="C26" s="209" t="s">
        <v>218</v>
      </c>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v>20.44460978058429</v>
      </c>
      <c r="AI26" s="138">
        <v>17.495869209753842</v>
      </c>
      <c r="AJ26" s="138">
        <v>18.359580862378252</v>
      </c>
      <c r="AK26" s="138">
        <v>19.932015993140329</v>
      </c>
      <c r="AL26" s="138">
        <v>24.754012086580573</v>
      </c>
      <c r="AM26" s="138">
        <v>29.531652317632815</v>
      </c>
      <c r="AN26" s="138">
        <v>30.73715538320177</v>
      </c>
      <c r="AO26" s="138">
        <v>34.410218944564193</v>
      </c>
      <c r="AP26" s="138">
        <v>264.32260874223408</v>
      </c>
      <c r="AQ26" s="138">
        <v>442.20139066459319</v>
      </c>
      <c r="AR26" s="138">
        <v>391.80359251532764</v>
      </c>
      <c r="AS26" s="138">
        <v>385.03430174654807</v>
      </c>
      <c r="AT26" s="138">
        <v>403.03440009572518</v>
      </c>
      <c r="AU26" s="138">
        <v>494.34042748477867</v>
      </c>
      <c r="AV26" s="138">
        <v>585.31905446279404</v>
      </c>
      <c r="AW26" s="138">
        <v>731.08600400237515</v>
      </c>
      <c r="AX26" s="138">
        <v>859.85077475949231</v>
      </c>
      <c r="AY26" s="138">
        <v>978.86195184625819</v>
      </c>
      <c r="AZ26" s="138">
        <v>1128.5491114457757</v>
      </c>
      <c r="BA26" s="138">
        <v>1147.4384911788695</v>
      </c>
      <c r="BB26" s="138">
        <v>1184.1660411683588</v>
      </c>
      <c r="BC26" s="138">
        <v>1261.6288623684575</v>
      </c>
      <c r="BD26" s="138">
        <v>1260.148594869228</v>
      </c>
      <c r="BE26" s="138">
        <v>1335.2596175567178</v>
      </c>
      <c r="BF26" s="138">
        <v>1421.2964590054039</v>
      </c>
      <c r="BG26" s="138">
        <v>1494.4817408554368</v>
      </c>
      <c r="BH26" s="138">
        <v>1510.3200605696111</v>
      </c>
      <c r="BI26" s="138">
        <v>1549.253576742329</v>
      </c>
      <c r="BJ26" s="138">
        <v>1545.0695781956258</v>
      </c>
      <c r="BK26" s="138">
        <v>1625.8212178846002</v>
      </c>
      <c r="BL26" s="138">
        <v>1686.2939721580224</v>
      </c>
      <c r="BM26" s="138">
        <v>1823.5772816902711</v>
      </c>
      <c r="BN26" s="138">
        <v>1890.1032589636832</v>
      </c>
      <c r="BO26" s="138">
        <v>2063.1631344743219</v>
      </c>
      <c r="BP26" s="138">
        <v>2249.9047207296044</v>
      </c>
      <c r="BQ26" s="138">
        <v>2397.4153470282781</v>
      </c>
      <c r="BR26" s="138">
        <v>2634.2654416088326</v>
      </c>
      <c r="BS26" s="138">
        <v>2876.1396808265481</v>
      </c>
      <c r="BT26" s="138">
        <v>2944.7489216401327</v>
      </c>
      <c r="BU26" s="138">
        <v>3075.0348640683987</v>
      </c>
      <c r="BV26" s="138">
        <v>3074.2893192664142</v>
      </c>
      <c r="BW26" s="138">
        <v>3069.0295544384676</v>
      </c>
      <c r="BX26" s="138">
        <v>2980.6604830850169</v>
      </c>
      <c r="BY26" s="138">
        <v>3165.1560067704154</v>
      </c>
      <c r="BZ26" s="138">
        <v>3429.6898735370005</v>
      </c>
      <c r="CA26" s="138">
        <v>3584.4258833938152</v>
      </c>
      <c r="CB26" s="138">
        <v>3738.1370446302763</v>
      </c>
      <c r="CC26" s="139">
        <v>3990.6457482844721</v>
      </c>
    </row>
    <row r="27" spans="1:81" x14ac:dyDescent="0.4">
      <c r="A27" s="132"/>
      <c r="B27" s="49" t="s">
        <v>333</v>
      </c>
      <c r="C27" s="209" t="s">
        <v>218</v>
      </c>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v>25.555762225730362</v>
      </c>
      <c r="AI27" s="138">
        <v>21.8698365121923</v>
      </c>
      <c r="AJ27" s="138">
        <v>18.359580862378252</v>
      </c>
      <c r="AK27" s="138">
        <v>19.932015993140329</v>
      </c>
      <c r="AL27" s="138">
        <v>18.56550906493543</v>
      </c>
      <c r="AM27" s="138">
        <v>17.718991390579689</v>
      </c>
      <c r="AN27" s="138">
        <v>16.765721118110054</v>
      </c>
      <c r="AO27" s="138">
        <v>18.52857943168841</v>
      </c>
      <c r="AP27" s="138">
        <v>20.332508364787238</v>
      </c>
      <c r="AQ27" s="138">
        <v>21.346723784198367</v>
      </c>
      <c r="AR27" s="138">
        <v>19.448069545098779</v>
      </c>
      <c r="AS27" s="138">
        <v>18.382393719024932</v>
      </c>
      <c r="AT27" s="138">
        <v>18.097992170436342</v>
      </c>
      <c r="AU27" s="138">
        <v>19.545218120604083</v>
      </c>
      <c r="AV27" s="138">
        <v>22.581229264149762</v>
      </c>
      <c r="AW27" s="138">
        <v>24.247439945673872</v>
      </c>
      <c r="AX27" s="138">
        <v>21.66789589795151</v>
      </c>
      <c r="AY27" s="138">
        <v>24.647279313260334</v>
      </c>
      <c r="AZ27" s="138">
        <v>24.896479389196084</v>
      </c>
      <c r="BA27" s="138">
        <v>25.522494251704167</v>
      </c>
      <c r="BB27" s="138">
        <v>25.572399186804553</v>
      </c>
      <c r="BC27" s="138">
        <v>25.549177526122797</v>
      </c>
      <c r="BD27" s="138">
        <v>25.245776155783858</v>
      </c>
      <c r="BE27" s="138">
        <v>25.082969501509858</v>
      </c>
      <c r="BF27" s="138">
        <v>25.788340667229193</v>
      </c>
      <c r="BG27" s="138">
        <v>27.225918931786165</v>
      </c>
      <c r="BH27" s="138">
        <v>27.432349494522398</v>
      </c>
      <c r="BI27" s="138">
        <v>26.596215553010143</v>
      </c>
      <c r="BJ27" s="138">
        <v>25.982128146534148</v>
      </c>
      <c r="BK27" s="138">
        <v>26.358226830428915</v>
      </c>
      <c r="BL27" s="138">
        <v>283.72168134499248</v>
      </c>
      <c r="BM27" s="138">
        <v>40.935865983446149</v>
      </c>
      <c r="BN27" s="138">
        <v>39.961076987229646</v>
      </c>
      <c r="BO27" s="138">
        <v>39.185887428860603</v>
      </c>
      <c r="BP27" s="138">
        <v>38.728244091061939</v>
      </c>
      <c r="BQ27" s="138">
        <v>37.750969567018466</v>
      </c>
      <c r="BR27" s="138">
        <v>38.560590902011974</v>
      </c>
      <c r="BS27" s="138">
        <v>40.958903447727899</v>
      </c>
      <c r="BT27" s="138">
        <v>37.103216647261732</v>
      </c>
      <c r="BU27" s="138">
        <v>36.539179612395309</v>
      </c>
      <c r="BV27" s="138">
        <v>34.898213799714625</v>
      </c>
      <c r="BW27" s="138">
        <v>36.650120680179668</v>
      </c>
      <c r="BX27" s="138">
        <v>35.413515621558972</v>
      </c>
      <c r="BY27" s="138">
        <v>37.030750676625217</v>
      </c>
      <c r="BZ27" s="138">
        <v>38.155692652768209</v>
      </c>
      <c r="CA27" s="138">
        <v>38.229037786727723</v>
      </c>
      <c r="CB27" s="138">
        <v>38.577482230103051</v>
      </c>
      <c r="CC27" s="139">
        <v>38.928623933049415</v>
      </c>
    </row>
    <row r="28" spans="1:81" x14ac:dyDescent="0.4">
      <c r="A28" s="132"/>
      <c r="B28" s="49" t="s">
        <v>226</v>
      </c>
      <c r="C28" s="209" t="s">
        <v>227</v>
      </c>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1.4212630008608915</v>
      </c>
      <c r="BK28" s="138">
        <v>1.5921667097623244</v>
      </c>
      <c r="BL28" s="138">
        <v>84.114245190008148</v>
      </c>
      <c r="BM28" s="138">
        <v>131.56512465754946</v>
      </c>
      <c r="BN28" s="138">
        <v>208.77254985358081</v>
      </c>
      <c r="BO28" s="138">
        <v>62.009126559014909</v>
      </c>
      <c r="BP28" s="138">
        <v>69.300928320877205</v>
      </c>
      <c r="BQ28" s="138">
        <v>4.1709845958808875</v>
      </c>
      <c r="BR28" s="138">
        <v>5.6656726299666369</v>
      </c>
      <c r="BS28" s="138">
        <v>2.1953313058664765</v>
      </c>
      <c r="BT28" s="138">
        <v>1.8151698643057781</v>
      </c>
      <c r="BU28" s="138">
        <v>66.28788047060138</v>
      </c>
      <c r="BV28" s="138">
        <v>7.3910213996005218</v>
      </c>
      <c r="BW28" s="138">
        <v>-10.551729374505207</v>
      </c>
      <c r="BX28" s="138">
        <v>17.577547133207407</v>
      </c>
      <c r="BY28" s="138">
        <v>42.703907966170512</v>
      </c>
      <c r="BZ28" s="138">
        <v>43.135073247404151</v>
      </c>
      <c r="CA28" s="138">
        <v>42.477001682263648</v>
      </c>
      <c r="CB28" s="138">
        <v>46.457015499157187</v>
      </c>
      <c r="CC28" s="139">
        <v>46.33846032970709</v>
      </c>
    </row>
    <row r="29" spans="1:81" x14ac:dyDescent="0.4">
      <c r="A29" s="132"/>
      <c r="B29" s="49" t="s">
        <v>23</v>
      </c>
      <c r="C29" s="209" t="s">
        <v>227</v>
      </c>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v>1006.5882670291613</v>
      </c>
      <c r="AI29" s="138">
        <v>996.20663990687751</v>
      </c>
      <c r="AJ29" s="138">
        <v>1128.5753084216929</v>
      </c>
      <c r="AK29" s="138">
        <v>1510.865178567836</v>
      </c>
      <c r="AL29" s="138">
        <v>1706.0443215951498</v>
      </c>
      <c r="AM29" s="138">
        <v>1825.3119305018829</v>
      </c>
      <c r="AN29" s="138">
        <v>1918.0047062992624</v>
      </c>
      <c r="AO29" s="138">
        <v>1981.1177634550986</v>
      </c>
      <c r="AP29" s="138">
        <v>2107.9512152347161</v>
      </c>
      <c r="AQ29" s="138">
        <v>2076.6943013348682</v>
      </c>
      <c r="AR29" s="138">
        <v>1366.5725587123809</v>
      </c>
      <c r="AS29" s="138">
        <v>1600.6097428157775</v>
      </c>
      <c r="AT29" s="138">
        <v>1861.32259845766</v>
      </c>
      <c r="AU29" s="138">
        <v>1343.7383235548157</v>
      </c>
      <c r="AV29" s="138">
        <v>1728.2144857876417</v>
      </c>
      <c r="AW29" s="138">
        <v>1739.0401181983761</v>
      </c>
      <c r="AX29" s="138">
        <v>1898.3046210450523</v>
      </c>
      <c r="AY29" s="138">
        <v>1999.1148202150264</v>
      </c>
      <c r="AZ29" s="138">
        <v>2056.8448740258482</v>
      </c>
      <c r="BA29" s="138">
        <v>2127.766416334217</v>
      </c>
      <c r="BB29" s="138">
        <v>2113.283544893106</v>
      </c>
      <c r="BC29" s="138">
        <v>2134.7528916518795</v>
      </c>
      <c r="BD29" s="138">
        <v>2093.423668933407</v>
      </c>
      <c r="BE29" s="138">
        <v>2049.7955607285785</v>
      </c>
      <c r="BF29" s="138">
        <v>2105.1579522805746</v>
      </c>
      <c r="BG29" s="138">
        <v>2370.0971610407501</v>
      </c>
      <c r="BH29" s="138">
        <v>2468.2797171632128</v>
      </c>
      <c r="BI29" s="138">
        <v>2686.3468724296122</v>
      </c>
      <c r="BJ29" s="138">
        <v>2620.6277093163594</v>
      </c>
      <c r="BK29" s="138">
        <v>2605.4176044064288</v>
      </c>
      <c r="BL29" s="138">
        <v>2653.9637515474724</v>
      </c>
      <c r="BM29" s="138">
        <v>3099.3371567393306</v>
      </c>
      <c r="BN29" s="138">
        <v>3283.6093813400385</v>
      </c>
      <c r="BO29" s="138">
        <v>3282.7375081333666</v>
      </c>
      <c r="BP29" s="138">
        <v>3317.5073596183497</v>
      </c>
      <c r="BQ29" s="138"/>
      <c r="BR29" s="138"/>
      <c r="BS29" s="138"/>
      <c r="BT29" s="138"/>
      <c r="BU29" s="138"/>
      <c r="BV29" s="138"/>
      <c r="BW29" s="138"/>
      <c r="BX29" s="138"/>
      <c r="BY29" s="138"/>
      <c r="BZ29" s="138"/>
      <c r="CA29" s="138"/>
      <c r="CB29" s="138"/>
      <c r="CC29" s="139"/>
    </row>
    <row r="30" spans="1:81" x14ac:dyDescent="0.4">
      <c r="A30" s="132"/>
      <c r="B30" s="67" t="s">
        <v>229</v>
      </c>
      <c r="C30" s="209" t="s">
        <v>218</v>
      </c>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2206.2260023125664</v>
      </c>
      <c r="AW30" s="138">
        <v>3025.1822305549103</v>
      </c>
      <c r="AX30" s="138">
        <v>3333.593560666854</v>
      </c>
      <c r="AY30" s="138">
        <v>3934.9064433683602</v>
      </c>
      <c r="AZ30" s="138">
        <v>4582.9679139561395</v>
      </c>
      <c r="BA30" s="138">
        <v>5001.6837208573397</v>
      </c>
      <c r="BB30" s="138">
        <v>5186.2841216413017</v>
      </c>
      <c r="BC30" s="138">
        <v>5401.3973016460277</v>
      </c>
      <c r="BD30" s="138">
        <v>5586.43770122361</v>
      </c>
      <c r="BE30" s="138">
        <v>5923.3120666457708</v>
      </c>
      <c r="BF30" s="138">
        <v>6159.3802607573616</v>
      </c>
      <c r="BG30" s="138">
        <v>6446.0730582838778</v>
      </c>
      <c r="BH30" s="138">
        <v>6609.2569709902291</v>
      </c>
      <c r="BI30" s="138">
        <v>6775.2935489905849</v>
      </c>
      <c r="BJ30" s="138">
        <v>6930.9445976024053</v>
      </c>
      <c r="BK30" s="138">
        <v>7194.9946268346021</v>
      </c>
      <c r="BL30" s="138">
        <v>7429.9953796747195</v>
      </c>
      <c r="BM30" s="138">
        <v>7915.3710911704829</v>
      </c>
      <c r="BN30" s="138">
        <v>7994.4575559290415</v>
      </c>
      <c r="BO30" s="138">
        <v>8416.2215737178121</v>
      </c>
      <c r="BP30" s="138">
        <v>8868.7536334254382</v>
      </c>
      <c r="BQ30" s="138">
        <v>8839.4953796381269</v>
      </c>
      <c r="BR30" s="138">
        <v>8189.5515161596331</v>
      </c>
      <c r="BS30" s="138">
        <v>7619.0741944766532</v>
      </c>
      <c r="BT30" s="138">
        <v>5760.4218296999534</v>
      </c>
      <c r="BU30" s="138">
        <v>3935.1454472765136</v>
      </c>
      <c r="BV30" s="138">
        <v>2677.1832127842858</v>
      </c>
      <c r="BW30" s="138">
        <v>1708.9131387228615</v>
      </c>
      <c r="BX30" s="138">
        <v>837.80969288304004</v>
      </c>
      <c r="BY30" s="138">
        <v>675.91426791971162</v>
      </c>
      <c r="BZ30" s="138">
        <v>581.13131546934244</v>
      </c>
      <c r="CA30" s="138">
        <v>464.57546955925341</v>
      </c>
      <c r="CB30" s="138">
        <v>227.79409811233489</v>
      </c>
      <c r="CC30" s="139">
        <v>46.103884751181475</v>
      </c>
    </row>
    <row r="31" spans="1:81" ht="25.5" customHeight="1" x14ac:dyDescent="0.4">
      <c r="A31" s="132"/>
      <c r="B31" s="67" t="s">
        <v>230</v>
      </c>
      <c r="C31" s="209" t="s">
        <v>227</v>
      </c>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3.9680879685220609</v>
      </c>
      <c r="AW31" s="138">
        <v>9.7230572909424264</v>
      </c>
      <c r="AX31" s="138">
        <v>15.121134367630491</v>
      </c>
      <c r="AY31" s="138">
        <v>25.204162951012197</v>
      </c>
      <c r="AZ31" s="138">
        <v>42.961631153240212</v>
      </c>
      <c r="BA31" s="138">
        <v>52.952974226177162</v>
      </c>
      <c r="BB31" s="138">
        <v>60.530049148754138</v>
      </c>
      <c r="BC31" s="138">
        <v>47.43161858653113</v>
      </c>
      <c r="BD31" s="138">
        <v>-9.4932335439700102E-2</v>
      </c>
      <c r="BE31" s="138">
        <v>-0.13258030045591657</v>
      </c>
      <c r="BF31" s="138">
        <v>-0.22111446616754915</v>
      </c>
      <c r="BG31" s="138">
        <v>0.1251554459891151</v>
      </c>
      <c r="BH31" s="138">
        <v>-4.1412708763204041E-2</v>
      </c>
      <c r="BI31" s="138">
        <v>0</v>
      </c>
      <c r="BJ31" s="138">
        <v>0</v>
      </c>
      <c r="BK31" s="138">
        <v>0</v>
      </c>
      <c r="BL31" s="138">
        <v>0</v>
      </c>
      <c r="BM31" s="138">
        <v>0</v>
      </c>
      <c r="BN31" s="138">
        <v>0</v>
      </c>
      <c r="BO31" s="138">
        <v>0</v>
      </c>
      <c r="BP31" s="138">
        <v>0</v>
      </c>
      <c r="BQ31" s="138">
        <v>0</v>
      </c>
      <c r="BR31" s="138">
        <v>0</v>
      </c>
      <c r="BS31" s="138">
        <v>0</v>
      </c>
      <c r="BT31" s="138">
        <v>0</v>
      </c>
      <c r="BU31" s="138">
        <v>0</v>
      </c>
      <c r="BV31" s="138">
        <v>0</v>
      </c>
      <c r="BW31" s="138">
        <v>0</v>
      </c>
      <c r="BX31" s="138">
        <v>0</v>
      </c>
      <c r="BY31" s="138">
        <v>0</v>
      </c>
      <c r="BZ31" s="138">
        <v>0</v>
      </c>
      <c r="CA31" s="138">
        <v>0</v>
      </c>
      <c r="CB31" s="138">
        <v>0</v>
      </c>
      <c r="CC31" s="139">
        <v>0</v>
      </c>
    </row>
    <row r="32" spans="1:81" x14ac:dyDescent="0.4">
      <c r="A32" s="132"/>
      <c r="B32" s="49" t="s">
        <v>231</v>
      </c>
      <c r="C32" s="209" t="s">
        <v>227</v>
      </c>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v>0</v>
      </c>
      <c r="AI32" s="138">
        <v>0</v>
      </c>
      <c r="AJ32" s="138">
        <v>0</v>
      </c>
      <c r="AK32" s="138">
        <v>0</v>
      </c>
      <c r="AL32" s="138">
        <v>0</v>
      </c>
      <c r="AM32" s="138">
        <v>0</v>
      </c>
      <c r="AN32" s="138">
        <v>0</v>
      </c>
      <c r="AO32" s="138">
        <v>0</v>
      </c>
      <c r="AP32" s="138">
        <v>0</v>
      </c>
      <c r="AQ32" s="138">
        <v>0</v>
      </c>
      <c r="AR32" s="138">
        <v>0</v>
      </c>
      <c r="AS32" s="138">
        <v>0</v>
      </c>
      <c r="AT32" s="138">
        <v>0</v>
      </c>
      <c r="AU32" s="138">
        <v>0</v>
      </c>
      <c r="AV32" s="138">
        <v>0</v>
      </c>
      <c r="AW32" s="138">
        <v>0</v>
      </c>
      <c r="AX32" s="138">
        <v>0</v>
      </c>
      <c r="AY32" s="138">
        <v>0</v>
      </c>
      <c r="AZ32" s="138">
        <v>0</v>
      </c>
      <c r="BA32" s="138">
        <v>0</v>
      </c>
      <c r="BB32" s="138">
        <v>0</v>
      </c>
      <c r="BC32" s="138">
        <v>0</v>
      </c>
      <c r="BD32" s="138">
        <v>0</v>
      </c>
      <c r="BE32" s="138">
        <v>10.512974559001318</v>
      </c>
      <c r="BF32" s="138">
        <v>19.666114774679066</v>
      </c>
      <c r="BG32" s="138">
        <v>22.012308536046511</v>
      </c>
      <c r="BH32" s="138">
        <v>23.736656690424009</v>
      </c>
      <c r="BI32" s="138">
        <v>24.617364648908893</v>
      </c>
      <c r="BJ32" s="138">
        <v>26.379048480533477</v>
      </c>
      <c r="BK32" s="138">
        <v>26.983885075051052</v>
      </c>
      <c r="BL32" s="138">
        <v>27.134449368840986</v>
      </c>
      <c r="BM32" s="138">
        <v>27.487114512843185</v>
      </c>
      <c r="BN32" s="138">
        <v>26.452875418866874</v>
      </c>
      <c r="BO32" s="138">
        <v>27.249625975894784</v>
      </c>
      <c r="BP32" s="138">
        <v>67.6235730408238</v>
      </c>
      <c r="BQ32" s="138">
        <v>207.11544568487358</v>
      </c>
      <c r="BR32" s="138">
        <v>231.38820144193855</v>
      </c>
      <c r="BS32" s="138">
        <v>184.95999224703667</v>
      </c>
      <c r="BT32" s="138">
        <v>206.27785537793363</v>
      </c>
      <c r="BU32" s="138">
        <v>180.67502896919541</v>
      </c>
      <c r="BV32" s="138">
        <v>165.80449101898094</v>
      </c>
      <c r="BW32" s="138">
        <v>152.7357124002655</v>
      </c>
      <c r="BX32" s="138">
        <v>176.60434297332316</v>
      </c>
      <c r="BY32" s="138">
        <v>140</v>
      </c>
      <c r="BZ32" s="138">
        <v>140.19628482777378</v>
      </c>
      <c r="CA32" s="138">
        <v>137.41325276923362</v>
      </c>
      <c r="CB32" s="138">
        <v>134.60344898339429</v>
      </c>
      <c r="CC32" s="139">
        <v>131.78457864623491</v>
      </c>
    </row>
    <row r="33" spans="1:81" x14ac:dyDescent="0.4">
      <c r="A33" s="132"/>
      <c r="B33" s="49" t="s">
        <v>334</v>
      </c>
      <c r="C33" s="209" t="s">
        <v>227</v>
      </c>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v>0</v>
      </c>
      <c r="AI33" s="138">
        <v>0</v>
      </c>
      <c r="AJ33" s="138">
        <v>0</v>
      </c>
      <c r="AK33" s="138">
        <v>0</v>
      </c>
      <c r="AL33" s="138">
        <v>0</v>
      </c>
      <c r="AM33" s="138">
        <v>0</v>
      </c>
      <c r="AN33" s="138">
        <v>0</v>
      </c>
      <c r="AO33" s="138">
        <v>0</v>
      </c>
      <c r="AP33" s="138">
        <v>0</v>
      </c>
      <c r="AQ33" s="138">
        <v>0</v>
      </c>
      <c r="AR33" s="138">
        <v>0</v>
      </c>
      <c r="AS33" s="138">
        <v>0</v>
      </c>
      <c r="AT33" s="138">
        <v>0</v>
      </c>
      <c r="AU33" s="138">
        <v>0</v>
      </c>
      <c r="AV33" s="138">
        <v>0</v>
      </c>
      <c r="AW33" s="138">
        <v>0</v>
      </c>
      <c r="AX33" s="138">
        <v>0</v>
      </c>
      <c r="AY33" s="138">
        <v>0</v>
      </c>
      <c r="AZ33" s="138">
        <v>5.1489383178770058</v>
      </c>
      <c r="BA33" s="138">
        <v>38.155117713973965</v>
      </c>
      <c r="BB33" s="138">
        <v>51.558642752332453</v>
      </c>
      <c r="BC33" s="138">
        <v>43.498413638409154</v>
      </c>
      <c r="BD33" s="138">
        <v>6.4880804335755693</v>
      </c>
      <c r="BE33" s="138">
        <v>9.2030708132488925E-3</v>
      </c>
      <c r="BF33" s="138">
        <v>6.4515862735097462E-2</v>
      </c>
      <c r="BG33" s="138">
        <v>0</v>
      </c>
      <c r="BH33" s="138">
        <v>0</v>
      </c>
      <c r="BI33" s="138">
        <v>0</v>
      </c>
      <c r="BJ33" s="138">
        <v>0</v>
      </c>
      <c r="BK33" s="138">
        <v>0</v>
      </c>
      <c r="BL33" s="138">
        <v>0</v>
      </c>
      <c r="BM33" s="138">
        <v>0</v>
      </c>
      <c r="BN33" s="138">
        <v>0</v>
      </c>
      <c r="BO33" s="138">
        <v>0</v>
      </c>
      <c r="BP33" s="138">
        <v>0</v>
      </c>
      <c r="BQ33" s="138">
        <v>0</v>
      </c>
      <c r="BR33" s="138">
        <v>0</v>
      </c>
      <c r="BS33" s="138">
        <v>0</v>
      </c>
      <c r="BT33" s="138">
        <v>0</v>
      </c>
      <c r="BU33" s="138">
        <v>0</v>
      </c>
      <c r="BV33" s="138">
        <v>0</v>
      </c>
      <c r="BW33" s="138">
        <v>0</v>
      </c>
      <c r="BX33" s="138">
        <v>0</v>
      </c>
      <c r="BY33" s="138">
        <v>0</v>
      </c>
      <c r="BZ33" s="138">
        <v>0</v>
      </c>
      <c r="CA33" s="138">
        <v>0</v>
      </c>
      <c r="CB33" s="138">
        <v>0</v>
      </c>
      <c r="CC33" s="139">
        <v>0</v>
      </c>
    </row>
    <row r="34" spans="1:81" x14ac:dyDescent="0.4">
      <c r="A34" s="132"/>
      <c r="B34" s="49" t="s">
        <v>233</v>
      </c>
      <c r="C34" s="209"/>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c r="BD34" s="138">
        <v>0</v>
      </c>
      <c r="BE34" s="138">
        <v>0</v>
      </c>
      <c r="BF34" s="138">
        <v>0</v>
      </c>
      <c r="BG34" s="138">
        <v>0</v>
      </c>
      <c r="BH34" s="138">
        <v>0</v>
      </c>
      <c r="BI34" s="138">
        <v>0</v>
      </c>
      <c r="BJ34" s="138">
        <v>0</v>
      </c>
      <c r="BK34" s="138">
        <v>0</v>
      </c>
      <c r="BL34" s="138">
        <v>162.94127563810684</v>
      </c>
      <c r="BM34" s="138">
        <v>1598.1310144726126</v>
      </c>
      <c r="BN34" s="138">
        <v>2763.5205539898234</v>
      </c>
      <c r="BO34" s="138">
        <v>4335.2298299256654</v>
      </c>
      <c r="BP34" s="138">
        <v>8104.0059566610598</v>
      </c>
      <c r="BQ34" s="138">
        <v>12254.412032155329</v>
      </c>
      <c r="BR34" s="138">
        <v>14856.598373882895</v>
      </c>
      <c r="BS34" s="138">
        <v>16395.437967135033</v>
      </c>
      <c r="BT34" s="138">
        <v>16626.045386300841</v>
      </c>
      <c r="BU34" s="138">
        <v>16913.928481931089</v>
      </c>
      <c r="BV34" s="138">
        <v>16255.159342167512</v>
      </c>
      <c r="BW34" s="138">
        <v>14589.935490441947</v>
      </c>
      <c r="BX34" s="138">
        <v>13151.799981046572</v>
      </c>
      <c r="BY34" s="138">
        <v>13460.279900028825</v>
      </c>
      <c r="BZ34" s="138">
        <v>13172.653484100345</v>
      </c>
      <c r="CA34" s="138">
        <v>12495.127164540792</v>
      </c>
      <c r="CB34" s="138">
        <v>10709.031067790951</v>
      </c>
      <c r="CC34" s="139">
        <v>7717.3725129555596</v>
      </c>
    </row>
    <row r="35" spans="1:81" x14ac:dyDescent="0.4">
      <c r="A35" s="132"/>
      <c r="B35" s="65" t="s">
        <v>224</v>
      </c>
      <c r="C35" s="209" t="s">
        <v>221</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c r="BD35" s="138">
        <v>0</v>
      </c>
      <c r="BE35" s="138">
        <v>0</v>
      </c>
      <c r="BF35" s="138">
        <v>0</v>
      </c>
      <c r="BG35" s="138">
        <v>0</v>
      </c>
      <c r="BH35" s="138">
        <v>0</v>
      </c>
      <c r="BI35" s="138">
        <v>0</v>
      </c>
      <c r="BJ35" s="138">
        <v>0</v>
      </c>
      <c r="BK35" s="138">
        <v>0</v>
      </c>
      <c r="BL35" s="138">
        <v>82.477330758325635</v>
      </c>
      <c r="BM35" s="138">
        <v>732.56573563080906</v>
      </c>
      <c r="BN35" s="138">
        <v>1182.3590151133856</v>
      </c>
      <c r="BO35" s="138">
        <v>1705.8857288108038</v>
      </c>
      <c r="BP35" s="138">
        <v>2754.9747935993496</v>
      </c>
      <c r="BQ35" s="138">
        <v>4155.2272037846005</v>
      </c>
      <c r="BR35" s="138">
        <v>4749.6604313708685</v>
      </c>
      <c r="BS35" s="138">
        <v>5119.9049274074223</v>
      </c>
      <c r="BT35" s="138">
        <v>5254.4900048617656</v>
      </c>
      <c r="BU35" s="138">
        <v>5190.3585596043613</v>
      </c>
      <c r="BV35" s="138">
        <v>4912.6159845834673</v>
      </c>
      <c r="BW35" s="138">
        <v>4752.7033024228913</v>
      </c>
      <c r="BX35" s="138">
        <v>4506.364341213909</v>
      </c>
      <c r="BY35" s="138">
        <v>4767.8169244017799</v>
      </c>
      <c r="BZ35" s="138">
        <v>4936.2405882935072</v>
      </c>
      <c r="CA35" s="138">
        <v>4904.4111588153446</v>
      </c>
      <c r="CB35" s="138">
        <v>4749.3932944660555</v>
      </c>
      <c r="CC35" s="139">
        <v>4531.5441563852255</v>
      </c>
    </row>
    <row r="36" spans="1:81" x14ac:dyDescent="0.4">
      <c r="A36" s="132"/>
      <c r="B36" s="65" t="s">
        <v>335</v>
      </c>
      <c r="C36" s="209" t="s">
        <v>227</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80.463944879781209</v>
      </c>
      <c r="BM36" s="138">
        <v>865.56527884180355</v>
      </c>
      <c r="BN36" s="138">
        <v>1581.1615388764378</v>
      </c>
      <c r="BO36" s="138">
        <v>2629.344101114862</v>
      </c>
      <c r="BP36" s="138">
        <v>5349.0311630617116</v>
      </c>
      <c r="BQ36" s="138">
        <v>8099.1848283707286</v>
      </c>
      <c r="BR36" s="138">
        <v>10106.937942512024</v>
      </c>
      <c r="BS36" s="138">
        <v>11275.53303972761</v>
      </c>
      <c r="BT36" s="138">
        <v>11371.555381439075</v>
      </c>
      <c r="BU36" s="138">
        <v>11723.569922326727</v>
      </c>
      <c r="BV36" s="138">
        <v>11342.543357584045</v>
      </c>
      <c r="BW36" s="138">
        <v>9837.2321880190557</v>
      </c>
      <c r="BX36" s="138">
        <v>8645.4356398326618</v>
      </c>
      <c r="BY36" s="138">
        <v>8692.462975627046</v>
      </c>
      <c r="BZ36" s="138">
        <v>8236.4128958068377</v>
      </c>
      <c r="CA36" s="138">
        <v>7590.7160057254478</v>
      </c>
      <c r="CB36" s="138">
        <v>5959.6377733248974</v>
      </c>
      <c r="CC36" s="139">
        <v>3185.8283565703337</v>
      </c>
    </row>
    <row r="37" spans="1:81" ht="25.5" customHeight="1" x14ac:dyDescent="0.4">
      <c r="A37" s="132"/>
      <c r="B37" s="49" t="s">
        <v>235</v>
      </c>
      <c r="C37" s="209" t="s">
        <v>227</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v>48.494783220381336</v>
      </c>
      <c r="AI37" s="138">
        <v>47.530474441377528</v>
      </c>
      <c r="AJ37" s="138">
        <v>63.460153530537056</v>
      </c>
      <c r="AK37" s="138">
        <v>92.163794970103908</v>
      </c>
      <c r="AL37" s="138">
        <v>124.73517426639431</v>
      </c>
      <c r="AM37" s="138">
        <v>158.18983210133541</v>
      </c>
      <c r="AN37" s="138">
        <v>154.26137236686418</v>
      </c>
      <c r="AO37" s="138">
        <v>151.080507910276</v>
      </c>
      <c r="AP37" s="138">
        <v>179.6599624693828</v>
      </c>
      <c r="AQ37" s="138">
        <v>189.10274137011803</v>
      </c>
      <c r="AR37" s="138">
        <v>405.64973399695407</v>
      </c>
      <c r="AS37" s="138">
        <v>375.19258179728126</v>
      </c>
      <c r="AT37" s="138">
        <v>394.40811755316986</v>
      </c>
      <c r="AU37" s="138">
        <v>460.27663557680683</v>
      </c>
      <c r="AV37" s="138">
        <v>736.64487162248076</v>
      </c>
      <c r="AW37" s="138">
        <v>989.86942780611082</v>
      </c>
      <c r="AX37" s="138">
        <v>1194.4211603309016</v>
      </c>
      <c r="AY37" s="138">
        <v>1454.9488921636048</v>
      </c>
      <c r="AZ37" s="138">
        <v>1724.3530599248602</v>
      </c>
      <c r="BA37" s="138">
        <v>1952.9891850349306</v>
      </c>
      <c r="BB37" s="138">
        <v>2017.7470807222396</v>
      </c>
      <c r="BC37" s="138">
        <v>1493.8842522001214</v>
      </c>
      <c r="BD37" s="138">
        <v>1.3234037374975602</v>
      </c>
      <c r="BE37" s="138">
        <v>0</v>
      </c>
      <c r="BF37" s="138">
        <v>0</v>
      </c>
      <c r="BG37" s="138">
        <v>6.2238865616272052E-2</v>
      </c>
      <c r="BH37" s="138">
        <v>0</v>
      </c>
      <c r="BI37" s="138">
        <v>0</v>
      </c>
      <c r="BJ37" s="138">
        <v>0</v>
      </c>
      <c r="BK37" s="138">
        <v>0</v>
      </c>
      <c r="BL37" s="138">
        <v>0</v>
      </c>
      <c r="BM37" s="138">
        <v>0</v>
      </c>
      <c r="BN37" s="138">
        <v>0</v>
      </c>
      <c r="BO37" s="138">
        <v>0</v>
      </c>
      <c r="BP37" s="138">
        <v>0</v>
      </c>
      <c r="BQ37" s="138">
        <v>0</v>
      </c>
      <c r="BR37" s="138">
        <v>0</v>
      </c>
      <c r="BS37" s="138">
        <v>0</v>
      </c>
      <c r="BT37" s="138">
        <v>0</v>
      </c>
      <c r="BU37" s="138">
        <v>0</v>
      </c>
      <c r="BV37" s="138">
        <v>0</v>
      </c>
      <c r="BW37" s="138">
        <v>0</v>
      </c>
      <c r="BX37" s="138">
        <v>0</v>
      </c>
      <c r="BY37" s="138">
        <v>0</v>
      </c>
      <c r="BZ37" s="138">
        <v>0</v>
      </c>
      <c r="CA37" s="138">
        <v>0</v>
      </c>
      <c r="CB37" s="138">
        <v>0</v>
      </c>
      <c r="CC37" s="139">
        <v>0</v>
      </c>
    </row>
    <row r="38" spans="1:81" x14ac:dyDescent="0.4">
      <c r="A38" s="132"/>
      <c r="B38" s="49" t="s">
        <v>237</v>
      </c>
      <c r="C38" s="209" t="s">
        <v>227</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v>0</v>
      </c>
      <c r="AI38" s="138">
        <v>0</v>
      </c>
      <c r="AJ38" s="138">
        <v>0</v>
      </c>
      <c r="AK38" s="138">
        <v>0</v>
      </c>
      <c r="AL38" s="138">
        <v>0</v>
      </c>
      <c r="AM38" s="138">
        <v>0</v>
      </c>
      <c r="AN38" s="138">
        <v>0</v>
      </c>
      <c r="AO38" s="138">
        <v>0</v>
      </c>
      <c r="AP38" s="138">
        <v>0</v>
      </c>
      <c r="AQ38" s="138">
        <v>0</v>
      </c>
      <c r="AR38" s="138">
        <v>0</v>
      </c>
      <c r="AS38" s="138">
        <v>0</v>
      </c>
      <c r="AT38" s="138">
        <v>0</v>
      </c>
      <c r="AU38" s="138">
        <v>0</v>
      </c>
      <c r="AV38" s="138">
        <v>0</v>
      </c>
      <c r="AW38" s="138">
        <v>0</v>
      </c>
      <c r="AX38" s="138">
        <v>0</v>
      </c>
      <c r="AY38" s="138">
        <v>0</v>
      </c>
      <c r="AZ38" s="138">
        <v>0</v>
      </c>
      <c r="BA38" s="138">
        <v>0</v>
      </c>
      <c r="BB38" s="138">
        <v>0</v>
      </c>
      <c r="BC38" s="138">
        <v>0</v>
      </c>
      <c r="BD38" s="138">
        <v>0</v>
      </c>
      <c r="BE38" s="138">
        <v>0</v>
      </c>
      <c r="BF38" s="138">
        <v>0</v>
      </c>
      <c r="BG38" s="138">
        <v>0</v>
      </c>
      <c r="BH38" s="138">
        <v>0</v>
      </c>
      <c r="BI38" s="138">
        <v>0</v>
      </c>
      <c r="BJ38" s="138">
        <v>31.990148086092884</v>
      </c>
      <c r="BK38" s="138">
        <v>31.925278947345717</v>
      </c>
      <c r="BL38" s="138">
        <v>33.84759071976351</v>
      </c>
      <c r="BM38" s="138">
        <v>32.08512061160441</v>
      </c>
      <c r="BN38" s="138">
        <v>30.04489616490639</v>
      </c>
      <c r="BO38" s="138">
        <v>30.780812643598452</v>
      </c>
      <c r="BP38" s="138">
        <v>30.362629484345891</v>
      </c>
      <c r="BQ38" s="138">
        <v>30.757011765406453</v>
      </c>
      <c r="BR38" s="138">
        <v>31.765170049384615</v>
      </c>
      <c r="BS38" s="138">
        <v>29.345496263510668</v>
      </c>
      <c r="BT38" s="138">
        <v>28.319966271496856</v>
      </c>
      <c r="BU38" s="138">
        <v>28.119163026622978</v>
      </c>
      <c r="BV38" s="138">
        <v>34.287120773234157</v>
      </c>
      <c r="BW38" s="138">
        <v>25.644299834440677</v>
      </c>
      <c r="BX38" s="138">
        <v>43.090257807397222</v>
      </c>
      <c r="BY38" s="138">
        <v>33.610127433795043</v>
      </c>
      <c r="BZ38" s="138">
        <v>31.433045058018305</v>
      </c>
      <c r="CA38" s="138">
        <v>25.173921829134692</v>
      </c>
      <c r="CB38" s="138">
        <v>22.696749629426009</v>
      </c>
      <c r="CC38" s="139">
        <v>16.716448179576396</v>
      </c>
    </row>
    <row r="39" spans="1:81" x14ac:dyDescent="0.4">
      <c r="A39" s="132"/>
      <c r="B39" s="49" t="s">
        <v>336</v>
      </c>
      <c r="C39" s="209" t="s">
        <v>227</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v>2044.7697427230435</v>
      </c>
      <c r="AI39" s="138">
        <v>1925.6035181220138</v>
      </c>
      <c r="AJ39" s="138">
        <v>2088.0232586669777</v>
      </c>
      <c r="AK39" s="138">
        <v>3053.5664838612993</v>
      </c>
      <c r="AL39" s="138">
        <v>3656.2935466603672</v>
      </c>
      <c r="AM39" s="138">
        <v>4125.3160115011297</v>
      </c>
      <c r="AN39" s="138">
        <v>4394.2892946691727</v>
      </c>
      <c r="AO39" s="138">
        <v>4667.9953126022283</v>
      </c>
      <c r="AP39" s="138">
        <v>4820.3510100665353</v>
      </c>
      <c r="AQ39" s="138">
        <v>4725.1820561061722</v>
      </c>
      <c r="AR39" s="138">
        <v>4300.7322722763756</v>
      </c>
      <c r="AS39" s="138">
        <v>4586.8003775097377</v>
      </c>
      <c r="AT39" s="138">
        <v>5370.3452259769874</v>
      </c>
      <c r="AU39" s="138">
        <v>6931.6931123085697</v>
      </c>
      <c r="AV39" s="138">
        <v>8930.8931281858841</v>
      </c>
      <c r="AW39" s="138">
        <v>10499.223360543841</v>
      </c>
      <c r="AX39" s="138">
        <v>11522.658991303122</v>
      </c>
      <c r="AY39" s="138">
        <v>12122.953601816864</v>
      </c>
      <c r="AZ39" s="138">
        <v>12300.433546026472</v>
      </c>
      <c r="BA39" s="138">
        <v>11953.719467421426</v>
      </c>
      <c r="BB39" s="138">
        <v>11481.097456977956</v>
      </c>
      <c r="BC39" s="138">
        <v>11198.39471072941</v>
      </c>
      <c r="BD39" s="138">
        <v>10823.884905451801</v>
      </c>
      <c r="BE39" s="138">
        <v>10936.443265551548</v>
      </c>
      <c r="BF39" s="138">
        <v>11783.018330747018</v>
      </c>
      <c r="BG39" s="138">
        <v>11614.537100257967</v>
      </c>
      <c r="BH39" s="138">
        <v>12294.019408083512</v>
      </c>
      <c r="BI39" s="138">
        <v>13028.667525292954</v>
      </c>
      <c r="BJ39" s="138">
        <v>13500.765208348821</v>
      </c>
      <c r="BK39" s="138">
        <v>14221.624834728711</v>
      </c>
      <c r="BL39" s="138">
        <v>14860.190301809729</v>
      </c>
      <c r="BM39" s="138">
        <v>17939.316072839185</v>
      </c>
      <c r="BN39" s="138">
        <v>19166.049806144722</v>
      </c>
      <c r="BO39" s="138">
        <v>20222.359437880132</v>
      </c>
      <c r="BP39" s="138">
        <v>20885.603632226605</v>
      </c>
      <c r="BQ39" s="138">
        <v>20695.529706630994</v>
      </c>
      <c r="BR39" s="138">
        <v>20544.638402317323</v>
      </c>
      <c r="BS39" s="138">
        <v>20352.751280483306</v>
      </c>
      <c r="BT39" s="138">
        <v>19183.068133749774</v>
      </c>
      <c r="BU39" s="138">
        <v>17861.573876699927</v>
      </c>
      <c r="BV39" s="138">
        <v>16037.112364170611</v>
      </c>
      <c r="BW39" s="138">
        <v>13273.897375335639</v>
      </c>
      <c r="BX39" s="138">
        <v>11350.61826898352</v>
      </c>
      <c r="BY39" s="138">
        <v>10860.527287283028</v>
      </c>
      <c r="BZ39" s="138">
        <v>10052.872513717632</v>
      </c>
      <c r="CA39" s="138">
        <v>8820.1376092457613</v>
      </c>
      <c r="CB39" s="138">
        <v>7051.2954830640583</v>
      </c>
      <c r="CC39" s="139">
        <v>4774.7511486330241</v>
      </c>
    </row>
    <row r="40" spans="1:81" x14ac:dyDescent="0.4">
      <c r="A40" s="132"/>
      <c r="B40" s="49" t="s">
        <v>337</v>
      </c>
      <c r="C40" s="209"/>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v>7487.2244839077921</v>
      </c>
      <c r="AI40" s="138">
        <v>6852.4958772867076</v>
      </c>
      <c r="AJ40" s="138">
        <v>6277.6176594777389</v>
      </c>
      <c r="AK40" s="138">
        <v>6442.4830494003472</v>
      </c>
      <c r="AL40" s="138">
        <v>6245.3934778307193</v>
      </c>
      <c r="AM40" s="138">
        <v>5857.6419831696567</v>
      </c>
      <c r="AN40" s="138">
        <v>6230.4015792199907</v>
      </c>
      <c r="AO40" s="138">
        <v>6313.9005094678705</v>
      </c>
      <c r="AP40" s="138">
        <v>6457.8210563713774</v>
      </c>
      <c r="AQ40" s="138">
        <v>6669.0250741343416</v>
      </c>
      <c r="AR40" s="138">
        <v>6938.3314565293176</v>
      </c>
      <c r="AS40" s="138">
        <v>7224.9195354471985</v>
      </c>
      <c r="AT40" s="138">
        <v>7574.2046954624429</v>
      </c>
      <c r="AU40" s="138">
        <v>8830.6125237800952</v>
      </c>
      <c r="AV40" s="138">
        <v>9846.5603076854586</v>
      </c>
      <c r="AW40" s="138">
        <v>10902.858694571523</v>
      </c>
      <c r="AX40" s="138">
        <v>11690.830644624088</v>
      </c>
      <c r="AY40" s="138">
        <v>11411.636571819745</v>
      </c>
      <c r="AZ40" s="138">
        <v>10953.756125420188</v>
      </c>
      <c r="BA40" s="138">
        <v>10911.726399762698</v>
      </c>
      <c r="BB40" s="138">
        <v>10855.204496771485</v>
      </c>
      <c r="BC40" s="138">
        <v>10505.076809794875</v>
      </c>
      <c r="BD40" s="138">
        <v>10525.193161965581</v>
      </c>
      <c r="BE40" s="138">
        <v>10351.987316338413</v>
      </c>
      <c r="BF40" s="138">
        <v>10139.424778362341</v>
      </c>
      <c r="BG40" s="138">
        <v>9876.4805133690716</v>
      </c>
      <c r="BH40" s="138">
        <v>9513.5373766759276</v>
      </c>
      <c r="BI40" s="138">
        <v>9252.1644525439151</v>
      </c>
      <c r="BJ40" s="138">
        <v>8883.4252171181834</v>
      </c>
      <c r="BK40" s="138">
        <v>8759.4028258444832</v>
      </c>
      <c r="BL40" s="138">
        <v>8347.4892403351896</v>
      </c>
      <c r="BM40" s="138">
        <v>7702.3329311541083</v>
      </c>
      <c r="BN40" s="138">
        <v>6879.9075868673881</v>
      </c>
      <c r="BO40" s="138">
        <v>6019.9652656944518</v>
      </c>
      <c r="BP40" s="138">
        <v>3915.7557445942102</v>
      </c>
      <c r="BQ40" s="138">
        <v>1393.4963591821486</v>
      </c>
      <c r="BR40" s="138">
        <v>283.21102448898529</v>
      </c>
      <c r="BS40" s="138">
        <v>71.143220215903852</v>
      </c>
      <c r="BT40" s="138">
        <v>16.698829522358782</v>
      </c>
      <c r="BU40" s="138">
        <v>9.8362829911381411</v>
      </c>
      <c r="BV40" s="138">
        <v>0</v>
      </c>
      <c r="BW40" s="138">
        <v>0</v>
      </c>
      <c r="BX40" s="138">
        <v>0</v>
      </c>
      <c r="BY40" s="138">
        <v>0</v>
      </c>
      <c r="BZ40" s="138">
        <v>0</v>
      </c>
      <c r="CA40" s="138">
        <v>0</v>
      </c>
      <c r="CB40" s="138">
        <v>0</v>
      </c>
      <c r="CC40" s="139">
        <v>0</v>
      </c>
    </row>
    <row r="41" spans="1:81" x14ac:dyDescent="0.4">
      <c r="A41" s="132"/>
      <c r="B41" s="65" t="s">
        <v>331</v>
      </c>
      <c r="C41" s="209" t="s">
        <v>221</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v>7487.2244839077921</v>
      </c>
      <c r="AI41" s="138">
        <v>6839.8225831888203</v>
      </c>
      <c r="AJ41" s="138">
        <v>6242.1433158360906</v>
      </c>
      <c r="AK41" s="138">
        <v>6359.0420203102713</v>
      </c>
      <c r="AL41" s="138">
        <v>6087.0836808560343</v>
      </c>
      <c r="AM41" s="138">
        <v>5666.7951259908659</v>
      </c>
      <c r="AN41" s="138">
        <v>5961.8005475502614</v>
      </c>
      <c r="AO41" s="138">
        <v>5992.7909921563905</v>
      </c>
      <c r="AP41" s="138">
        <v>5991.4718187550343</v>
      </c>
      <c r="AQ41" s="138">
        <v>6076.965177549846</v>
      </c>
      <c r="AR41" s="138">
        <v>6234.2200066609421</v>
      </c>
      <c r="AS41" s="138">
        <v>6376.655399032069</v>
      </c>
      <c r="AT41" s="138">
        <v>6553.6513530653519</v>
      </c>
      <c r="AU41" s="138">
        <v>7498.8877849596211</v>
      </c>
      <c r="AV41" s="138">
        <v>8220.2028562720734</v>
      </c>
      <c r="AW41" s="138">
        <v>8922.2819320331255</v>
      </c>
      <c r="AX41" s="138">
        <v>9409.4673738100009</v>
      </c>
      <c r="AY41" s="138">
        <v>9215.5979337713015</v>
      </c>
      <c r="AZ41" s="138">
        <v>9085.336433361228</v>
      </c>
      <c r="BA41" s="138">
        <v>9321.2785942282662</v>
      </c>
      <c r="BB41" s="138">
        <v>9477.4114363018271</v>
      </c>
      <c r="BC41" s="138">
        <v>9344.6362500986324</v>
      </c>
      <c r="BD41" s="138">
        <v>9443.1217210002014</v>
      </c>
      <c r="BE41" s="138">
        <v>9559.9260194131602</v>
      </c>
      <c r="BF41" s="138">
        <v>9430.2370462830095</v>
      </c>
      <c r="BG41" s="138">
        <v>9218.8471627097042</v>
      </c>
      <c r="BH41" s="138">
        <v>8968.6817916739728</v>
      </c>
      <c r="BI41" s="138">
        <v>8817.1002046557896</v>
      </c>
      <c r="BJ41" s="138">
        <v>8499.8941965070298</v>
      </c>
      <c r="BK41" s="138">
        <v>8433.405644531631</v>
      </c>
      <c r="BL41" s="138">
        <v>8072.1271881460525</v>
      </c>
      <c r="BM41" s="138">
        <v>7477.2819337891851</v>
      </c>
      <c r="BN41" s="138">
        <v>6685.0059559768051</v>
      </c>
      <c r="BO41" s="138">
        <v>5866.0189875895094</v>
      </c>
      <c r="BP41" s="138">
        <v>3815.7659804442123</v>
      </c>
      <c r="BQ41" s="138">
        <v>1360.4465149094904</v>
      </c>
      <c r="BR41" s="138">
        <v>277.23553346224514</v>
      </c>
      <c r="BS41" s="138">
        <v>69.926293902746082</v>
      </c>
      <c r="BT41" s="138">
        <v>16.503854125995147</v>
      </c>
      <c r="BU41" s="138">
        <v>9.7360252605412221</v>
      </c>
      <c r="BV41" s="138">
        <v>0</v>
      </c>
      <c r="BW41" s="138">
        <v>0</v>
      </c>
      <c r="BX41" s="138">
        <v>0</v>
      </c>
      <c r="BY41" s="138">
        <v>0</v>
      </c>
      <c r="BZ41" s="138">
        <v>0</v>
      </c>
      <c r="CA41" s="138">
        <v>0</v>
      </c>
      <c r="CB41" s="138">
        <v>0</v>
      </c>
      <c r="CC41" s="139">
        <v>0</v>
      </c>
    </row>
    <row r="42" spans="1:81" x14ac:dyDescent="0.4">
      <c r="A42" s="132"/>
      <c r="B42" s="65" t="s">
        <v>332</v>
      </c>
      <c r="C42" s="209" t="s">
        <v>221</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v>0</v>
      </c>
      <c r="AI42" s="138">
        <v>12.673294097886899</v>
      </c>
      <c r="AJ42" s="138">
        <v>35.474343641648538</v>
      </c>
      <c r="AK42" s="138">
        <v>83.441029090075929</v>
      </c>
      <c r="AL42" s="138">
        <v>158.3097969746847</v>
      </c>
      <c r="AM42" s="138">
        <v>190.84685717879088</v>
      </c>
      <c r="AN42" s="138">
        <v>268.60103166972959</v>
      </c>
      <c r="AO42" s="138">
        <v>321.10951731147969</v>
      </c>
      <c r="AP42" s="138">
        <v>466.34923761634337</v>
      </c>
      <c r="AQ42" s="138">
        <v>592.05989658449471</v>
      </c>
      <c r="AR42" s="138">
        <v>704.11144986837587</v>
      </c>
      <c r="AS42" s="138">
        <v>848.26413641512954</v>
      </c>
      <c r="AT42" s="138">
        <v>1020.553342397092</v>
      </c>
      <c r="AU42" s="138">
        <v>1331.7247388204748</v>
      </c>
      <c r="AV42" s="138">
        <v>1626.3574514133845</v>
      </c>
      <c r="AW42" s="138">
        <v>1980.5767625383971</v>
      </c>
      <c r="AX42" s="138">
        <v>2281.3632708140863</v>
      </c>
      <c r="AY42" s="138">
        <v>2196.0386380484429</v>
      </c>
      <c r="AZ42" s="138">
        <v>1868.4196920589611</v>
      </c>
      <c r="BA42" s="138">
        <v>1590.4478055344318</v>
      </c>
      <c r="BB42" s="138">
        <v>1377.7930604696567</v>
      </c>
      <c r="BC42" s="138">
        <v>1160.4405596962413</v>
      </c>
      <c r="BD42" s="138">
        <v>1082.0714409653776</v>
      </c>
      <c r="BE42" s="138">
        <v>792.06129692525337</v>
      </c>
      <c r="BF42" s="138">
        <v>709.18773207933236</v>
      </c>
      <c r="BG42" s="138">
        <v>657.63335065936633</v>
      </c>
      <c r="BH42" s="138">
        <v>544.85558500195464</v>
      </c>
      <c r="BI42" s="138">
        <v>435.06424788812558</v>
      </c>
      <c r="BJ42" s="138">
        <v>383.53102061115379</v>
      </c>
      <c r="BK42" s="138">
        <v>325.99718131285215</v>
      </c>
      <c r="BL42" s="138">
        <v>275.36205218913636</v>
      </c>
      <c r="BM42" s="138">
        <v>225.05099736492306</v>
      </c>
      <c r="BN42" s="138">
        <v>194.90163089058382</v>
      </c>
      <c r="BO42" s="138">
        <v>153.94627810494285</v>
      </c>
      <c r="BP42" s="138">
        <v>99.98976414999801</v>
      </c>
      <c r="BQ42" s="138">
        <v>33.049844272658426</v>
      </c>
      <c r="BR42" s="138">
        <v>5.9754910267401966</v>
      </c>
      <c r="BS42" s="138">
        <v>1.2169263131577741</v>
      </c>
      <c r="BT42" s="138">
        <v>0.1949753963636347</v>
      </c>
      <c r="BU42" s="138">
        <v>0.10025773059691882</v>
      </c>
      <c r="BV42" s="138">
        <v>0</v>
      </c>
      <c r="BW42" s="138">
        <v>0</v>
      </c>
      <c r="BX42" s="138">
        <v>0</v>
      </c>
      <c r="BY42" s="138">
        <v>0</v>
      </c>
      <c r="BZ42" s="138">
        <v>0</v>
      </c>
      <c r="CA42" s="138">
        <v>0</v>
      </c>
      <c r="CB42" s="138">
        <v>0</v>
      </c>
      <c r="CC42" s="139">
        <v>0</v>
      </c>
    </row>
    <row r="43" spans="1:81" ht="25.5" customHeight="1" x14ac:dyDescent="0.4">
      <c r="A43" s="132"/>
      <c r="B43" s="49" t="s">
        <v>324</v>
      </c>
      <c r="C43" s="209"/>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v>3655.9905685069102</v>
      </c>
      <c r="AI43" s="138">
        <v>3289.3865560401359</v>
      </c>
      <c r="AJ43" s="138">
        <v>3835.4324436318075</v>
      </c>
      <c r="AK43" s="138">
        <v>5845.4224646152779</v>
      </c>
      <c r="AL43" s="138">
        <v>9037.3537376447857</v>
      </c>
      <c r="AM43" s="138">
        <v>11011.934432498017</v>
      </c>
      <c r="AN43" s="138">
        <v>11921.005074018678</v>
      </c>
      <c r="AO43" s="138">
        <v>12993.538692307262</v>
      </c>
      <c r="AP43" s="138">
        <v>13388.048290555775</v>
      </c>
      <c r="AQ43" s="138">
        <v>12279.707429954618</v>
      </c>
      <c r="AR43" s="138">
        <v>9999.6977539138261</v>
      </c>
      <c r="AS43" s="138">
        <v>8871.3790538052071</v>
      </c>
      <c r="AT43" s="138">
        <v>9718.6071565781494</v>
      </c>
      <c r="AU43" s="138">
        <v>12519.523714605859</v>
      </c>
      <c r="AV43" s="138">
        <v>15190.655235058934</v>
      </c>
      <c r="AW43" s="138">
        <v>16271.947185802157</v>
      </c>
      <c r="AX43" s="138">
        <v>16637.551401534809</v>
      </c>
      <c r="AY43" s="138">
        <v>16877.448272317884</v>
      </c>
      <c r="AZ43" s="138">
        <v>13291.060296547081</v>
      </c>
      <c r="BA43" s="138">
        <v>9852.1972758121374</v>
      </c>
      <c r="BB43" s="138">
        <v>9652.5970167646774</v>
      </c>
      <c r="BC43" s="138">
        <v>9464.0378029209551</v>
      </c>
      <c r="BD43" s="138">
        <v>9563.1177492637744</v>
      </c>
      <c r="BE43" s="138">
        <v>9754.9116638932428</v>
      </c>
      <c r="BF43" s="138">
        <v>9268.0948445021368</v>
      </c>
      <c r="BG43" s="138">
        <v>9746.1728492539369</v>
      </c>
      <c r="BH43" s="138">
        <v>9640.4687570595888</v>
      </c>
      <c r="BI43" s="138">
        <v>9216.0811871171081</v>
      </c>
      <c r="BJ43" s="138">
        <v>9184.5846801742646</v>
      </c>
      <c r="BK43" s="138">
        <v>9592.9391377000484</v>
      </c>
      <c r="BL43" s="138">
        <v>9261.174008280479</v>
      </c>
      <c r="BM43" s="138">
        <v>9453.0971315159022</v>
      </c>
      <c r="BN43" s="138">
        <v>8944.2862325775986</v>
      </c>
      <c r="BO43" s="138">
        <v>7984.8852204650648</v>
      </c>
      <c r="BP43" s="138">
        <v>5996.6049967240524</v>
      </c>
      <c r="BQ43" s="138">
        <v>4004.6657709818974</v>
      </c>
      <c r="BR43" s="138">
        <v>3212.8131346024761</v>
      </c>
      <c r="BS43" s="138">
        <v>2824.8181915077826</v>
      </c>
      <c r="BT43" s="138">
        <v>2435.7628954973084</v>
      </c>
      <c r="BU43" s="138">
        <v>2309.2166260270833</v>
      </c>
      <c r="BV43" s="138">
        <v>1945.1624522459979</v>
      </c>
      <c r="BW43" s="138">
        <v>1430.3572264267264</v>
      </c>
      <c r="BX43" s="138">
        <v>1032.6442198808591</v>
      </c>
      <c r="BY43" s="138">
        <v>801.3008145260693</v>
      </c>
      <c r="BZ43" s="138">
        <v>610.94650735078562</v>
      </c>
      <c r="CA43" s="138">
        <v>440.90538624444986</v>
      </c>
      <c r="CB43" s="138">
        <v>293.97951040305492</v>
      </c>
      <c r="CC43" s="139">
        <v>107.67045478334799</v>
      </c>
    </row>
    <row r="44" spans="1:81" x14ac:dyDescent="0.4">
      <c r="A44" s="132"/>
      <c r="B44" s="65" t="s">
        <v>338</v>
      </c>
      <c r="C44" s="209" t="s">
        <v>227</v>
      </c>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v>0</v>
      </c>
      <c r="AI44" s="138">
        <v>9.0941157674536068</v>
      </c>
      <c r="AJ44" s="138">
        <v>13.742008390431346</v>
      </c>
      <c r="AK44" s="138">
        <v>15.885934183229681</v>
      </c>
      <c r="AL44" s="138">
        <v>25.090260186826114</v>
      </c>
      <c r="AM44" s="138">
        <v>63.856635467818954</v>
      </c>
      <c r="AN44" s="138">
        <v>116.1945957604925</v>
      </c>
      <c r="AO44" s="138">
        <v>191.51741617133914</v>
      </c>
      <c r="AP44" s="138">
        <v>264.21405918062362</v>
      </c>
      <c r="AQ44" s="138">
        <v>335.7871265923506</v>
      </c>
      <c r="AR44" s="138">
        <v>412.4332806459222</v>
      </c>
      <c r="AS44" s="138">
        <v>481.72399733668976</v>
      </c>
      <c r="AT44" s="138">
        <v>488.07787974873673</v>
      </c>
      <c r="AU44" s="138">
        <v>590.47565278874004</v>
      </c>
      <c r="AV44" s="138">
        <v>695.54019860261258</v>
      </c>
      <c r="AW44" s="138">
        <v>805.97197921462237</v>
      </c>
      <c r="AX44" s="138">
        <v>823.31554757639071</v>
      </c>
      <c r="AY44" s="138">
        <v>802.81365404691178</v>
      </c>
      <c r="AZ44" s="138">
        <v>785.61379673954275</v>
      </c>
      <c r="BA44" s="138">
        <v>799.13841735756523</v>
      </c>
      <c r="BB44" s="138">
        <v>789.89615762825053</v>
      </c>
      <c r="BC44" s="138">
        <v>786.79483161489634</v>
      </c>
      <c r="BD44" s="138">
        <v>755.18628611886265</v>
      </c>
      <c r="BE44" s="138">
        <v>750.12464803484431</v>
      </c>
      <c r="BF44" s="138">
        <v>220.740697078214</v>
      </c>
      <c r="BG44" s="138">
        <v>95.43722677918359</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8">
        <v>0</v>
      </c>
      <c r="CB44" s="138">
        <v>0</v>
      </c>
      <c r="CC44" s="139">
        <v>0</v>
      </c>
    </row>
    <row r="45" spans="1:81" x14ac:dyDescent="0.4">
      <c r="A45" s="132"/>
      <c r="B45" s="65" t="s">
        <v>339</v>
      </c>
      <c r="C45" s="209" t="s">
        <v>227</v>
      </c>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v>3655.9905685069102</v>
      </c>
      <c r="AI45" s="138">
        <v>3280.2924402726821</v>
      </c>
      <c r="AJ45" s="138">
        <v>3821.6904352413758</v>
      </c>
      <c r="AK45" s="138">
        <v>5829.5365304320485</v>
      </c>
      <c r="AL45" s="138">
        <v>9012.2634774579583</v>
      </c>
      <c r="AM45" s="138">
        <v>10948.077797030199</v>
      </c>
      <c r="AN45" s="138">
        <v>11804.810478258187</v>
      </c>
      <c r="AO45" s="138">
        <v>12802.021276135923</v>
      </c>
      <c r="AP45" s="138">
        <v>13123.834231375151</v>
      </c>
      <c r="AQ45" s="138">
        <v>11943.920303362267</v>
      </c>
      <c r="AR45" s="138">
        <v>9587.2644732679018</v>
      </c>
      <c r="AS45" s="138">
        <v>8389.6550564685167</v>
      </c>
      <c r="AT45" s="138">
        <v>9230.529276829413</v>
      </c>
      <c r="AU45" s="138">
        <v>11929.04806181712</v>
      </c>
      <c r="AV45" s="138">
        <v>14495.115036456322</v>
      </c>
      <c r="AW45" s="138">
        <v>15465.975206587535</v>
      </c>
      <c r="AX45" s="138">
        <v>15814.235853958417</v>
      </c>
      <c r="AY45" s="138">
        <v>16074.634618270973</v>
      </c>
      <c r="AZ45" s="138">
        <v>12505.446499807538</v>
      </c>
      <c r="BA45" s="138">
        <v>9053.0588584545731</v>
      </c>
      <c r="BB45" s="138">
        <v>8862.7008591364283</v>
      </c>
      <c r="BC45" s="138">
        <v>8677.2429713060592</v>
      </c>
      <c r="BD45" s="138">
        <v>8807.9314631449124</v>
      </c>
      <c r="BE45" s="138">
        <v>9004.7870158583992</v>
      </c>
      <c r="BF45" s="138">
        <v>9047.3541474239228</v>
      </c>
      <c r="BG45" s="138">
        <v>9650.7356224747527</v>
      </c>
      <c r="BH45" s="138">
        <v>9640.4687570595888</v>
      </c>
      <c r="BI45" s="138">
        <v>9216.0811871171081</v>
      </c>
      <c r="BJ45" s="138">
        <v>9184.5846801742646</v>
      </c>
      <c r="BK45" s="138">
        <v>9592.9391377000484</v>
      </c>
      <c r="BL45" s="138">
        <v>9261.174008280479</v>
      </c>
      <c r="BM45" s="138">
        <v>9453.0971315159022</v>
      </c>
      <c r="BN45" s="138">
        <v>8944.2862325775986</v>
      </c>
      <c r="BO45" s="138">
        <v>7984.8852204650648</v>
      </c>
      <c r="BP45" s="138">
        <v>5996.6049967240524</v>
      </c>
      <c r="BQ45" s="138">
        <v>4004.6657709818974</v>
      </c>
      <c r="BR45" s="138">
        <v>3212.8131346024761</v>
      </c>
      <c r="BS45" s="138">
        <v>2824.8181915077826</v>
      </c>
      <c r="BT45" s="138">
        <v>2435.7628954973084</v>
      </c>
      <c r="BU45" s="138">
        <v>2309.2166260270833</v>
      </c>
      <c r="BV45" s="138">
        <v>1945.1624522459979</v>
      </c>
      <c r="BW45" s="138">
        <v>1430.3572264267264</v>
      </c>
      <c r="BX45" s="138">
        <v>1032.6442198808591</v>
      </c>
      <c r="BY45" s="138">
        <v>801.3008145260693</v>
      </c>
      <c r="BZ45" s="138">
        <v>610.94650735078562</v>
      </c>
      <c r="CA45" s="138">
        <v>440.90538624444986</v>
      </c>
      <c r="CB45" s="138">
        <v>293.97951040305492</v>
      </c>
      <c r="CC45" s="139">
        <v>107.67045478334799</v>
      </c>
    </row>
    <row r="46" spans="1:81" x14ac:dyDescent="0.4">
      <c r="A46" s="132"/>
      <c r="B46" s="49" t="s">
        <v>244</v>
      </c>
      <c r="C46" s="209" t="s">
        <v>227</v>
      </c>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v>0</v>
      </c>
      <c r="AI46" s="138">
        <v>0</v>
      </c>
      <c r="AJ46" s="138">
        <v>0</v>
      </c>
      <c r="AK46" s="138">
        <v>0</v>
      </c>
      <c r="AL46" s="138">
        <v>0</v>
      </c>
      <c r="AM46" s="138">
        <v>0</v>
      </c>
      <c r="AN46" s="138">
        <v>0</v>
      </c>
      <c r="AO46" s="138">
        <v>0</v>
      </c>
      <c r="AP46" s="138">
        <v>0</v>
      </c>
      <c r="AQ46" s="138">
        <v>0</v>
      </c>
      <c r="AR46" s="138">
        <v>2.8806097432621911</v>
      </c>
      <c r="AS46" s="138">
        <v>22.500452492170247</v>
      </c>
      <c r="AT46" s="138">
        <v>47.307426916341321</v>
      </c>
      <c r="AU46" s="138">
        <v>84.047733908162584</v>
      </c>
      <c r="AV46" s="138">
        <v>154.30298454182034</v>
      </c>
      <c r="AW46" s="138">
        <v>196.55039962859149</v>
      </c>
      <c r="AX46" s="138">
        <v>174.21153377582425</v>
      </c>
      <c r="AY46" s="138">
        <v>174.5398086490454</v>
      </c>
      <c r="AZ46" s="138">
        <v>176.44265077580593</v>
      </c>
      <c r="BA46" s="138">
        <v>173.91051851726988</v>
      </c>
      <c r="BB46" s="138">
        <v>178.35737697486604</v>
      </c>
      <c r="BC46" s="138">
        <v>198.53183069901968</v>
      </c>
      <c r="BD46" s="138">
        <v>205.9813801550319</v>
      </c>
      <c r="BE46" s="138">
        <v>228.13952392503339</v>
      </c>
      <c r="BF46" s="138">
        <v>252.57360113230337</v>
      </c>
      <c r="BG46" s="138">
        <v>277.72464272448525</v>
      </c>
      <c r="BH46" s="138">
        <v>299.04973812573701</v>
      </c>
      <c r="BI46" s="138">
        <v>321.55213804749019</v>
      </c>
      <c r="BJ46" s="138">
        <v>350.83052568251765</v>
      </c>
      <c r="BK46" s="138">
        <v>389.79538883601481</v>
      </c>
      <c r="BL46" s="138">
        <v>416.30963181616335</v>
      </c>
      <c r="BM46" s="138">
        <v>430.11108569941814</v>
      </c>
      <c r="BN46" s="138">
        <v>433.19354145398194</v>
      </c>
      <c r="BO46" s="138">
        <v>397.62208956529946</v>
      </c>
      <c r="BP46" s="138">
        <v>363.40310250661912</v>
      </c>
      <c r="BQ46" s="138">
        <v>335.31790309746043</v>
      </c>
      <c r="BR46" s="138">
        <v>314.58752426329096</v>
      </c>
      <c r="BS46" s="138">
        <v>0</v>
      </c>
      <c r="BT46" s="138">
        <v>0</v>
      </c>
      <c r="BU46" s="138">
        <v>0</v>
      </c>
      <c r="BV46" s="138">
        <v>0</v>
      </c>
      <c r="BW46" s="138">
        <v>0</v>
      </c>
      <c r="BX46" s="138">
        <v>0</v>
      </c>
      <c r="BY46" s="138">
        <v>0</v>
      </c>
      <c r="BZ46" s="138">
        <v>0</v>
      </c>
      <c r="CA46" s="138">
        <v>0</v>
      </c>
      <c r="CB46" s="138">
        <v>0</v>
      </c>
      <c r="CC46" s="139">
        <v>0</v>
      </c>
    </row>
    <row r="47" spans="1:81" x14ac:dyDescent="0.4">
      <c r="A47" s="132"/>
      <c r="B47" s="49" t="s">
        <v>28</v>
      </c>
      <c r="C47" s="209" t="s">
        <v>218</v>
      </c>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v>826.66502084300396</v>
      </c>
      <c r="AI47" s="138">
        <v>792.55982673799258</v>
      </c>
      <c r="AJ47" s="138">
        <v>760.96324140728018</v>
      </c>
      <c r="AK47" s="138">
        <v>761.47943499843996</v>
      </c>
      <c r="AL47" s="138">
        <v>735.89044026773672</v>
      </c>
      <c r="AM47" s="138">
        <v>777.56098597693051</v>
      </c>
      <c r="AN47" s="138">
        <v>782.50256573510887</v>
      </c>
      <c r="AO47" s="138">
        <v>802.54017797977974</v>
      </c>
      <c r="AP47" s="138">
        <v>759.45705589458942</v>
      </c>
      <c r="AQ47" s="138">
        <v>738.52950550876403</v>
      </c>
      <c r="AR47" s="138">
        <v>682.75179899118564</v>
      </c>
      <c r="AS47" s="138">
        <v>666.47598858849665</v>
      </c>
      <c r="AT47" s="138">
        <v>675.54053079179516</v>
      </c>
      <c r="AU47" s="138">
        <v>726.33013930339837</v>
      </c>
      <c r="AV47" s="138">
        <v>712.99671152141025</v>
      </c>
      <c r="AW47" s="138">
        <v>700.63660653750821</v>
      </c>
      <c r="AX47" s="138">
        <v>724.27198363247862</v>
      </c>
      <c r="AY47" s="138">
        <v>728.67652895949152</v>
      </c>
      <c r="AZ47" s="138">
        <v>740.15929611812282</v>
      </c>
      <c r="BA47" s="138">
        <v>746.31528270852789</v>
      </c>
      <c r="BB47" s="138">
        <v>752.109958107534</v>
      </c>
      <c r="BC47" s="138">
        <v>737.56519714813965</v>
      </c>
      <c r="BD47" s="138">
        <v>710.40979145115773</v>
      </c>
      <c r="BE47" s="138">
        <v>714.48833557416128</v>
      </c>
      <c r="BF47" s="138">
        <v>689.96111905646876</v>
      </c>
      <c r="BG47" s="138">
        <v>696.34853392475543</v>
      </c>
      <c r="BH47" s="138">
        <v>663.12885320522525</v>
      </c>
      <c r="BI47" s="138">
        <v>635.90315009564733</v>
      </c>
      <c r="BJ47" s="138">
        <v>608.57155361555726</v>
      </c>
      <c r="BK47" s="138">
        <v>556.69059323277429</v>
      </c>
      <c r="BL47" s="138">
        <v>450.72355390601211</v>
      </c>
      <c r="BM47" s="138">
        <v>449.83584962705828</v>
      </c>
      <c r="BN47" s="138">
        <v>499.74975160740757</v>
      </c>
      <c r="BO47" s="138">
        <v>479.21158938876118</v>
      </c>
      <c r="BP47" s="138">
        <v>465.22162806645463</v>
      </c>
      <c r="BQ47" s="138">
        <v>439.98075032201228</v>
      </c>
      <c r="BR47" s="138">
        <v>426.17506494996695</v>
      </c>
      <c r="BS47" s="138">
        <v>398.74428410064661</v>
      </c>
      <c r="BT47" s="138">
        <v>398.34344452169427</v>
      </c>
      <c r="BU47" s="138">
        <v>374.19967947929263</v>
      </c>
      <c r="BV47" s="138">
        <v>356.91857312249965</v>
      </c>
      <c r="BW47" s="138">
        <v>346.24760956333159</v>
      </c>
      <c r="BX47" s="138">
        <v>279.68983081426859</v>
      </c>
      <c r="BY47" s="138">
        <v>264.27020519927117</v>
      </c>
      <c r="BZ47" s="138">
        <v>253.26858731883291</v>
      </c>
      <c r="CA47" s="138">
        <v>237.52652384969235</v>
      </c>
      <c r="CB47" s="138">
        <v>220.76563300233906</v>
      </c>
      <c r="CC47" s="139">
        <v>205.51994835075885</v>
      </c>
    </row>
    <row r="48" spans="1:81" ht="25.5" customHeight="1" x14ac:dyDescent="0.4">
      <c r="A48" s="132"/>
      <c r="B48" s="67" t="s">
        <v>340</v>
      </c>
      <c r="C48" s="209" t="s">
        <v>227</v>
      </c>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0</v>
      </c>
      <c r="BJ48" s="138">
        <v>0</v>
      </c>
      <c r="BK48" s="138">
        <v>0</v>
      </c>
      <c r="BL48" s="138">
        <v>116.38816274692284</v>
      </c>
      <c r="BM48" s="138">
        <v>134.8826347480684</v>
      </c>
      <c r="BN48" s="138">
        <v>136.11168891750714</v>
      </c>
      <c r="BO48" s="138">
        <v>141.44618576799226</v>
      </c>
      <c r="BP48" s="138">
        <v>131.52052676764063</v>
      </c>
      <c r="BQ48" s="138">
        <v>119.0404354269112</v>
      </c>
      <c r="BR48" s="138">
        <v>18.18244672886383</v>
      </c>
      <c r="BS48" s="138">
        <v>0</v>
      </c>
      <c r="BT48" s="138">
        <v>0</v>
      </c>
      <c r="BU48" s="138">
        <v>0</v>
      </c>
      <c r="BV48" s="138">
        <v>0</v>
      </c>
      <c r="BW48" s="138">
        <v>0</v>
      </c>
      <c r="BX48" s="138">
        <v>0</v>
      </c>
      <c r="BY48" s="138">
        <v>0</v>
      </c>
      <c r="BZ48" s="138">
        <v>0</v>
      </c>
      <c r="CA48" s="138">
        <v>0</v>
      </c>
      <c r="CB48" s="138">
        <v>0</v>
      </c>
      <c r="CC48" s="139">
        <v>0</v>
      </c>
    </row>
    <row r="49" spans="1:81" x14ac:dyDescent="0.4">
      <c r="A49" s="132"/>
      <c r="B49" s="67" t="s">
        <v>248</v>
      </c>
      <c r="C49" s="209" t="s">
        <v>218</v>
      </c>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8.0634238775415703</v>
      </c>
      <c r="BF49" s="138">
        <v>8.4965890853222561</v>
      </c>
      <c r="BG49" s="138">
        <v>7.334580806088117</v>
      </c>
      <c r="BH49" s="138">
        <v>26.111426887420201</v>
      </c>
      <c r="BI49" s="138">
        <v>53.056704110235508</v>
      </c>
      <c r="BJ49" s="138">
        <v>54.49164231125819</v>
      </c>
      <c r="BK49" s="138">
        <v>61.752776108839619</v>
      </c>
      <c r="BL49" s="138">
        <v>49.489226128516776</v>
      </c>
      <c r="BM49" s="138">
        <v>61.111388350756677</v>
      </c>
      <c r="BN49" s="138">
        <v>75.189449697940375</v>
      </c>
      <c r="BO49" s="138">
        <v>63.869587867216829</v>
      </c>
      <c r="BP49" s="138">
        <v>67.931264036472214</v>
      </c>
      <c r="BQ49" s="138">
        <v>0.73143341089664671</v>
      </c>
      <c r="BR49" s="138">
        <v>0.24289550613488833</v>
      </c>
      <c r="BS49" s="138">
        <v>0.17434620669441891</v>
      </c>
      <c r="BT49" s="138">
        <v>0</v>
      </c>
      <c r="BU49" s="138">
        <v>0</v>
      </c>
      <c r="BV49" s="138">
        <v>0</v>
      </c>
      <c r="BW49" s="138">
        <v>0</v>
      </c>
      <c r="BX49" s="138">
        <v>0</v>
      </c>
      <c r="BY49" s="138">
        <v>0</v>
      </c>
      <c r="BZ49" s="138">
        <v>0</v>
      </c>
      <c r="CA49" s="138">
        <v>0</v>
      </c>
      <c r="CB49" s="138">
        <v>0</v>
      </c>
      <c r="CC49" s="139">
        <v>0</v>
      </c>
    </row>
    <row r="50" spans="1:81" x14ac:dyDescent="0.4">
      <c r="A50" s="132"/>
      <c r="B50" s="67" t="s">
        <v>249</v>
      </c>
      <c r="C50" s="209"/>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3147.1550746032572</v>
      </c>
      <c r="BA50" s="138">
        <v>5765.3591442880024</v>
      </c>
      <c r="BB50" s="138">
        <v>5177.3412067798381</v>
      </c>
      <c r="BC50" s="138">
        <v>4706.5220171092205</v>
      </c>
      <c r="BD50" s="138">
        <v>4010.8444842935069</v>
      </c>
      <c r="BE50" s="138">
        <v>3560.9302339382671</v>
      </c>
      <c r="BF50" s="138">
        <v>3502.3154292685654</v>
      </c>
      <c r="BG50" s="138">
        <v>3383.1187594093312</v>
      </c>
      <c r="BH50" s="138">
        <v>2944.0180417806541</v>
      </c>
      <c r="BI50" s="138">
        <v>3182.0553374215351</v>
      </c>
      <c r="BJ50" s="138">
        <v>3284.2847737342036</v>
      </c>
      <c r="BK50" s="138">
        <v>2949.3911680722358</v>
      </c>
      <c r="BL50" s="138">
        <v>3659.9004022462195</v>
      </c>
      <c r="BM50" s="138">
        <v>5906.3262455089953</v>
      </c>
      <c r="BN50" s="138">
        <v>5539.4096308458966</v>
      </c>
      <c r="BO50" s="138">
        <v>6018.3859749591411</v>
      </c>
      <c r="BP50" s="138">
        <v>6179.687604641329</v>
      </c>
      <c r="BQ50" s="138">
        <v>5093.5603747466803</v>
      </c>
      <c r="BR50" s="138">
        <v>3549.9125154665744</v>
      </c>
      <c r="BS50" s="138">
        <v>2657.8130704590903</v>
      </c>
      <c r="BT50" s="138">
        <v>2102.5525369165161</v>
      </c>
      <c r="BU50" s="138">
        <v>1836.4784580559469</v>
      </c>
      <c r="BV50" s="138">
        <v>1398.3498986848742</v>
      </c>
      <c r="BW50" s="138">
        <v>751.81991812478316</v>
      </c>
      <c r="BX50" s="138">
        <v>1017.1408230825233</v>
      </c>
      <c r="BY50" s="138">
        <v>600.67585611114202</v>
      </c>
      <c r="BZ50" s="138">
        <v>397.45379330935867</v>
      </c>
      <c r="CA50" s="138">
        <v>181.1910576320131</v>
      </c>
      <c r="CB50" s="138">
        <v>147.76626490212271</v>
      </c>
      <c r="CC50" s="139">
        <v>144.84075549919839</v>
      </c>
    </row>
    <row r="51" spans="1:81" x14ac:dyDescent="0.4">
      <c r="A51" s="132"/>
      <c r="B51" s="65" t="s">
        <v>224</v>
      </c>
      <c r="C51" s="209" t="s">
        <v>221</v>
      </c>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536.51518003890487</v>
      </c>
      <c r="BA51" s="138">
        <v>768.51910931939733</v>
      </c>
      <c r="BB51" s="138">
        <v>754.85851362796836</v>
      </c>
      <c r="BC51" s="138">
        <v>727.38063132564412</v>
      </c>
      <c r="BD51" s="138">
        <v>695.58011564124138</v>
      </c>
      <c r="BE51" s="138">
        <v>720.54200733633047</v>
      </c>
      <c r="BF51" s="138">
        <v>778.16292569620441</v>
      </c>
      <c r="BG51" s="138">
        <v>744.99507840815397</v>
      </c>
      <c r="BH51" s="138">
        <v>635.80788961703149</v>
      </c>
      <c r="BI51" s="138">
        <v>676.51934794978933</v>
      </c>
      <c r="BJ51" s="138">
        <v>646.58936360558164</v>
      </c>
      <c r="BK51" s="138">
        <v>557.946963569785</v>
      </c>
      <c r="BL51" s="138">
        <v>932.26141247968928</v>
      </c>
      <c r="BM51" s="138">
        <v>1372.7896459109127</v>
      </c>
      <c r="BN51" s="138">
        <v>992.05769993771742</v>
      </c>
      <c r="BO51" s="138">
        <v>914.68627087260757</v>
      </c>
      <c r="BP51" s="138">
        <v>791.71738070460299</v>
      </c>
      <c r="BQ51" s="138">
        <v>618.44336664500668</v>
      </c>
      <c r="BR51" s="138">
        <v>427.6177006107809</v>
      </c>
      <c r="BS51" s="138">
        <v>356.01765108538365</v>
      </c>
      <c r="BT51" s="138">
        <v>296.26499440670125</v>
      </c>
      <c r="BU51" s="138">
        <v>247.06762546965965</v>
      </c>
      <c r="BV51" s="138">
        <v>166.75811087640457</v>
      </c>
      <c r="BW51" s="138">
        <v>116.67065902989485</v>
      </c>
      <c r="BX51" s="138">
        <v>589.59564250670314</v>
      </c>
      <c r="BY51" s="138">
        <v>282.07138759363266</v>
      </c>
      <c r="BZ51" s="138">
        <v>191.08471296785407</v>
      </c>
      <c r="CA51" s="138">
        <v>166.40396609971148</v>
      </c>
      <c r="CB51" s="138">
        <v>147.76626490212271</v>
      </c>
      <c r="CC51" s="139">
        <v>144.84075549919839</v>
      </c>
    </row>
    <row r="52" spans="1:81" x14ac:dyDescent="0.4">
      <c r="A52" s="132"/>
      <c r="B52" s="65" t="s">
        <v>335</v>
      </c>
      <c r="C52" s="209" t="s">
        <v>227</v>
      </c>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2610.6398945643523</v>
      </c>
      <c r="BA52" s="138">
        <v>4996.8400349686053</v>
      </c>
      <c r="BB52" s="138">
        <v>4422.4826931518692</v>
      </c>
      <c r="BC52" s="138">
        <v>3979.141385783576</v>
      </c>
      <c r="BD52" s="138">
        <v>3315.2643686522656</v>
      </c>
      <c r="BE52" s="138">
        <v>2840.3882266019364</v>
      </c>
      <c r="BF52" s="138">
        <v>2724.1525035723612</v>
      </c>
      <c r="BG52" s="138">
        <v>2638.1236810011774</v>
      </c>
      <c r="BH52" s="138">
        <v>2308.2101521636228</v>
      </c>
      <c r="BI52" s="138">
        <v>2505.5359894717458</v>
      </c>
      <c r="BJ52" s="138">
        <v>2637.6954101286224</v>
      </c>
      <c r="BK52" s="138">
        <v>2391.4442045024507</v>
      </c>
      <c r="BL52" s="138">
        <v>2727.6389897665304</v>
      </c>
      <c r="BM52" s="138">
        <v>4533.5365995980819</v>
      </c>
      <c r="BN52" s="138">
        <v>4547.3519309081794</v>
      </c>
      <c r="BO52" s="138">
        <v>5103.6997040865335</v>
      </c>
      <c r="BP52" s="138">
        <v>5387.9702239367261</v>
      </c>
      <c r="BQ52" s="138">
        <v>4475.1170081016735</v>
      </c>
      <c r="BR52" s="138">
        <v>3122.2948148557934</v>
      </c>
      <c r="BS52" s="138">
        <v>2301.7954193737069</v>
      </c>
      <c r="BT52" s="138">
        <v>1806.2875425098148</v>
      </c>
      <c r="BU52" s="138">
        <v>1589.4108325862874</v>
      </c>
      <c r="BV52" s="138">
        <v>1231.5917878084697</v>
      </c>
      <c r="BW52" s="138">
        <v>635.14925909488818</v>
      </c>
      <c r="BX52" s="138">
        <v>427.54518057582021</v>
      </c>
      <c r="BY52" s="138">
        <v>318.60446851750936</v>
      </c>
      <c r="BZ52" s="138">
        <v>206.36908034150463</v>
      </c>
      <c r="CA52" s="138">
        <v>14.787091532301618</v>
      </c>
      <c r="CB52" s="138">
        <v>0</v>
      </c>
      <c r="CC52" s="139">
        <v>0</v>
      </c>
    </row>
    <row r="53" spans="1:81" ht="26.25" customHeight="1" x14ac:dyDescent="0.4">
      <c r="A53" s="132"/>
      <c r="B53" s="49" t="s">
        <v>250</v>
      </c>
      <c r="C53" s="209" t="s">
        <v>221</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v>536.67100674033759</v>
      </c>
      <c r="AI53" s="138">
        <v>546.74591280480752</v>
      </c>
      <c r="AJ53" s="138">
        <v>547.11550969887196</v>
      </c>
      <c r="AK53" s="138">
        <v>524.87642115269534</v>
      </c>
      <c r="AL53" s="138">
        <v>470.32622964503088</v>
      </c>
      <c r="AM53" s="138">
        <v>416.39629767862272</v>
      </c>
      <c r="AN53" s="138">
        <v>449.88018333595318</v>
      </c>
      <c r="AO53" s="138">
        <v>434.09814668527133</v>
      </c>
      <c r="AP53" s="138">
        <v>427.76293566903064</v>
      </c>
      <c r="AQ53" s="138">
        <v>122.14013362869888</v>
      </c>
      <c r="AR53" s="138">
        <v>60.70743827565105</v>
      </c>
      <c r="AS53" s="138">
        <v>63.551040404919213</v>
      </c>
      <c r="AT53" s="138">
        <v>65.225233531499796</v>
      </c>
      <c r="AU53" s="138">
        <v>56.674540570621794</v>
      </c>
      <c r="AV53" s="138">
        <v>56.216606482313878</v>
      </c>
      <c r="AW53" s="138">
        <v>57.479025803263973</v>
      </c>
      <c r="AX53" s="138">
        <v>46.427520771739609</v>
      </c>
      <c r="AY53" s="138">
        <v>47.686473939618928</v>
      </c>
      <c r="AZ53" s="138">
        <v>52.771376903390234</v>
      </c>
      <c r="BA53" s="138">
        <v>57.861233719410208</v>
      </c>
      <c r="BB53" s="138">
        <v>60.905158874884201</v>
      </c>
      <c r="BC53" s="138">
        <v>60.641067144431382</v>
      </c>
      <c r="BD53" s="138">
        <v>69.585401877300185</v>
      </c>
      <c r="BE53" s="138">
        <v>85.580439153989715</v>
      </c>
      <c r="BF53" s="138">
        <v>103.12920092318598</v>
      </c>
      <c r="BG53" s="138">
        <v>187.44968419546404</v>
      </c>
      <c r="BH53" s="138">
        <v>213.86808027314663</v>
      </c>
      <c r="BI53" s="138">
        <v>227.65484971222642</v>
      </c>
      <c r="BJ53" s="138">
        <v>237.28625711447339</v>
      </c>
      <c r="BK53" s="138">
        <v>324.59476487380482</v>
      </c>
      <c r="BL53" s="138">
        <v>411.10260159503423</v>
      </c>
      <c r="BM53" s="138">
        <v>434.42044004959274</v>
      </c>
      <c r="BN53" s="138">
        <v>425.04430524496502</v>
      </c>
      <c r="BO53" s="138">
        <v>445.87498002789653</v>
      </c>
      <c r="BP53" s="138">
        <v>473.08360470186994</v>
      </c>
      <c r="BQ53" s="138">
        <v>469.65645973038892</v>
      </c>
      <c r="BR53" s="138">
        <v>482.45275139666569</v>
      </c>
      <c r="BS53" s="138">
        <v>506.561730088621</v>
      </c>
      <c r="BT53" s="138">
        <v>489.30203016707821</v>
      </c>
      <c r="BU53" s="138">
        <v>470.88199151467097</v>
      </c>
      <c r="BV53" s="138">
        <v>460.42456220249858</v>
      </c>
      <c r="BW53" s="138">
        <v>441.69509594404451</v>
      </c>
      <c r="BX53" s="138">
        <v>379.34388571422073</v>
      </c>
      <c r="BY53" s="138">
        <v>385.56057949884411</v>
      </c>
      <c r="BZ53" s="138">
        <v>393.80334667125135</v>
      </c>
      <c r="CA53" s="138">
        <v>402.06403943782385</v>
      </c>
      <c r="CB53" s="138">
        <v>408.99557653239236</v>
      </c>
      <c r="CC53" s="139">
        <v>415.47534746621153</v>
      </c>
    </row>
    <row r="54" spans="1:81" x14ac:dyDescent="0.4">
      <c r="A54" s="132"/>
      <c r="B54" s="49" t="s">
        <v>251</v>
      </c>
      <c r="C54" s="209" t="s">
        <v>221</v>
      </c>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v>81.778439122337161</v>
      </c>
      <c r="AI54" s="138">
        <v>69.983476839015367</v>
      </c>
      <c r="AJ54" s="138">
        <v>58.75065875961041</v>
      </c>
      <c r="AK54" s="138">
        <v>53.152042648374213</v>
      </c>
      <c r="AL54" s="138">
        <v>49.508024173161147</v>
      </c>
      <c r="AM54" s="138">
        <v>50.203808939975787</v>
      </c>
      <c r="AN54" s="138">
        <v>50.297163354330166</v>
      </c>
      <c r="AO54" s="138">
        <v>44.99797861981471</v>
      </c>
      <c r="AP54" s="138">
        <v>35.58188963837766</v>
      </c>
      <c r="AQ54" s="138">
        <v>1.0445910612630613</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0</v>
      </c>
      <c r="BM54" s="138">
        <v>0</v>
      </c>
      <c r="BN54" s="138">
        <v>0</v>
      </c>
      <c r="BO54" s="138">
        <v>0</v>
      </c>
      <c r="BP54" s="138">
        <v>0</v>
      </c>
      <c r="BQ54" s="138">
        <v>0</v>
      </c>
      <c r="BR54" s="138">
        <v>0</v>
      </c>
      <c r="BS54" s="138">
        <v>0</v>
      </c>
      <c r="BT54" s="138">
        <v>0</v>
      </c>
      <c r="BU54" s="138">
        <v>0</v>
      </c>
      <c r="BV54" s="138">
        <v>0</v>
      </c>
      <c r="BW54" s="138">
        <v>0</v>
      </c>
      <c r="BX54" s="138">
        <v>0</v>
      </c>
      <c r="BY54" s="138">
        <v>0</v>
      </c>
      <c r="BZ54" s="138">
        <v>0</v>
      </c>
      <c r="CA54" s="138">
        <v>0</v>
      </c>
      <c r="CB54" s="138">
        <v>0</v>
      </c>
      <c r="CC54" s="139">
        <v>0</v>
      </c>
    </row>
    <row r="55" spans="1:81" x14ac:dyDescent="0.4">
      <c r="A55" s="132"/>
      <c r="B55" s="49" t="s">
        <v>326</v>
      </c>
      <c r="C55" s="209" t="s">
        <v>218</v>
      </c>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v>193.70502664245598</v>
      </c>
      <c r="AI55" s="138">
        <v>283.67672700288296</v>
      </c>
      <c r="AJ55" s="138">
        <v>354.59404126448288</v>
      </c>
      <c r="AK55" s="138">
        <v>424.70411067072325</v>
      </c>
      <c r="AL55" s="138">
        <v>525.05093097140855</v>
      </c>
      <c r="AM55" s="138">
        <v>633.27075123892109</v>
      </c>
      <c r="AN55" s="138">
        <v>685.4070139141329</v>
      </c>
      <c r="AO55" s="138">
        <v>747.74314339362149</v>
      </c>
      <c r="AP55" s="138">
        <v>852.10806224283976</v>
      </c>
      <c r="AQ55" s="138">
        <v>915.96492660640524</v>
      </c>
      <c r="AR55" s="138">
        <v>952.22597279138176</v>
      </c>
      <c r="AS55" s="138">
        <v>985.74578137716207</v>
      </c>
      <c r="AT55" s="138">
        <v>1024.9757002819222</v>
      </c>
      <c r="AU55" s="138">
        <v>1151.2766089061661</v>
      </c>
      <c r="AV55" s="138">
        <v>72.173742806235651</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8">
        <v>0</v>
      </c>
      <c r="CB55" s="138">
        <v>0</v>
      </c>
      <c r="CC55" s="139">
        <v>0</v>
      </c>
    </row>
    <row r="56" spans="1:81" x14ac:dyDescent="0.4">
      <c r="A56" s="132"/>
      <c r="B56" s="49" t="s">
        <v>341</v>
      </c>
      <c r="C56" s="209" t="s">
        <v>218</v>
      </c>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v>0</v>
      </c>
      <c r="AI56" s="138">
        <v>0</v>
      </c>
      <c r="AJ56" s="138">
        <v>0</v>
      </c>
      <c r="AK56" s="138">
        <v>0</v>
      </c>
      <c r="AL56" s="138">
        <v>0</v>
      </c>
      <c r="AM56" s="138">
        <v>0</v>
      </c>
      <c r="AN56" s="138">
        <v>0</v>
      </c>
      <c r="AO56" s="138">
        <v>0</v>
      </c>
      <c r="AP56" s="138">
        <v>0</v>
      </c>
      <c r="AQ56" s="138">
        <v>0</v>
      </c>
      <c r="AR56" s="138">
        <v>0</v>
      </c>
      <c r="AS56" s="138">
        <v>0</v>
      </c>
      <c r="AT56" s="138">
        <v>0</v>
      </c>
      <c r="AU56" s="138">
        <v>0</v>
      </c>
      <c r="AV56" s="138">
        <v>0</v>
      </c>
      <c r="AW56" s="138">
        <v>0</v>
      </c>
      <c r="AX56" s="138">
        <v>0</v>
      </c>
      <c r="AY56" s="138">
        <v>0</v>
      </c>
      <c r="AZ56" s="138">
        <v>0</v>
      </c>
      <c r="BA56" s="138">
        <v>0</v>
      </c>
      <c r="BB56" s="138">
        <v>0</v>
      </c>
      <c r="BC56" s="138">
        <v>0.8984918226950086</v>
      </c>
      <c r="BD56" s="138">
        <v>66.532004465288836</v>
      </c>
      <c r="BE56" s="138">
        <v>125.77530111440151</v>
      </c>
      <c r="BF56" s="138">
        <v>270.26173985526788</v>
      </c>
      <c r="BG56" s="138">
        <v>204.6752540652291</v>
      </c>
      <c r="BH56" s="138">
        <v>124.65796547500459</v>
      </c>
      <c r="BI56" s="138">
        <v>99.825015535620608</v>
      </c>
      <c r="BJ56" s="138">
        <v>116.91270089636932</v>
      </c>
      <c r="BK56" s="138">
        <v>144.70501373863175</v>
      </c>
      <c r="BL56" s="138">
        <v>143.78382897707252</v>
      </c>
      <c r="BM56" s="138">
        <v>145.1406884482725</v>
      </c>
      <c r="BN56" s="138">
        <v>171.05520637597266</v>
      </c>
      <c r="BO56" s="138">
        <v>57.353778600555721</v>
      </c>
      <c r="BP56" s="138">
        <v>1.6657911786417847</v>
      </c>
      <c r="BQ56" s="138">
        <v>1.0207012156405295</v>
      </c>
      <c r="BR56" s="138">
        <v>0.47763614442147329</v>
      </c>
      <c r="BS56" s="138">
        <v>0.10750057411750361</v>
      </c>
      <c r="BT56" s="138">
        <v>3.1387395424848509E-2</v>
      </c>
      <c r="BU56" s="138">
        <v>3.564336039641175E-2</v>
      </c>
      <c r="BV56" s="138">
        <v>0</v>
      </c>
      <c r="BW56" s="138">
        <v>0</v>
      </c>
      <c r="BX56" s="138">
        <v>0</v>
      </c>
      <c r="BY56" s="138">
        <v>0</v>
      </c>
      <c r="BZ56" s="138">
        <v>0</v>
      </c>
      <c r="CA56" s="138">
        <v>0</v>
      </c>
      <c r="CB56" s="138">
        <v>0</v>
      </c>
      <c r="CC56" s="139">
        <v>0</v>
      </c>
    </row>
    <row r="57" spans="1:81" x14ac:dyDescent="0.4">
      <c r="A57" s="132"/>
      <c r="B57" s="49" t="s">
        <v>254</v>
      </c>
      <c r="C57" s="209" t="s">
        <v>218</v>
      </c>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v>0</v>
      </c>
      <c r="AI57" s="138">
        <v>0</v>
      </c>
      <c r="AJ57" s="138">
        <v>0</v>
      </c>
      <c r="AK57" s="138">
        <v>0</v>
      </c>
      <c r="AL57" s="138">
        <v>0</v>
      </c>
      <c r="AM57" s="138">
        <v>0</v>
      </c>
      <c r="AN57" s="138">
        <v>0</v>
      </c>
      <c r="AO57" s="138">
        <v>0</v>
      </c>
      <c r="AP57" s="138">
        <v>0</v>
      </c>
      <c r="AQ57" s="138">
        <v>0</v>
      </c>
      <c r="AR57" s="138">
        <v>0</v>
      </c>
      <c r="AS57" s="138">
        <v>0</v>
      </c>
      <c r="AT57" s="138">
        <v>0</v>
      </c>
      <c r="AU57" s="138">
        <v>0</v>
      </c>
      <c r="AV57" s="138">
        <v>0</v>
      </c>
      <c r="AW57" s="138">
        <v>0</v>
      </c>
      <c r="AX57" s="138">
        <v>0</v>
      </c>
      <c r="AY57" s="138">
        <v>0</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6.2282002773030136</v>
      </c>
      <c r="BP57" s="138">
        <v>21.85256200094242</v>
      </c>
      <c r="BQ57" s="138">
        <v>38.504662847558706</v>
      </c>
      <c r="BR57" s="138">
        <v>36.050804941393956</v>
      </c>
      <c r="BS57" s="138">
        <v>25.453432947995797</v>
      </c>
      <c r="BT57" s="138">
        <v>22.795525024473061</v>
      </c>
      <c r="BU57" s="138">
        <v>15.747077977239151</v>
      </c>
      <c r="BV57" s="138">
        <v>14.40341783172571</v>
      </c>
      <c r="BW57" s="138">
        <v>14.606957803280201</v>
      </c>
      <c r="BX57" s="138">
        <v>8.7066806889869568</v>
      </c>
      <c r="BY57" s="138">
        <v>7.2272660000000002</v>
      </c>
      <c r="BZ57" s="138">
        <v>0</v>
      </c>
      <c r="CA57" s="138">
        <v>0</v>
      </c>
      <c r="CB57" s="138">
        <v>0</v>
      </c>
      <c r="CC57" s="139">
        <v>0</v>
      </c>
    </row>
    <row r="58" spans="1:81" ht="25.5" customHeight="1" x14ac:dyDescent="0.4">
      <c r="A58" s="132"/>
      <c r="B58" s="13" t="s">
        <v>259</v>
      </c>
      <c r="C58" s="209" t="s">
        <v>218</v>
      </c>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v>0</v>
      </c>
      <c r="AI58" s="138">
        <v>0</v>
      </c>
      <c r="AJ58" s="138">
        <v>0</v>
      </c>
      <c r="AK58" s="138">
        <v>0</v>
      </c>
      <c r="AL58" s="138">
        <v>0</v>
      </c>
      <c r="AM58" s="138">
        <v>0</v>
      </c>
      <c r="AN58" s="138">
        <v>0</v>
      </c>
      <c r="AO58" s="138">
        <v>0</v>
      </c>
      <c r="AP58" s="138">
        <v>0</v>
      </c>
      <c r="AQ58" s="138">
        <v>0</v>
      </c>
      <c r="AR58" s="138">
        <v>0</v>
      </c>
      <c r="AS58" s="138">
        <v>0</v>
      </c>
      <c r="AT58" s="138">
        <v>0</v>
      </c>
      <c r="AU58" s="138">
        <v>0</v>
      </c>
      <c r="AV58" s="138">
        <v>0</v>
      </c>
      <c r="AW58" s="138">
        <v>0</v>
      </c>
      <c r="AX58" s="138">
        <v>0</v>
      </c>
      <c r="AY58" s="138">
        <v>0</v>
      </c>
      <c r="AZ58" s="138">
        <v>0</v>
      </c>
      <c r="BA58" s="138">
        <v>0</v>
      </c>
      <c r="BB58" s="138">
        <v>0</v>
      </c>
      <c r="BC58" s="138">
        <v>0</v>
      </c>
      <c r="BD58" s="138">
        <v>0</v>
      </c>
      <c r="BE58" s="138">
        <v>0</v>
      </c>
      <c r="BF58" s="138">
        <v>0</v>
      </c>
      <c r="BG58" s="138">
        <v>0</v>
      </c>
      <c r="BH58" s="138">
        <v>0</v>
      </c>
      <c r="BI58" s="138">
        <v>0</v>
      </c>
      <c r="BJ58" s="138">
        <v>0</v>
      </c>
      <c r="BK58" s="138">
        <v>0</v>
      </c>
      <c r="BL58" s="138">
        <v>0</v>
      </c>
      <c r="BM58" s="138">
        <v>0</v>
      </c>
      <c r="BN58" s="138">
        <v>0</v>
      </c>
      <c r="BO58" s="138">
        <v>0</v>
      </c>
      <c r="BP58" s="138">
        <v>0</v>
      </c>
      <c r="BQ58" s="138">
        <v>171.03847743938232</v>
      </c>
      <c r="BR58" s="138">
        <v>1663.4078572186252</v>
      </c>
      <c r="BS58" s="138">
        <v>3128.2552175934929</v>
      </c>
      <c r="BT58" s="138">
        <v>5023.4127356849422</v>
      </c>
      <c r="BU58" s="138">
        <v>7951.4187783339094</v>
      </c>
      <c r="BV58" s="138">
        <v>9812.2548734980701</v>
      </c>
      <c r="BW58" s="138">
        <v>11212.499716889326</v>
      </c>
      <c r="BX58" s="138">
        <v>11132.313796943048</v>
      </c>
      <c r="BY58" s="138">
        <v>12192.797754655761</v>
      </c>
      <c r="BZ58" s="138">
        <v>13346.267478025393</v>
      </c>
      <c r="CA58" s="138">
        <v>14312.353865329573</v>
      </c>
      <c r="CB58" s="138">
        <v>15738.714757810243</v>
      </c>
      <c r="CC58" s="139">
        <v>16879.679037056783</v>
      </c>
    </row>
    <row r="59" spans="1:81" x14ac:dyDescent="0.4">
      <c r="A59" s="132"/>
      <c r="B59" s="49" t="s">
        <v>261</v>
      </c>
      <c r="C59" s="209" t="s">
        <v>218</v>
      </c>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v>0</v>
      </c>
      <c r="AI59" s="138">
        <v>0</v>
      </c>
      <c r="AJ59" s="138">
        <v>0</v>
      </c>
      <c r="AK59" s="138">
        <v>0</v>
      </c>
      <c r="AL59" s="138">
        <v>0</v>
      </c>
      <c r="AM59" s="138">
        <v>0</v>
      </c>
      <c r="AN59" s="138">
        <v>0</v>
      </c>
      <c r="AO59" s="138">
        <v>0</v>
      </c>
      <c r="AP59" s="138">
        <v>0</v>
      </c>
      <c r="AQ59" s="138">
        <v>0</v>
      </c>
      <c r="AR59" s="138">
        <v>0</v>
      </c>
      <c r="AS59" s="138">
        <v>0</v>
      </c>
      <c r="AT59" s="138">
        <v>0</v>
      </c>
      <c r="AU59" s="138">
        <v>0</v>
      </c>
      <c r="AV59" s="138">
        <v>0</v>
      </c>
      <c r="AW59" s="138">
        <v>0</v>
      </c>
      <c r="AX59" s="138">
        <v>0</v>
      </c>
      <c r="AY59" s="138">
        <v>0</v>
      </c>
      <c r="AZ59" s="138">
        <v>0</v>
      </c>
      <c r="BA59" s="138">
        <v>0</v>
      </c>
      <c r="BB59" s="138">
        <v>0</v>
      </c>
      <c r="BC59" s="138">
        <v>0</v>
      </c>
      <c r="BD59" s="138">
        <v>0</v>
      </c>
      <c r="BE59" s="138">
        <v>0</v>
      </c>
      <c r="BF59" s="138">
        <v>0</v>
      </c>
      <c r="BG59" s="138">
        <v>0</v>
      </c>
      <c r="BH59" s="138">
        <v>0</v>
      </c>
      <c r="BI59" s="138">
        <v>0</v>
      </c>
      <c r="BJ59" s="138">
        <v>0</v>
      </c>
      <c r="BK59" s="138">
        <v>0</v>
      </c>
      <c r="BL59" s="138">
        <v>70.568743629745654</v>
      </c>
      <c r="BM59" s="138">
        <v>79.535744313382239</v>
      </c>
      <c r="BN59" s="138">
        <v>76.645409877140494</v>
      </c>
      <c r="BO59" s="138">
        <v>47.614817935817776</v>
      </c>
      <c r="BP59" s="138">
        <v>33.325061749805521</v>
      </c>
      <c r="BQ59" s="138">
        <v>29.606663413246</v>
      </c>
      <c r="BR59" s="138">
        <v>4.7477735075133403</v>
      </c>
      <c r="BS59" s="138">
        <v>0</v>
      </c>
      <c r="BT59" s="138">
        <v>0</v>
      </c>
      <c r="BU59" s="138">
        <v>0</v>
      </c>
      <c r="BV59" s="138">
        <v>0</v>
      </c>
      <c r="BW59" s="138">
        <v>0</v>
      </c>
      <c r="BX59" s="138">
        <v>0</v>
      </c>
      <c r="BY59" s="138">
        <v>0</v>
      </c>
      <c r="BZ59" s="138">
        <v>0</v>
      </c>
      <c r="CA59" s="138">
        <v>0</v>
      </c>
      <c r="CB59" s="138">
        <v>0</v>
      </c>
      <c r="CC59" s="139">
        <v>0</v>
      </c>
    </row>
    <row r="60" spans="1:81" x14ac:dyDescent="0.4">
      <c r="A60" s="132"/>
      <c r="B60" s="49" t="s">
        <v>263</v>
      </c>
      <c r="C60" s="209" t="s">
        <v>218</v>
      </c>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v>332.55005529318152</v>
      </c>
      <c r="AI60" s="138">
        <v>347.64178265430581</v>
      </c>
      <c r="AJ60" s="138">
        <v>365.65247791854563</v>
      </c>
      <c r="AK60" s="138">
        <v>393.96004947298201</v>
      </c>
      <c r="AL60" s="138">
        <v>432.38823334259519</v>
      </c>
      <c r="AM60" s="138">
        <v>485.80494216696388</v>
      </c>
      <c r="AN60" s="138">
        <v>594.38069562573378</v>
      </c>
      <c r="AO60" s="138">
        <v>632.40201943136162</v>
      </c>
      <c r="AP60" s="138">
        <v>646.19452976015441</v>
      </c>
      <c r="AQ60" s="138">
        <v>628.74933257374005</v>
      </c>
      <c r="AR60" s="138">
        <v>626.74948588772656</v>
      </c>
      <c r="AS60" s="138">
        <v>632.08216127232458</v>
      </c>
      <c r="AT60" s="138">
        <v>720.14378368107225</v>
      </c>
      <c r="AU60" s="138">
        <v>949.19944142774057</v>
      </c>
      <c r="AV60" s="138">
        <v>977.36631557187832</v>
      </c>
      <c r="AW60" s="138">
        <v>1044.0098759412369</v>
      </c>
      <c r="AX60" s="138">
        <v>1148.9947070927667</v>
      </c>
      <c r="AY60" s="138">
        <v>1184.5547233956001</v>
      </c>
      <c r="AZ60" s="138">
        <v>1291.7794430339618</v>
      </c>
      <c r="BA60" s="138">
        <v>1395.3532416318978</v>
      </c>
      <c r="BB60" s="138">
        <v>1337.0998815408029</v>
      </c>
      <c r="BC60" s="138">
        <v>1365.9514350523289</v>
      </c>
      <c r="BD60" s="138">
        <v>1324.6266705493997</v>
      </c>
      <c r="BE60" s="138">
        <v>1340.8475160968792</v>
      </c>
      <c r="BF60" s="138">
        <v>1192.7830601644575</v>
      </c>
      <c r="BG60" s="138">
        <v>1125.3210363725336</v>
      </c>
      <c r="BH60" s="138">
        <v>1134.0241964049776</v>
      </c>
      <c r="BI60" s="138">
        <v>1074.0290579379709</v>
      </c>
      <c r="BJ60" s="138">
        <v>1039.4871508617971</v>
      </c>
      <c r="BK60" s="138">
        <v>917.88518201668319</v>
      </c>
      <c r="BL60" s="138">
        <v>912.01404802000877</v>
      </c>
      <c r="BM60" s="138">
        <v>912.06101001124011</v>
      </c>
      <c r="BN60" s="138">
        <v>889.42816923997043</v>
      </c>
      <c r="BO60" s="138">
        <v>867.70890637129355</v>
      </c>
      <c r="BP60" s="138">
        <v>869.48962851637009</v>
      </c>
      <c r="BQ60" s="138">
        <v>839.59011137140817</v>
      </c>
      <c r="BR60" s="138">
        <v>691.27744671469304</v>
      </c>
      <c r="BS60" s="138">
        <v>392.20145667474128</v>
      </c>
      <c r="BT60" s="138">
        <v>127.78187276592513</v>
      </c>
      <c r="BU60" s="138">
        <v>16.088626137878389</v>
      </c>
      <c r="BV60" s="138">
        <v>1.2960794151181563</v>
      </c>
      <c r="BW60" s="138">
        <v>0.25309607750814256</v>
      </c>
      <c r="BX60" s="138">
        <v>0.16630362426692935</v>
      </c>
      <c r="BY60" s="138">
        <v>4.9432109987506058E-2</v>
      </c>
      <c r="BZ60" s="138">
        <v>0</v>
      </c>
      <c r="CA60" s="138">
        <v>0</v>
      </c>
      <c r="CB60" s="138">
        <v>0</v>
      </c>
      <c r="CC60" s="139">
        <v>0</v>
      </c>
    </row>
    <row r="61" spans="1:81" x14ac:dyDescent="0.4">
      <c r="A61" s="132"/>
      <c r="B61" s="49" t="s">
        <v>365</v>
      </c>
      <c r="C61" s="209" t="s">
        <v>227</v>
      </c>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v>0</v>
      </c>
      <c r="AI61" s="138">
        <v>0</v>
      </c>
      <c r="AJ61" s="138">
        <v>0</v>
      </c>
      <c r="AK61" s="138">
        <v>0</v>
      </c>
      <c r="AL61" s="138">
        <v>0</v>
      </c>
      <c r="AM61" s="138">
        <v>0</v>
      </c>
      <c r="AN61" s="138">
        <v>0</v>
      </c>
      <c r="AO61" s="138">
        <v>0</v>
      </c>
      <c r="AP61" s="138">
        <v>0</v>
      </c>
      <c r="AQ61" s="138">
        <v>57.144737695966917</v>
      </c>
      <c r="AR61" s="138">
        <v>281.40605847659845</v>
      </c>
      <c r="AS61" s="138">
        <v>225.88611157970305</v>
      </c>
      <c r="AT61" s="138">
        <v>246.01412208379796</v>
      </c>
      <c r="AU61" s="138">
        <v>315.27971294787443</v>
      </c>
      <c r="AV61" s="138">
        <v>307.63511721296192</v>
      </c>
      <c r="AW61" s="138">
        <v>338.3528980739045</v>
      </c>
      <c r="AX61" s="138">
        <v>322.05051621549399</v>
      </c>
      <c r="AY61" s="138">
        <v>358.00006215523422</v>
      </c>
      <c r="AZ61" s="138">
        <v>319.15354717223471</v>
      </c>
      <c r="BA61" s="138">
        <v>265.67177265227167</v>
      </c>
      <c r="BB61" s="138">
        <v>281.29161592740326</v>
      </c>
      <c r="BC61" s="138">
        <v>258.34632172644569</v>
      </c>
      <c r="BD61" s="138">
        <v>310.18388746845864</v>
      </c>
      <c r="BE61" s="138">
        <v>342.06274689689843</v>
      </c>
      <c r="BF61" s="138">
        <v>407.45163940283265</v>
      </c>
      <c r="BG61" s="138">
        <v>437.25342050778488</v>
      </c>
      <c r="BH61" s="138">
        <v>422.74669632657418</v>
      </c>
      <c r="BI61" s="138">
        <v>450.2098721890419</v>
      </c>
      <c r="BJ61" s="138">
        <v>0</v>
      </c>
      <c r="BK61" s="138">
        <v>0</v>
      </c>
      <c r="BL61" s="138">
        <v>0</v>
      </c>
      <c r="BM61" s="138">
        <v>0</v>
      </c>
      <c r="BN61" s="138">
        <v>0</v>
      </c>
      <c r="BO61" s="138">
        <v>0</v>
      </c>
      <c r="BP61" s="138">
        <v>0</v>
      </c>
      <c r="BQ61" s="138">
        <v>0</v>
      </c>
      <c r="BR61" s="138">
        <v>0</v>
      </c>
      <c r="BS61" s="138">
        <v>0</v>
      </c>
      <c r="BT61" s="138">
        <v>0</v>
      </c>
      <c r="BU61" s="138">
        <v>0</v>
      </c>
      <c r="BV61" s="138">
        <v>0</v>
      </c>
      <c r="BW61" s="138">
        <v>0</v>
      </c>
      <c r="BX61" s="138">
        <v>0</v>
      </c>
      <c r="BY61" s="138">
        <v>0</v>
      </c>
      <c r="BZ61" s="138">
        <v>0</v>
      </c>
      <c r="CA61" s="138">
        <v>0</v>
      </c>
      <c r="CB61" s="138">
        <v>0</v>
      </c>
      <c r="CC61" s="139">
        <v>0</v>
      </c>
    </row>
    <row r="62" spans="1:81" x14ac:dyDescent="0.4">
      <c r="A62" s="132"/>
      <c r="B62" s="67" t="s">
        <v>265</v>
      </c>
      <c r="C62" s="209" t="s">
        <v>227</v>
      </c>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v>0</v>
      </c>
      <c r="AI62" s="138">
        <v>0</v>
      </c>
      <c r="AJ62" s="138">
        <v>0</v>
      </c>
      <c r="AK62" s="138">
        <v>0</v>
      </c>
      <c r="AL62" s="138">
        <v>0</v>
      </c>
      <c r="AM62" s="138">
        <v>0</v>
      </c>
      <c r="AN62" s="138">
        <v>0</v>
      </c>
      <c r="AO62" s="138">
        <v>0</v>
      </c>
      <c r="AP62" s="138">
        <v>0</v>
      </c>
      <c r="AQ62" s="138">
        <v>0</v>
      </c>
      <c r="AR62" s="138">
        <v>0</v>
      </c>
      <c r="AS62" s="138">
        <v>0</v>
      </c>
      <c r="AT62" s="138">
        <v>0</v>
      </c>
      <c r="AU62" s="138">
        <v>0</v>
      </c>
      <c r="AV62" s="138">
        <v>0</v>
      </c>
      <c r="AW62" s="138">
        <v>0</v>
      </c>
      <c r="AX62" s="138">
        <v>0</v>
      </c>
      <c r="AY62" s="138">
        <v>0</v>
      </c>
      <c r="AZ62" s="138">
        <v>0</v>
      </c>
      <c r="BA62" s="138">
        <v>0</v>
      </c>
      <c r="BB62" s="138">
        <v>0</v>
      </c>
      <c r="BC62" s="138">
        <v>0</v>
      </c>
      <c r="BD62" s="138">
        <v>0</v>
      </c>
      <c r="BE62" s="138">
        <v>0</v>
      </c>
      <c r="BF62" s="138">
        <v>0</v>
      </c>
      <c r="BG62" s="138">
        <v>0</v>
      </c>
      <c r="BH62" s="138">
        <v>0</v>
      </c>
      <c r="BI62" s="138">
        <v>0</v>
      </c>
      <c r="BJ62" s="138">
        <v>341.6426677805706</v>
      </c>
      <c r="BK62" s="138">
        <v>285.57511289216819</v>
      </c>
      <c r="BL62" s="138">
        <v>259.69585102621636</v>
      </c>
      <c r="BM62" s="138">
        <v>321.11075690920478</v>
      </c>
      <c r="BN62" s="138">
        <v>319.26706704248909</v>
      </c>
      <c r="BO62" s="138">
        <v>142.48648336735519</v>
      </c>
      <c r="BP62" s="138">
        <v>106.18830364198138</v>
      </c>
      <c r="BQ62" s="138">
        <v>9.6526749974055441</v>
      </c>
      <c r="BR62" s="138">
        <v>0</v>
      </c>
      <c r="BS62" s="138">
        <v>0</v>
      </c>
      <c r="BT62" s="138">
        <v>0</v>
      </c>
      <c r="BU62" s="138">
        <v>0</v>
      </c>
      <c r="BV62" s="138">
        <v>0</v>
      </c>
      <c r="BW62" s="138">
        <v>0</v>
      </c>
      <c r="BX62" s="138">
        <v>0</v>
      </c>
      <c r="BY62" s="138">
        <v>0</v>
      </c>
      <c r="BZ62" s="138">
        <v>0</v>
      </c>
      <c r="CA62" s="138">
        <v>0</v>
      </c>
      <c r="CB62" s="138">
        <v>0</v>
      </c>
      <c r="CC62" s="139">
        <v>0</v>
      </c>
    </row>
    <row r="63" spans="1:81" ht="25.5" customHeight="1" x14ac:dyDescent="0.4">
      <c r="A63" s="132"/>
      <c r="B63" s="49" t="s">
        <v>266</v>
      </c>
      <c r="C63" s="209" t="s">
        <v>218</v>
      </c>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v>0</v>
      </c>
      <c r="AI63" s="138">
        <v>0</v>
      </c>
      <c r="AJ63" s="138">
        <v>0</v>
      </c>
      <c r="AK63" s="138">
        <v>0</v>
      </c>
      <c r="AL63" s="138">
        <v>0</v>
      </c>
      <c r="AM63" s="138">
        <v>0</v>
      </c>
      <c r="AN63" s="138">
        <v>0</v>
      </c>
      <c r="AO63" s="138">
        <v>0</v>
      </c>
      <c r="AP63" s="138">
        <v>2.5415635455984047</v>
      </c>
      <c r="AQ63" s="138">
        <v>1.6415002391276678</v>
      </c>
      <c r="AR63" s="138">
        <v>1.6063635509485632</v>
      </c>
      <c r="AS63" s="138">
        <v>0.10483856347111289</v>
      </c>
      <c r="AT63" s="138">
        <v>8.5249079916411424E-2</v>
      </c>
      <c r="AU63" s="138">
        <v>1.9281538955402004</v>
      </c>
      <c r="AV63" s="138">
        <v>1.9060106578765468</v>
      </c>
      <c r="AW63" s="138">
        <v>3.5218966719454468</v>
      </c>
      <c r="AX63" s="138">
        <v>3.2688413698917405</v>
      </c>
      <c r="AY63" s="138">
        <v>4.9712026094563697</v>
      </c>
      <c r="AZ63" s="138">
        <v>4.1830084549241944</v>
      </c>
      <c r="BA63" s="138">
        <v>5.1255316506750423</v>
      </c>
      <c r="BB63" s="138">
        <v>6.9621358174457315</v>
      </c>
      <c r="BC63" s="138">
        <v>10.577483097864521</v>
      </c>
      <c r="BD63" s="138">
        <v>3.0596224831877117</v>
      </c>
      <c r="BE63" s="138">
        <v>13.338317298668727</v>
      </c>
      <c r="BF63" s="138">
        <v>10.748642805447401</v>
      </c>
      <c r="BG63" s="138">
        <v>8.67627876187208</v>
      </c>
      <c r="BH63" s="138">
        <v>11.020064604332605</v>
      </c>
      <c r="BI63" s="138">
        <v>11.311410815944491</v>
      </c>
      <c r="BJ63" s="138">
        <v>12.993331669540202</v>
      </c>
      <c r="BK63" s="138">
        <v>15.791793622409793</v>
      </c>
      <c r="BL63" s="138">
        <v>20.624558297152731</v>
      </c>
      <c r="BM63" s="138">
        <v>20.300108387266626</v>
      </c>
      <c r="BN63" s="138">
        <v>19.935030950898373</v>
      </c>
      <c r="BO63" s="138">
        <v>19.637190775070504</v>
      </c>
      <c r="BP63" s="138">
        <v>19.243811336423285</v>
      </c>
      <c r="BQ63" s="138">
        <v>18.902898061223048</v>
      </c>
      <c r="BR63" s="138">
        <v>18.645790039964876</v>
      </c>
      <c r="BS63" s="138">
        <v>15.130491330993017</v>
      </c>
      <c r="BT63" s="138">
        <v>0</v>
      </c>
      <c r="BU63" s="138">
        <v>0</v>
      </c>
      <c r="BV63" s="138">
        <v>0</v>
      </c>
      <c r="BW63" s="138">
        <v>0</v>
      </c>
      <c r="BX63" s="138">
        <v>0</v>
      </c>
      <c r="BY63" s="138">
        <v>0</v>
      </c>
      <c r="BZ63" s="138">
        <v>0</v>
      </c>
      <c r="CA63" s="138">
        <v>0</v>
      </c>
      <c r="CB63" s="138">
        <v>0</v>
      </c>
      <c r="CC63" s="139">
        <v>0</v>
      </c>
    </row>
    <row r="64" spans="1:81" x14ac:dyDescent="0.4">
      <c r="A64" s="132"/>
      <c r="B64" s="49" t="s">
        <v>268</v>
      </c>
      <c r="C64" s="209" t="s">
        <v>221</v>
      </c>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v>0</v>
      </c>
      <c r="AI64" s="138">
        <v>0</v>
      </c>
      <c r="AJ64" s="138">
        <v>0</v>
      </c>
      <c r="AK64" s="138">
        <v>0</v>
      </c>
      <c r="AL64" s="138">
        <v>0</v>
      </c>
      <c r="AM64" s="138">
        <v>0</v>
      </c>
      <c r="AN64" s="138">
        <v>0</v>
      </c>
      <c r="AO64" s="138">
        <v>0</v>
      </c>
      <c r="AP64" s="138">
        <v>0</v>
      </c>
      <c r="AQ64" s="138">
        <v>464.53012632205264</v>
      </c>
      <c r="AR64" s="138">
        <v>564.82543985533164</v>
      </c>
      <c r="AS64" s="138">
        <v>599.67658305476573</v>
      </c>
      <c r="AT64" s="138">
        <v>608.36843394893617</v>
      </c>
      <c r="AU64" s="138">
        <v>747.09096807255639</v>
      </c>
      <c r="AV64" s="138">
        <v>774.53991153410232</v>
      </c>
      <c r="AW64" s="138">
        <v>724.58408285326698</v>
      </c>
      <c r="AX64" s="138">
        <v>825.3781470531485</v>
      </c>
      <c r="AY64" s="138">
        <v>875.51277397983688</v>
      </c>
      <c r="AZ64" s="138">
        <v>549.56410232774306</v>
      </c>
      <c r="BA64" s="138">
        <v>812.18967444408815</v>
      </c>
      <c r="BB64" s="138">
        <v>880.21515936156595</v>
      </c>
      <c r="BC64" s="138">
        <v>1006.2474557519057</v>
      </c>
      <c r="BD64" s="138">
        <v>1008.461530572552</v>
      </c>
      <c r="BE64" s="138">
        <v>975.43512972748317</v>
      </c>
      <c r="BF64" s="138">
        <v>1085.9013236367875</v>
      </c>
      <c r="BG64" s="138">
        <v>1520.2215199826649</v>
      </c>
      <c r="BH64" s="138">
        <v>1843.8223163374539</v>
      </c>
      <c r="BI64" s="138">
        <v>1646.8397711354769</v>
      </c>
      <c r="BJ64" s="138">
        <v>1776.3066996430973</v>
      </c>
      <c r="BK64" s="138">
        <v>2135.8208818535795</v>
      </c>
      <c r="BL64" s="138">
        <v>2497.4169829879525</v>
      </c>
      <c r="BM64" s="138">
        <v>2554.9460588088623</v>
      </c>
      <c r="BN64" s="138">
        <v>2643.0688887995243</v>
      </c>
      <c r="BO64" s="138">
        <v>2677.259831835001</v>
      </c>
      <c r="BP64" s="138">
        <v>2682.9928514248663</v>
      </c>
      <c r="BQ64" s="138">
        <v>2625.4318626161553</v>
      </c>
      <c r="BR64" s="138">
        <v>2617.5186744485381</v>
      </c>
      <c r="BS64" s="138">
        <v>2700.875414737784</v>
      </c>
      <c r="BT64" s="138">
        <v>2586.3207193309399</v>
      </c>
      <c r="BU64" s="138">
        <v>2559.1956847282981</v>
      </c>
      <c r="BV64" s="138">
        <v>2608.7291022012391</v>
      </c>
      <c r="BW64" s="138">
        <v>2649.1745978390877</v>
      </c>
      <c r="BX64" s="138">
        <v>2522.6380801314795</v>
      </c>
      <c r="BY64" s="138">
        <v>2609.8757447205153</v>
      </c>
      <c r="BZ64" s="138">
        <v>2668.3692090299128</v>
      </c>
      <c r="CA64" s="138">
        <v>2705.9537147386295</v>
      </c>
      <c r="CB64" s="138">
        <v>2739.5741810605232</v>
      </c>
      <c r="CC64" s="139">
        <v>2758.8751886768487</v>
      </c>
    </row>
    <row r="65" spans="1:81" x14ac:dyDescent="0.4">
      <c r="A65" s="132"/>
      <c r="B65" s="49" t="s">
        <v>269</v>
      </c>
      <c r="C65" s="209" t="s">
        <v>221</v>
      </c>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v>0</v>
      </c>
      <c r="AI65" s="138">
        <v>0</v>
      </c>
      <c r="AJ65" s="138">
        <v>0</v>
      </c>
      <c r="AK65" s="138">
        <v>0</v>
      </c>
      <c r="AL65" s="138">
        <v>0</v>
      </c>
      <c r="AM65" s="138">
        <v>1476.5826158816408</v>
      </c>
      <c r="AN65" s="138">
        <v>1419.4977213333182</v>
      </c>
      <c r="AO65" s="138">
        <v>1442.5822557528834</v>
      </c>
      <c r="AP65" s="138">
        <v>1923.9636040179921</v>
      </c>
      <c r="AQ65" s="138">
        <v>2021.7891508317316</v>
      </c>
      <c r="AR65" s="138">
        <v>2028.8529799603514</v>
      </c>
      <c r="AS65" s="138">
        <v>1989.8359346817226</v>
      </c>
      <c r="AT65" s="138">
        <v>1823.1678227577991</v>
      </c>
      <c r="AU65" s="138">
        <v>1430.0932501584964</v>
      </c>
      <c r="AV65" s="138">
        <v>1227.8420717406968</v>
      </c>
      <c r="AW65" s="138">
        <v>1147.8387274045745</v>
      </c>
      <c r="AX65" s="138">
        <v>137.56302450885809</v>
      </c>
      <c r="AY65" s="138">
        <v>60.616276359847568</v>
      </c>
      <c r="AZ65" s="138">
        <v>157.38690254456492</v>
      </c>
      <c r="BA65" s="138">
        <v>42.065600668418909</v>
      </c>
      <c r="BB65" s="138">
        <v>42.976147021269952</v>
      </c>
      <c r="BC65" s="138">
        <v>104.58634973169414</v>
      </c>
      <c r="BD65" s="138">
        <v>104.26994220426077</v>
      </c>
      <c r="BE65" s="138">
        <v>105.83531435236226</v>
      </c>
      <c r="BF65" s="138">
        <v>105.02582305713543</v>
      </c>
      <c r="BG65" s="138">
        <v>117.10641812689524</v>
      </c>
      <c r="BH65" s="138">
        <v>61.405050924750817</v>
      </c>
      <c r="BI65" s="138">
        <v>57.044015184959918</v>
      </c>
      <c r="BJ65" s="138">
        <v>60.880875169649009</v>
      </c>
      <c r="BK65" s="138">
        <v>57.204196020976624</v>
      </c>
      <c r="BL65" s="138">
        <v>59.191425484823078</v>
      </c>
      <c r="BM65" s="138">
        <v>59.037086795649934</v>
      </c>
      <c r="BN65" s="138">
        <v>54.998405040369818</v>
      </c>
      <c r="BO65" s="138">
        <v>57.792597359548061</v>
      </c>
      <c r="BP65" s="138">
        <v>66.939153664184346</v>
      </c>
      <c r="BQ65" s="138">
        <v>58.70822590823245</v>
      </c>
      <c r="BR65" s="138">
        <v>5.7909705186914566</v>
      </c>
      <c r="BS65" s="138">
        <v>0</v>
      </c>
      <c r="BT65" s="138">
        <v>0</v>
      </c>
      <c r="BU65" s="138">
        <v>0</v>
      </c>
      <c r="BV65" s="138">
        <v>0</v>
      </c>
      <c r="BW65" s="138">
        <v>0</v>
      </c>
      <c r="BX65" s="138">
        <v>49.193410298975813</v>
      </c>
      <c r="BY65" s="138">
        <v>33</v>
      </c>
      <c r="BZ65" s="138">
        <v>0</v>
      </c>
      <c r="CA65" s="138">
        <v>0</v>
      </c>
      <c r="CB65" s="138">
        <v>0</v>
      </c>
      <c r="CC65" s="139">
        <v>0</v>
      </c>
    </row>
    <row r="66" spans="1:81" x14ac:dyDescent="0.4">
      <c r="A66" s="132"/>
      <c r="B66" s="49" t="s">
        <v>271</v>
      </c>
      <c r="C66" s="209" t="s">
        <v>227</v>
      </c>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v>0</v>
      </c>
      <c r="AI66" s="138">
        <v>0</v>
      </c>
      <c r="AJ66" s="138">
        <v>0</v>
      </c>
      <c r="AK66" s="138">
        <v>0</v>
      </c>
      <c r="AL66" s="138">
        <v>0</v>
      </c>
      <c r="AM66" s="138">
        <v>0</v>
      </c>
      <c r="AN66" s="138">
        <v>0</v>
      </c>
      <c r="AO66" s="138">
        <v>0</v>
      </c>
      <c r="AP66" s="138">
        <v>0</v>
      </c>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162.17417493126018</v>
      </c>
      <c r="BK66" s="138">
        <v>161.93907702400494</v>
      </c>
      <c r="BL66" s="138">
        <v>170.75995930098756</v>
      </c>
      <c r="BM66" s="138">
        <v>175.03793682286434</v>
      </c>
      <c r="BN66" s="138">
        <v>162.08872143479891</v>
      </c>
      <c r="BO66" s="138">
        <v>56.15876225876098</v>
      </c>
      <c r="BP66" s="138">
        <v>46.663762156114792</v>
      </c>
      <c r="BQ66" s="138">
        <v>43.581464420717275</v>
      </c>
      <c r="BR66" s="138">
        <v>39.207186799748634</v>
      </c>
      <c r="BS66" s="138">
        <v>34.589816189851099</v>
      </c>
      <c r="BT66" s="138">
        <v>31.256139928611301</v>
      </c>
      <c r="BU66" s="138">
        <v>28.214498959851092</v>
      </c>
      <c r="BV66" s="138">
        <v>26.730052587845712</v>
      </c>
      <c r="BW66" s="138">
        <v>27.297321399692709</v>
      </c>
      <c r="BX66" s="138">
        <v>27.650146083961825</v>
      </c>
      <c r="BY66" s="138">
        <v>30.029846330568482</v>
      </c>
      <c r="BZ66" s="138">
        <v>28.223767829350404</v>
      </c>
      <c r="CA66" s="138">
        <v>27.480017879503198</v>
      </c>
      <c r="CB66" s="138">
        <v>26.762272941588396</v>
      </c>
      <c r="CC66" s="139">
        <v>26.097454020987328</v>
      </c>
    </row>
    <row r="67" spans="1:81" x14ac:dyDescent="0.4">
      <c r="A67" s="132"/>
      <c r="C67" s="209"/>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9"/>
    </row>
    <row r="68" spans="1:81" s="212" customFormat="1" x14ac:dyDescent="0.4">
      <c r="A68" s="211"/>
      <c r="B68" s="49" t="s">
        <v>272</v>
      </c>
      <c r="C68" s="209" t="s">
        <v>221</v>
      </c>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v>3230.2483453323175</v>
      </c>
      <c r="AI68" s="138">
        <v>2856.2006484923145</v>
      </c>
      <c r="AJ68" s="138">
        <v>4700.0527007688324</v>
      </c>
      <c r="AK68" s="138">
        <v>5654.0485367208066</v>
      </c>
      <c r="AL68" s="138">
        <v>4641.3772662338579</v>
      </c>
      <c r="AM68" s="138">
        <v>4420.8883519496321</v>
      </c>
      <c r="AN68" s="138">
        <v>4409.3846540629447</v>
      </c>
      <c r="AO68" s="138">
        <v>4205.9875309932695</v>
      </c>
      <c r="AP68" s="138">
        <v>4407.0711880676336</v>
      </c>
      <c r="AQ68" s="138">
        <v>3533.1439340501456</v>
      </c>
      <c r="AR68" s="138">
        <v>2500.4709257307559</v>
      </c>
      <c r="AS68" s="138">
        <v>1537.7930167069781</v>
      </c>
      <c r="AT68" s="138">
        <v>1685.2968107838938</v>
      </c>
      <c r="AU68" s="138">
        <v>2936.7541690178605</v>
      </c>
      <c r="AV68" s="138">
        <v>3141.2733216729089</v>
      </c>
      <c r="AW68" s="138">
        <v>2877.0238053606818</v>
      </c>
      <c r="AX68" s="138">
        <v>2234.5101472230554</v>
      </c>
      <c r="AY68" s="138">
        <v>1839.9077116457788</v>
      </c>
      <c r="AZ68" s="138">
        <v>947.05956035469148</v>
      </c>
      <c r="BA68" s="138">
        <v>0</v>
      </c>
      <c r="BB68" s="138">
        <v>0</v>
      </c>
      <c r="BC68" s="138">
        <v>0</v>
      </c>
      <c r="BD68" s="138">
        <v>0</v>
      </c>
      <c r="BE68" s="138">
        <v>0</v>
      </c>
      <c r="BF68" s="138">
        <v>0</v>
      </c>
      <c r="BG68" s="138">
        <v>0</v>
      </c>
      <c r="BH68" s="138">
        <v>0</v>
      </c>
      <c r="BI68" s="138">
        <v>0</v>
      </c>
      <c r="BJ68" s="138">
        <v>0</v>
      </c>
      <c r="BK68" s="138">
        <v>0</v>
      </c>
      <c r="BL68" s="138">
        <v>0</v>
      </c>
      <c r="BM68" s="138">
        <v>0</v>
      </c>
      <c r="BN68" s="138">
        <v>0</v>
      </c>
      <c r="BO68" s="138">
        <v>0</v>
      </c>
      <c r="BP68" s="138">
        <v>0</v>
      </c>
      <c r="BQ68" s="138">
        <v>0</v>
      </c>
      <c r="BR68" s="138">
        <v>0</v>
      </c>
      <c r="BS68" s="138">
        <v>0</v>
      </c>
      <c r="BT68" s="138">
        <v>0</v>
      </c>
      <c r="BU68" s="138">
        <v>0</v>
      </c>
      <c r="BV68" s="138">
        <v>0</v>
      </c>
      <c r="BW68" s="138">
        <v>0</v>
      </c>
      <c r="BX68" s="138">
        <v>0</v>
      </c>
      <c r="BY68" s="138">
        <v>0</v>
      </c>
      <c r="BZ68" s="138">
        <v>0</v>
      </c>
      <c r="CA68" s="138">
        <v>0</v>
      </c>
      <c r="CB68" s="138">
        <v>0</v>
      </c>
      <c r="CC68" s="139">
        <v>0</v>
      </c>
    </row>
    <row r="69" spans="1:81" s="212" customFormat="1" ht="25.5" customHeight="1" x14ac:dyDescent="0.4">
      <c r="A69" s="211"/>
      <c r="B69" s="13" t="s">
        <v>273</v>
      </c>
      <c r="C69" s="209"/>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v>6.8776330409979538</v>
      </c>
      <c r="BR69" s="138">
        <v>65.032980700427487</v>
      </c>
      <c r="BS69" s="138">
        <v>563.93588963443779</v>
      </c>
      <c r="BT69" s="138">
        <v>1777.7594772409561</v>
      </c>
      <c r="BU69" s="138">
        <v>3660.3688259460191</v>
      </c>
      <c r="BV69" s="138">
        <v>8758.422751254855</v>
      </c>
      <c r="BW69" s="138">
        <v>19367.058224900244</v>
      </c>
      <c r="BX69" s="138">
        <v>37546.837931095906</v>
      </c>
      <c r="BY69" s="138">
        <v>41272.762496459989</v>
      </c>
      <c r="BZ69" s="138">
        <v>42282.223228257521</v>
      </c>
      <c r="CA69" s="138">
        <v>45116.758833053733</v>
      </c>
      <c r="CB69" s="138">
        <v>50225.680617953556</v>
      </c>
      <c r="CC69" s="139">
        <v>57845.172545618421</v>
      </c>
    </row>
    <row r="70" spans="1:81" s="212" customFormat="1" x14ac:dyDescent="0.4">
      <c r="A70" s="211"/>
      <c r="B70" s="147" t="s">
        <v>274</v>
      </c>
      <c r="C70" s="209" t="s">
        <v>227</v>
      </c>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v>0.92021983917195227</v>
      </c>
      <c r="BR70" s="138">
        <v>6.3809048431644051</v>
      </c>
      <c r="BS70" s="138">
        <v>38.799621227231796</v>
      </c>
      <c r="BT70" s="138">
        <v>776.22757848751155</v>
      </c>
      <c r="BU70" s="138">
        <v>2199.8844709713321</v>
      </c>
      <c r="BV70" s="138">
        <v>6643.0416548690573</v>
      </c>
      <c r="BW70" s="138">
        <v>12256.651214283786</v>
      </c>
      <c r="BX70" s="138">
        <v>21425.172553318207</v>
      </c>
      <c r="BY70" s="138">
        <v>23708.125537946838</v>
      </c>
      <c r="BZ70" s="138">
        <v>26000.730765893626</v>
      </c>
      <c r="CA70" s="138">
        <v>29617.343216329562</v>
      </c>
      <c r="CB70" s="138">
        <v>34246.086835552946</v>
      </c>
      <c r="CC70" s="139">
        <v>40702.361035829788</v>
      </c>
    </row>
    <row r="71" spans="1:81" s="212" customFormat="1" x14ac:dyDescent="0.4">
      <c r="A71" s="211"/>
      <c r="B71" s="147" t="s">
        <v>275</v>
      </c>
      <c r="C71" s="209" t="s">
        <v>227</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5.957413201826002</v>
      </c>
      <c r="BR71" s="138">
        <v>58.652075857263071</v>
      </c>
      <c r="BS71" s="138">
        <v>525.13626840720599</v>
      </c>
      <c r="BT71" s="138">
        <v>1001.5318987534447</v>
      </c>
      <c r="BU71" s="138">
        <v>1460.4843549746872</v>
      </c>
      <c r="BV71" s="138">
        <v>2115.3810963857968</v>
      </c>
      <c r="BW71" s="138">
        <v>7110.40701061646</v>
      </c>
      <c r="BX71" s="138">
        <v>16121.665377777699</v>
      </c>
      <c r="BY71" s="138">
        <v>17564.636958513151</v>
      </c>
      <c r="BZ71" s="138">
        <v>16281.492462363894</v>
      </c>
      <c r="CA71" s="138">
        <v>15499.415616724167</v>
      </c>
      <c r="CB71" s="138">
        <v>15979.593782400609</v>
      </c>
      <c r="CC71" s="139">
        <v>17142.811509788637</v>
      </c>
    </row>
    <row r="72" spans="1:81" ht="25.5" customHeight="1" x14ac:dyDescent="0.4">
      <c r="A72" s="132"/>
      <c r="B72" s="49" t="s">
        <v>343</v>
      </c>
      <c r="C72" s="209" t="s">
        <v>218</v>
      </c>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v>493.26710017615716</v>
      </c>
      <c r="AI72" s="138">
        <v>604.36855804713184</v>
      </c>
      <c r="AJ72" s="138">
        <v>548.92209245572997</v>
      </c>
      <c r="AK72" s="138">
        <v>534.05843652020189</v>
      </c>
      <c r="AL72" s="138">
        <v>500.27858426979344</v>
      </c>
      <c r="AM72" s="138">
        <v>505.20683569343981</v>
      </c>
      <c r="AN72" s="138">
        <v>438.88466456932599</v>
      </c>
      <c r="AO72" s="138">
        <v>391.553881370196</v>
      </c>
      <c r="AP72" s="138">
        <v>351.00009190132204</v>
      </c>
      <c r="AQ72" s="138">
        <v>310.75139937468339</v>
      </c>
      <c r="AR72" s="138">
        <v>271.90018884107843</v>
      </c>
      <c r="AS72" s="138">
        <v>244.8735294707478</v>
      </c>
      <c r="AT72" s="138">
        <v>273.75029544430919</v>
      </c>
      <c r="AU72" s="138">
        <v>293.47124865928583</v>
      </c>
      <c r="AV72" s="138">
        <v>357.80261133214668</v>
      </c>
      <c r="AW72" s="138">
        <v>416.83287229285338</v>
      </c>
      <c r="AX72" s="138">
        <v>378.90855058035243</v>
      </c>
      <c r="AY72" s="138">
        <v>408.44372318018043</v>
      </c>
      <c r="AZ72" s="138">
        <v>377.95765230716535</v>
      </c>
      <c r="BA72" s="138">
        <v>347.35939403233249</v>
      </c>
      <c r="BB72" s="138">
        <v>341.82682510629985</v>
      </c>
      <c r="BC72" s="138">
        <v>340.83993756428765</v>
      </c>
      <c r="BD72" s="138">
        <v>327.02146329969605</v>
      </c>
      <c r="BE72" s="138">
        <v>285.85595579790288</v>
      </c>
      <c r="BF72" s="138">
        <v>0</v>
      </c>
      <c r="BG72" s="138">
        <v>0</v>
      </c>
      <c r="BH72" s="138">
        <v>0</v>
      </c>
      <c r="BI72" s="138">
        <v>0</v>
      </c>
      <c r="BJ72" s="138">
        <v>0</v>
      </c>
      <c r="BK72" s="138">
        <v>0</v>
      </c>
      <c r="BL72" s="138">
        <v>0</v>
      </c>
      <c r="BM72" s="138">
        <v>0</v>
      </c>
      <c r="BN72" s="138">
        <v>0</v>
      </c>
      <c r="BO72" s="138">
        <v>0</v>
      </c>
      <c r="BP72" s="138">
        <v>0</v>
      </c>
      <c r="BQ72" s="138">
        <v>0</v>
      </c>
      <c r="BR72" s="138">
        <v>0</v>
      </c>
      <c r="BS72" s="138">
        <v>0</v>
      </c>
      <c r="BT72" s="138">
        <v>0</v>
      </c>
      <c r="BU72" s="138">
        <v>0</v>
      </c>
      <c r="BV72" s="138">
        <v>0</v>
      </c>
      <c r="BW72" s="138">
        <v>0</v>
      </c>
      <c r="BX72" s="138">
        <v>0</v>
      </c>
      <c r="BY72" s="138">
        <v>0</v>
      </c>
      <c r="BZ72" s="138">
        <v>0</v>
      </c>
      <c r="CA72" s="138">
        <v>0</v>
      </c>
      <c r="CB72" s="138">
        <v>0</v>
      </c>
      <c r="CC72" s="139">
        <v>0</v>
      </c>
    </row>
    <row r="73" spans="1:81" x14ac:dyDescent="0.4">
      <c r="A73" s="132"/>
      <c r="B73" s="49" t="s">
        <v>344</v>
      </c>
      <c r="C73" s="209" t="s">
        <v>227</v>
      </c>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v>0</v>
      </c>
      <c r="AI73" s="138">
        <v>0</v>
      </c>
      <c r="AJ73" s="138">
        <v>0</v>
      </c>
      <c r="AK73" s="138">
        <v>0</v>
      </c>
      <c r="AL73" s="138">
        <v>0</v>
      </c>
      <c r="AM73" s="138">
        <v>0</v>
      </c>
      <c r="AN73" s="138">
        <v>0</v>
      </c>
      <c r="AO73" s="138">
        <v>0</v>
      </c>
      <c r="AP73" s="138">
        <v>0</v>
      </c>
      <c r="AQ73" s="138">
        <v>0</v>
      </c>
      <c r="AR73" s="138">
        <v>76.522550591600321</v>
      </c>
      <c r="AS73" s="138">
        <v>53.704602523712289</v>
      </c>
      <c r="AT73" s="138">
        <v>20.791088104159343</v>
      </c>
      <c r="AU73" s="138">
        <v>7.8023397425420651</v>
      </c>
      <c r="AV73" s="138">
        <v>3.9637169205466392</v>
      </c>
      <c r="AW73" s="138">
        <v>2.2660670475771645</v>
      </c>
      <c r="AX73" s="138">
        <v>1.4478508329557314</v>
      </c>
      <c r="AY73" s="138">
        <v>2.6484136172649655</v>
      </c>
      <c r="AZ73" s="138">
        <v>0</v>
      </c>
      <c r="BA73" s="138">
        <v>0.36402923655362518</v>
      </c>
      <c r="BB73" s="138">
        <v>0.85315610382965534</v>
      </c>
      <c r="BC73" s="138">
        <v>0.34386724078450953</v>
      </c>
      <c r="BD73" s="138">
        <v>6.8475782940111543E-2</v>
      </c>
      <c r="BE73" s="138">
        <v>0.52457503635518676</v>
      </c>
      <c r="BF73" s="138">
        <v>0.51312616407914735</v>
      </c>
      <c r="BG73" s="138">
        <v>0.18653925897371831</v>
      </c>
      <c r="BH73" s="138">
        <v>0.1242381262896121</v>
      </c>
      <c r="BI73" s="138">
        <v>0</v>
      </c>
      <c r="BJ73" s="138">
        <v>0</v>
      </c>
      <c r="BK73" s="138">
        <v>0</v>
      </c>
      <c r="BL73" s="138">
        <v>0</v>
      </c>
      <c r="BM73" s="138">
        <v>0</v>
      </c>
      <c r="BN73" s="138">
        <v>0</v>
      </c>
      <c r="BO73" s="138">
        <v>0</v>
      </c>
      <c r="BP73" s="138">
        <v>0</v>
      </c>
      <c r="BQ73" s="138">
        <v>0</v>
      </c>
      <c r="BR73" s="138">
        <v>0</v>
      </c>
      <c r="BS73" s="138">
        <v>0</v>
      </c>
      <c r="BT73" s="138">
        <v>0</v>
      </c>
      <c r="BU73" s="138">
        <v>0</v>
      </c>
      <c r="BV73" s="138">
        <v>0</v>
      </c>
      <c r="BW73" s="138">
        <v>0</v>
      </c>
      <c r="BX73" s="138">
        <v>0</v>
      </c>
      <c r="BY73" s="138">
        <v>0</v>
      </c>
      <c r="BZ73" s="138">
        <v>0</v>
      </c>
      <c r="CA73" s="138">
        <v>0</v>
      </c>
      <c r="CB73" s="138">
        <v>0</v>
      </c>
      <c r="CC73" s="139">
        <v>0</v>
      </c>
    </row>
    <row r="74" spans="1:81" x14ac:dyDescent="0.4">
      <c r="A74" s="132"/>
      <c r="B74" s="49" t="s">
        <v>345</v>
      </c>
      <c r="C74" s="209" t="s">
        <v>218</v>
      </c>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v>0</v>
      </c>
      <c r="AI74" s="138">
        <v>0.26243803814630762</v>
      </c>
      <c r="AJ74" s="138">
        <v>0.22031497034853903</v>
      </c>
      <c r="AK74" s="138">
        <v>0.19932015993140328</v>
      </c>
      <c r="AL74" s="138">
        <v>0.18565509064935429</v>
      </c>
      <c r="AM74" s="138">
        <v>0.17718991390579689</v>
      </c>
      <c r="AN74" s="138">
        <v>0.16765721118110055</v>
      </c>
      <c r="AO74" s="138">
        <v>0.15881639512875781</v>
      </c>
      <c r="AP74" s="138">
        <v>0.15249381273590426</v>
      </c>
      <c r="AQ74" s="138">
        <v>0.1444135107736951</v>
      </c>
      <c r="AR74" s="138">
        <v>0.13555810556527959</v>
      </c>
      <c r="AS74" s="138">
        <v>0.12580627616533546</v>
      </c>
      <c r="AT74" s="138">
        <v>1.9374790890093509E-2</v>
      </c>
      <c r="AU74" s="138">
        <v>0</v>
      </c>
      <c r="AV74" s="138">
        <v>4.4598507809339738</v>
      </c>
      <c r="AW74" s="138">
        <v>0</v>
      </c>
      <c r="AX74" s="138">
        <v>0</v>
      </c>
      <c r="AY74" s="138">
        <v>-1.1355116525463911E-4</v>
      </c>
      <c r="AZ74" s="138">
        <v>0</v>
      </c>
      <c r="BA74" s="138">
        <v>1.0435650393009051</v>
      </c>
      <c r="BB74" s="138">
        <v>0.1368869868570379</v>
      </c>
      <c r="BC74" s="138">
        <v>1.4833830603871694</v>
      </c>
      <c r="BD74" s="138">
        <v>0.37141564579987341</v>
      </c>
      <c r="BE74" s="138">
        <v>0.27153660434490889</v>
      </c>
      <c r="BF74" s="138">
        <v>0.29707304236161169</v>
      </c>
      <c r="BG74" s="138">
        <v>0.22288063177314937</v>
      </c>
      <c r="BH74" s="138">
        <v>0</v>
      </c>
      <c r="BI74" s="138">
        <v>0</v>
      </c>
      <c r="BJ74" s="138">
        <v>-0.2010812779444944</v>
      </c>
      <c r="BK74" s="138">
        <v>0</v>
      </c>
      <c r="BL74" s="138">
        <v>0</v>
      </c>
      <c r="BM74" s="138">
        <v>0</v>
      </c>
      <c r="BN74" s="138">
        <v>0</v>
      </c>
      <c r="BO74" s="138">
        <v>0</v>
      </c>
      <c r="BP74" s="138">
        <v>0</v>
      </c>
      <c r="BQ74" s="138">
        <v>0</v>
      </c>
      <c r="BR74" s="138">
        <v>0</v>
      </c>
      <c r="BS74" s="138">
        <v>0</v>
      </c>
      <c r="BT74" s="138">
        <v>0</v>
      </c>
      <c r="BU74" s="138">
        <v>0</v>
      </c>
      <c r="BV74" s="138">
        <v>0</v>
      </c>
      <c r="BW74" s="138">
        <v>0</v>
      </c>
      <c r="BX74" s="138">
        <v>0</v>
      </c>
      <c r="BY74" s="138">
        <v>0</v>
      </c>
      <c r="BZ74" s="138">
        <v>0</v>
      </c>
      <c r="CA74" s="138">
        <v>0</v>
      </c>
      <c r="CB74" s="138">
        <v>0</v>
      </c>
      <c r="CC74" s="139">
        <v>0</v>
      </c>
    </row>
    <row r="75" spans="1:81" ht="24.75" customHeight="1" x14ac:dyDescent="0.4">
      <c r="A75" s="132"/>
      <c r="B75" s="72" t="s">
        <v>346</v>
      </c>
      <c r="C75" s="209"/>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f t="shared" ref="AH75:CC75" si="3">SUM(AH20:AH74)-AH22-AH34-AH40-AH43-AH50-AH69</f>
        <v>22438.792289430174</v>
      </c>
      <c r="AI75" s="51">
        <f t="shared" si="3"/>
        <v>21051.252297576997</v>
      </c>
      <c r="AJ75" s="51">
        <f t="shared" si="3"/>
        <v>23068.097596625557</v>
      </c>
      <c r="AK75" s="51">
        <f t="shared" si="3"/>
        <v>27631.950904678779</v>
      </c>
      <c r="AL75" s="51">
        <f t="shared" si="3"/>
        <v>30477.990053359892</v>
      </c>
      <c r="AM75" s="51">
        <f t="shared" si="3"/>
        <v>34176.676882641616</v>
      </c>
      <c r="AN75" s="51">
        <f t="shared" si="3"/>
        <v>35841.116239243202</v>
      </c>
      <c r="AO75" s="51">
        <f t="shared" si="3"/>
        <v>37170.538077821213</v>
      </c>
      <c r="AP75" s="51">
        <f t="shared" si="3"/>
        <v>38979.544064886417</v>
      </c>
      <c r="AQ75" s="51">
        <f t="shared" si="3"/>
        <v>37493.38237201306</v>
      </c>
      <c r="AR75" s="51">
        <f t="shared" si="3"/>
        <v>33684.366418433012</v>
      </c>
      <c r="AS75" s="51">
        <f t="shared" si="3"/>
        <v>32176.577681227813</v>
      </c>
      <c r="AT75" s="51">
        <f t="shared" si="3"/>
        <v>34635.976494212213</v>
      </c>
      <c r="AU75" s="51">
        <f t="shared" si="3"/>
        <v>41549.682193675035</v>
      </c>
      <c r="AV75" s="51">
        <f t="shared" si="3"/>
        <v>48564.517812378559</v>
      </c>
      <c r="AW75" s="51">
        <f t="shared" si="3"/>
        <v>53223.209893362684</v>
      </c>
      <c r="AX75" s="51">
        <f t="shared" si="3"/>
        <v>54648.224627399009</v>
      </c>
      <c r="AY75" s="51">
        <f t="shared" si="3"/>
        <v>55937.560058928109</v>
      </c>
      <c r="AZ75" s="51">
        <f t="shared" si="3"/>
        <v>55212.826816362918</v>
      </c>
      <c r="BA75" s="51">
        <f t="shared" si="3"/>
        <v>54048.078526616751</v>
      </c>
      <c r="BB75" s="51">
        <f t="shared" si="3"/>
        <v>53024.98743968604</v>
      </c>
      <c r="BC75" s="51">
        <f t="shared" si="3"/>
        <v>51750.884513492521</v>
      </c>
      <c r="BD75" s="51">
        <f t="shared" si="3"/>
        <v>49374.116137062621</v>
      </c>
      <c r="BE75" s="51">
        <f t="shared" si="3"/>
        <v>49669.91712688074</v>
      </c>
      <c r="BF75" s="51">
        <f t="shared" si="3"/>
        <v>49988.808198764978</v>
      </c>
      <c r="BG75" s="51">
        <f t="shared" si="3"/>
        <v>50862.149343117802</v>
      </c>
      <c r="BH75" s="51">
        <f t="shared" si="3"/>
        <v>50979.508413050746</v>
      </c>
      <c r="BI75" s="51">
        <f t="shared" si="3"/>
        <v>51382.079469007083</v>
      </c>
      <c r="BJ75" s="51">
        <f t="shared" si="3"/>
        <v>51741.382882190417</v>
      </c>
      <c r="BK75" s="51">
        <f t="shared" si="3"/>
        <v>52953.007506260765</v>
      </c>
      <c r="BL75" s="51">
        <f t="shared" si="3"/>
        <v>54849.481925831467</v>
      </c>
      <c r="BM75" s="51">
        <f t="shared" si="3"/>
        <v>62201.340748411771</v>
      </c>
      <c r="BN75" s="51">
        <f t="shared" si="3"/>
        <v>63369.860311760844</v>
      </c>
      <c r="BO75" s="51">
        <f t="shared" si="3"/>
        <v>64641.384042043421</v>
      </c>
      <c r="BP75" s="51">
        <f t="shared" si="3"/>
        <v>65747.845833088766</v>
      </c>
      <c r="BQ75" s="51">
        <f t="shared" si="3"/>
        <v>60833.514444382228</v>
      </c>
      <c r="BR75" s="51">
        <f t="shared" si="3"/>
        <v>60615.872845943224</v>
      </c>
      <c r="BS75" s="51">
        <f t="shared" si="3"/>
        <v>61474.389945808514</v>
      </c>
      <c r="BT75" s="51">
        <f t="shared" si="3"/>
        <v>60427.426425436111</v>
      </c>
      <c r="BU75" s="51">
        <f t="shared" si="3"/>
        <v>61888.111491725533</v>
      </c>
      <c r="BV75" s="51">
        <f t="shared" si="3"/>
        <v>64175.744130486535</v>
      </c>
      <c r="BW75" s="51">
        <f t="shared" si="3"/>
        <v>69630.052261142104</v>
      </c>
      <c r="BX75" s="51">
        <f t="shared" si="3"/>
        <v>83088.530192296486</v>
      </c>
      <c r="BY75" s="51">
        <f t="shared" si="3"/>
        <v>87016.83227982861</v>
      </c>
      <c r="BZ75" s="51">
        <f t="shared" si="3"/>
        <v>87839.457532707311</v>
      </c>
      <c r="CA75" s="51">
        <f t="shared" si="3"/>
        <v>89337.463644422358</v>
      </c>
      <c r="CB75" s="51">
        <f t="shared" si="3"/>
        <v>92052.415415070922</v>
      </c>
      <c r="CC75" s="52">
        <f t="shared" si="3"/>
        <v>95407.314928492342</v>
      </c>
    </row>
    <row r="76" spans="1:81" x14ac:dyDescent="0.4">
      <c r="A76" s="132"/>
      <c r="B76" s="210" t="s">
        <v>328</v>
      </c>
      <c r="C76" s="209"/>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f t="shared" ref="AH76:CC76" si="4">AH75-AH72-AH44-AH37-AH31-AH33-AH29</f>
        <v>20890.442139004477</v>
      </c>
      <c r="AI76" s="51">
        <f t="shared" si="4"/>
        <v>19394.052509414156</v>
      </c>
      <c r="AJ76" s="51">
        <f t="shared" si="4"/>
        <v>21313.398033827165</v>
      </c>
      <c r="AK76" s="51">
        <f t="shared" si="4"/>
        <v>25478.977560437408</v>
      </c>
      <c r="AL76" s="51">
        <f t="shared" si="4"/>
        <v>28121.841713041729</v>
      </c>
      <c r="AM76" s="51">
        <f t="shared" si="4"/>
        <v>31624.111648877137</v>
      </c>
      <c r="AN76" s="51">
        <f t="shared" si="4"/>
        <v>33213.770900247262</v>
      </c>
      <c r="AO76" s="51">
        <f t="shared" si="4"/>
        <v>34455.268508914305</v>
      </c>
      <c r="AP76" s="51">
        <f t="shared" si="4"/>
        <v>36076.718736100367</v>
      </c>
      <c r="AQ76" s="51">
        <f t="shared" si="4"/>
        <v>34581.046803341043</v>
      </c>
      <c r="AR76" s="51">
        <f t="shared" si="4"/>
        <v>31227.810656236677</v>
      </c>
      <c r="AS76" s="51">
        <f t="shared" si="4"/>
        <v>29474.177829807319</v>
      </c>
      <c r="AT76" s="51">
        <f t="shared" si="4"/>
        <v>31618.417603008336</v>
      </c>
      <c r="AU76" s="51">
        <f t="shared" si="4"/>
        <v>38861.720333095393</v>
      </c>
      <c r="AV76" s="51">
        <f t="shared" si="4"/>
        <v>45042.34755706515</v>
      </c>
      <c r="AW76" s="51">
        <f t="shared" si="4"/>
        <v>49261.772438559783</v>
      </c>
      <c r="AX76" s="51">
        <f t="shared" si="4"/>
        <v>50338.153613498675</v>
      </c>
      <c r="AY76" s="51">
        <f t="shared" si="4"/>
        <v>51247.034806371368</v>
      </c>
      <c r="AZ76" s="51">
        <f t="shared" si="4"/>
        <v>50219.946863894387</v>
      </c>
      <c r="BA76" s="51">
        <f t="shared" si="4"/>
        <v>48729.717021917546</v>
      </c>
      <c r="BB76" s="51">
        <f t="shared" si="4"/>
        <v>47650.145139435059</v>
      </c>
      <c r="BC76" s="51">
        <f t="shared" si="4"/>
        <v>46903.682568236392</v>
      </c>
      <c r="BD76" s="51">
        <f t="shared" si="4"/>
        <v>46190.768166875016</v>
      </c>
      <c r="BE76" s="51">
        <f t="shared" si="4"/>
        <v>46584.264339549067</v>
      </c>
      <c r="BF76" s="51">
        <f t="shared" si="4"/>
        <v>47663.066148009617</v>
      </c>
      <c r="BG76" s="51">
        <f t="shared" si="4"/>
        <v>48396.42756098626</v>
      </c>
      <c r="BH76" s="51">
        <f t="shared" si="4"/>
        <v>48511.270108596298</v>
      </c>
      <c r="BI76" s="51">
        <f t="shared" si="4"/>
        <v>48695.732596577473</v>
      </c>
      <c r="BJ76" s="51">
        <f t="shared" si="4"/>
        <v>49120.755172874058</v>
      </c>
      <c r="BK76" s="51">
        <f t="shared" si="4"/>
        <v>50347.589901854335</v>
      </c>
      <c r="BL76" s="51">
        <f t="shared" si="4"/>
        <v>52195.518174283992</v>
      </c>
      <c r="BM76" s="51">
        <f t="shared" si="4"/>
        <v>59102.003591672437</v>
      </c>
      <c r="BN76" s="51">
        <f t="shared" si="4"/>
        <v>60086.250930420807</v>
      </c>
      <c r="BO76" s="51">
        <f t="shared" si="4"/>
        <v>61358.646533910054</v>
      </c>
      <c r="BP76" s="51">
        <f t="shared" si="4"/>
        <v>62430.338473470416</v>
      </c>
      <c r="BQ76" s="51">
        <f t="shared" si="4"/>
        <v>60833.514444382228</v>
      </c>
      <c r="BR76" s="51">
        <f t="shared" si="4"/>
        <v>60615.872845943224</v>
      </c>
      <c r="BS76" s="51">
        <f t="shared" si="4"/>
        <v>61474.389945808514</v>
      </c>
      <c r="BT76" s="51">
        <f t="shared" si="4"/>
        <v>60427.426425436111</v>
      </c>
      <c r="BU76" s="51">
        <f t="shared" si="4"/>
        <v>61888.111491725533</v>
      </c>
      <c r="BV76" s="51">
        <f t="shared" si="4"/>
        <v>64175.744130486535</v>
      </c>
      <c r="BW76" s="51">
        <f t="shared" si="4"/>
        <v>69630.052261142104</v>
      </c>
      <c r="BX76" s="51">
        <f t="shared" si="4"/>
        <v>83088.530192296486</v>
      </c>
      <c r="BY76" s="51">
        <f t="shared" si="4"/>
        <v>87016.83227982861</v>
      </c>
      <c r="BZ76" s="51">
        <f t="shared" si="4"/>
        <v>87839.457532707311</v>
      </c>
      <c r="CA76" s="51">
        <f t="shared" si="4"/>
        <v>89337.463644422358</v>
      </c>
      <c r="CB76" s="51">
        <f t="shared" si="4"/>
        <v>92052.415415070922</v>
      </c>
      <c r="CC76" s="52">
        <f t="shared" si="4"/>
        <v>95407.314928492342</v>
      </c>
    </row>
    <row r="77" spans="1:81" x14ac:dyDescent="0.4">
      <c r="A77" s="132"/>
      <c r="C77" s="209"/>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2"/>
    </row>
    <row r="78" spans="1:81" ht="26.25" customHeight="1" x14ac:dyDescent="0.4">
      <c r="A78" s="132"/>
      <c r="B78" s="93" t="s">
        <v>347</v>
      </c>
      <c r="C78" s="209"/>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9"/>
    </row>
    <row r="79" spans="1:81" x14ac:dyDescent="0.4">
      <c r="A79" s="132"/>
      <c r="B79" s="49" t="s">
        <v>219</v>
      </c>
      <c r="C79" s="209" t="s">
        <v>218</v>
      </c>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v>469.17899642020114</v>
      </c>
      <c r="AI79" s="138">
        <v>483.83492417613769</v>
      </c>
      <c r="AJ79" s="138">
        <v>548.93798506723601</v>
      </c>
      <c r="AK79" s="138">
        <v>641.98231633934017</v>
      </c>
      <c r="AL79" s="138">
        <v>746.06409802954738</v>
      </c>
      <c r="AM79" s="138">
        <v>897.77322025571391</v>
      </c>
      <c r="AN79" s="138">
        <v>1011.6913169649273</v>
      </c>
      <c r="AO79" s="138">
        <v>1164.5294149947413</v>
      </c>
      <c r="AP79" s="138">
        <v>1281.4452136933639</v>
      </c>
      <c r="AQ79" s="138">
        <v>1417.5458404488061</v>
      </c>
      <c r="AR79" s="138">
        <v>1513.3184571540842</v>
      </c>
      <c r="AS79" s="138">
        <v>1645.5601209357033</v>
      </c>
      <c r="AT79" s="138">
        <v>1832.4732156351718</v>
      </c>
      <c r="AU79" s="138">
        <v>2176.3517331353942</v>
      </c>
      <c r="AV79" s="138">
        <v>2772.4138583652721</v>
      </c>
      <c r="AW79" s="138">
        <v>3127.313610538004</v>
      </c>
      <c r="AX79" s="138">
        <v>3374.9059008636827</v>
      </c>
      <c r="AY79" s="138">
        <v>3663.9650184648995</v>
      </c>
      <c r="AZ79" s="138">
        <v>3858.7091945755283</v>
      </c>
      <c r="BA79" s="138">
        <v>4079.1498340481221</v>
      </c>
      <c r="BB79" s="138">
        <v>4265.7407264195526</v>
      </c>
      <c r="BC79" s="138">
        <v>4473.1328237579564</v>
      </c>
      <c r="BD79" s="138">
        <v>4598.9596399492139</v>
      </c>
      <c r="BE79" s="138">
        <v>4792.4374036795743</v>
      </c>
      <c r="BF79" s="138">
        <v>4877.2173609264582</v>
      </c>
      <c r="BG79" s="138">
        <v>5077.7521928192373</v>
      </c>
      <c r="BH79" s="138">
        <v>5245.9705908477126</v>
      </c>
      <c r="BI79" s="138">
        <v>5459.7249589746843</v>
      </c>
      <c r="BJ79" s="138">
        <v>5613.76567775069</v>
      </c>
      <c r="BK79" s="138">
        <v>5848.0691433336542</v>
      </c>
      <c r="BL79" s="138">
        <v>6065.7878252248538</v>
      </c>
      <c r="BM79" s="138">
        <v>6438.7462615586574</v>
      </c>
      <c r="BN79" s="138">
        <v>6473.3942185344276</v>
      </c>
      <c r="BO79" s="138">
        <v>6512.9352335273006</v>
      </c>
      <c r="BP79" s="138">
        <v>6545.2446007886538</v>
      </c>
      <c r="BQ79" s="138">
        <v>6293.6100868593221</v>
      </c>
      <c r="BR79" s="138">
        <v>6279.4663042732354</v>
      </c>
      <c r="BS79" s="138">
        <v>6306.4962930301281</v>
      </c>
      <c r="BT79" s="138">
        <v>6146.5953372350195</v>
      </c>
      <c r="BU79" s="138">
        <v>6091.5231281855858</v>
      </c>
      <c r="BV79" s="138">
        <v>6110.5960690035008</v>
      </c>
      <c r="BW79" s="138">
        <v>6223.6991438878713</v>
      </c>
      <c r="BX79" s="138">
        <v>5268.5838856866094</v>
      </c>
      <c r="BY79" s="138">
        <v>5367.0491906556463</v>
      </c>
      <c r="BZ79" s="138">
        <v>5557.7822219608197</v>
      </c>
      <c r="CA79" s="138">
        <v>5710.5062911945006</v>
      </c>
      <c r="CB79" s="138">
        <v>5841.4707669184763</v>
      </c>
      <c r="CC79" s="139">
        <v>6021.9473805757516</v>
      </c>
    </row>
    <row r="80" spans="1:81" x14ac:dyDescent="0.4">
      <c r="A80" s="132"/>
      <c r="B80" s="49" t="s">
        <v>220</v>
      </c>
      <c r="C80" s="209"/>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v>366.99925602677951</v>
      </c>
      <c r="AI80" s="138">
        <v>311.90711711636101</v>
      </c>
      <c r="AJ80" s="138">
        <v>298.21255402604123</v>
      </c>
      <c r="AK80" s="138">
        <v>293.36383976168719</v>
      </c>
      <c r="AL80" s="138">
        <v>266.32636043044948</v>
      </c>
      <c r="AM80" s="138">
        <v>279.1726246810984</v>
      </c>
      <c r="AN80" s="138">
        <v>264.17042592413384</v>
      </c>
      <c r="AO80" s="138">
        <v>264.46752386360907</v>
      </c>
      <c r="AP80" s="138">
        <v>255.53016561837094</v>
      </c>
      <c r="AQ80" s="138">
        <v>251.14063793690801</v>
      </c>
      <c r="AR80" s="138">
        <v>243.5613093509223</v>
      </c>
      <c r="AS80" s="138">
        <v>256.16650684479123</v>
      </c>
      <c r="AT80" s="138">
        <v>221.11303749456681</v>
      </c>
      <c r="AU80" s="138">
        <v>269.15916270906274</v>
      </c>
      <c r="AV80" s="138">
        <v>281.52427852784155</v>
      </c>
      <c r="AW80" s="138">
        <v>290.52409010179088</v>
      </c>
      <c r="AX80" s="138">
        <v>280.17601828812877</v>
      </c>
      <c r="AY80" s="138">
        <v>274.95021185173869</v>
      </c>
      <c r="AZ80" s="138">
        <v>244.07828304340677</v>
      </c>
      <c r="BA80" s="138">
        <v>225.68502951077355</v>
      </c>
      <c r="BB80" s="138">
        <v>214.09986392164137</v>
      </c>
      <c r="BC80" s="138">
        <v>204.62187173069074</v>
      </c>
      <c r="BD80" s="138">
        <v>186.71464769179829</v>
      </c>
      <c r="BE80" s="138">
        <v>190.56258781927562</v>
      </c>
      <c r="BF80" s="138">
        <v>193.84374760288804</v>
      </c>
      <c r="BG80" s="138">
        <v>179.38014700458186</v>
      </c>
      <c r="BH80" s="138">
        <v>169.27051696854821</v>
      </c>
      <c r="BI80" s="138">
        <v>153.18522697112616</v>
      </c>
      <c r="BJ80" s="138">
        <v>133.12404100855667</v>
      </c>
      <c r="BK80" s="138">
        <v>103.86708842639725</v>
      </c>
      <c r="BL80" s="138">
        <v>83.779763579303307</v>
      </c>
      <c r="BM80" s="138">
        <v>64.918374169321723</v>
      </c>
      <c r="BN80" s="138">
        <v>62.203096868397353</v>
      </c>
      <c r="BO80" s="138">
        <v>45.553638172212437</v>
      </c>
      <c r="BP80" s="138">
        <v>33.802143383978546</v>
      </c>
      <c r="BQ80" s="138">
        <v>21.732059252186964</v>
      </c>
      <c r="BR80" s="138">
        <v>14.232171761244219</v>
      </c>
      <c r="BS80" s="138">
        <v>7.8319838047457013</v>
      </c>
      <c r="BT80" s="138">
        <v>5.4470572962517121</v>
      </c>
      <c r="BU80" s="138">
        <v>3.5812818412250249</v>
      </c>
      <c r="BV80" s="138">
        <v>1.6915370716175444</v>
      </c>
      <c r="BW80" s="138">
        <v>1.0812098125502603</v>
      </c>
      <c r="BX80" s="138">
        <v>0</v>
      </c>
      <c r="BY80" s="138">
        <v>0</v>
      </c>
      <c r="BZ80" s="138">
        <v>0</v>
      </c>
      <c r="CA80" s="138">
        <v>0</v>
      </c>
      <c r="CB80" s="138">
        <v>0</v>
      </c>
      <c r="CC80" s="139">
        <v>0</v>
      </c>
    </row>
    <row r="81" spans="1:81" x14ac:dyDescent="0.4">
      <c r="A81" s="132"/>
      <c r="B81" s="65" t="s">
        <v>331</v>
      </c>
      <c r="C81" s="209" t="s">
        <v>221</v>
      </c>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v>366.99925602677951</v>
      </c>
      <c r="AI81" s="138">
        <v>311.90414092059325</v>
      </c>
      <c r="AJ81" s="138">
        <v>298.12481097349269</v>
      </c>
      <c r="AK81" s="138">
        <v>293.05399062773506</v>
      </c>
      <c r="AL81" s="138">
        <v>265.65411662240865</v>
      </c>
      <c r="AM81" s="138">
        <v>277.83597466369878</v>
      </c>
      <c r="AN81" s="138">
        <v>261.93763635153755</v>
      </c>
      <c r="AO81" s="138">
        <v>260.50967095696905</v>
      </c>
      <c r="AP81" s="138">
        <v>250.22144665644217</v>
      </c>
      <c r="AQ81" s="138">
        <v>244.08823563951759</v>
      </c>
      <c r="AR81" s="138">
        <v>234.28977160237727</v>
      </c>
      <c r="AS81" s="138">
        <v>241.65039805648328</v>
      </c>
      <c r="AT81" s="138">
        <v>203.83749132744518</v>
      </c>
      <c r="AU81" s="138">
        <v>242.56669907046151</v>
      </c>
      <c r="AV81" s="138">
        <v>248.49083108943739</v>
      </c>
      <c r="AW81" s="138">
        <v>252.58765243303583</v>
      </c>
      <c r="AX81" s="138">
        <v>240.94239146743845</v>
      </c>
      <c r="AY81" s="138">
        <v>230.00066863402381</v>
      </c>
      <c r="AZ81" s="138">
        <v>198.5884360173707</v>
      </c>
      <c r="BA81" s="138">
        <v>181.97677862339719</v>
      </c>
      <c r="BB81" s="138">
        <v>169.04734159755969</v>
      </c>
      <c r="BC81" s="138">
        <v>158.60860973816301</v>
      </c>
      <c r="BD81" s="138">
        <v>142.34725393034191</v>
      </c>
      <c r="BE81" s="138">
        <v>144.60357797902171</v>
      </c>
      <c r="BF81" s="138">
        <v>147.24820393860136</v>
      </c>
      <c r="BG81" s="138">
        <v>129.87192938934496</v>
      </c>
      <c r="BH81" s="138">
        <v>120.89904510868581</v>
      </c>
      <c r="BI81" s="138">
        <v>109.12946909774467</v>
      </c>
      <c r="BJ81" s="138">
        <v>93.599869649898238</v>
      </c>
      <c r="BK81" s="138">
        <v>69.75419634451417</v>
      </c>
      <c r="BL81" s="138">
        <v>56.844599496350995</v>
      </c>
      <c r="BM81" s="138">
        <v>44.330718931653564</v>
      </c>
      <c r="BN81" s="138">
        <v>45.852794222751591</v>
      </c>
      <c r="BO81" s="138">
        <v>35.219192766319274</v>
      </c>
      <c r="BP81" s="138">
        <v>25.227430893025595</v>
      </c>
      <c r="BQ81" s="138">
        <v>16.745542005328822</v>
      </c>
      <c r="BR81" s="138">
        <v>10.555441537626972</v>
      </c>
      <c r="BS81" s="138">
        <v>6.3242920323559089</v>
      </c>
      <c r="BT81" s="138">
        <v>3.7276816752007513</v>
      </c>
      <c r="BU81" s="138">
        <v>3.0944499583892848</v>
      </c>
      <c r="BV81" s="138">
        <v>1.461593097931202</v>
      </c>
      <c r="BW81" s="138">
        <v>0.934232436258572</v>
      </c>
      <c r="BX81" s="138">
        <v>0</v>
      </c>
      <c r="BY81" s="138">
        <v>0</v>
      </c>
      <c r="BZ81" s="138">
        <v>0</v>
      </c>
      <c r="CA81" s="138">
        <v>0</v>
      </c>
      <c r="CB81" s="138">
        <v>0</v>
      </c>
      <c r="CC81" s="139">
        <v>0</v>
      </c>
    </row>
    <row r="82" spans="1:81" x14ac:dyDescent="0.4">
      <c r="A82" s="132"/>
      <c r="B82" s="65" t="s">
        <v>332</v>
      </c>
      <c r="C82" s="209" t="s">
        <v>221</v>
      </c>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v>0</v>
      </c>
      <c r="AI82" s="138">
        <v>2.9761957677863406E-3</v>
      </c>
      <c r="AJ82" s="138">
        <v>8.7743052548558423E-2</v>
      </c>
      <c r="AK82" s="138">
        <v>0.30984913395216662</v>
      </c>
      <c r="AL82" s="138">
        <v>0.67224380804082184</v>
      </c>
      <c r="AM82" s="138">
        <v>1.336650017399623</v>
      </c>
      <c r="AN82" s="138">
        <v>2.2327895725962978</v>
      </c>
      <c r="AO82" s="138">
        <v>3.957852906640003</v>
      </c>
      <c r="AP82" s="138">
        <v>5.3087189619287845</v>
      </c>
      <c r="AQ82" s="138">
        <v>7.0524022973904277</v>
      </c>
      <c r="AR82" s="138">
        <v>9.2715377485450503</v>
      </c>
      <c r="AS82" s="138">
        <v>14.516108788307939</v>
      </c>
      <c r="AT82" s="138">
        <v>17.275546167121615</v>
      </c>
      <c r="AU82" s="138">
        <v>26.592463638601249</v>
      </c>
      <c r="AV82" s="138">
        <v>33.033447438404174</v>
      </c>
      <c r="AW82" s="138">
        <v>37.93643766875504</v>
      </c>
      <c r="AX82" s="138">
        <v>39.233626820690333</v>
      </c>
      <c r="AY82" s="138">
        <v>44.94954321771489</v>
      </c>
      <c r="AZ82" s="138">
        <v>45.48984702603606</v>
      </c>
      <c r="BA82" s="138">
        <v>43.70825088737638</v>
      </c>
      <c r="BB82" s="138">
        <v>45.052522324081693</v>
      </c>
      <c r="BC82" s="138">
        <v>46.013261992527731</v>
      </c>
      <c r="BD82" s="138">
        <v>44.367393761456377</v>
      </c>
      <c r="BE82" s="138">
        <v>45.959009840253913</v>
      </c>
      <c r="BF82" s="138">
        <v>46.595543664286694</v>
      </c>
      <c r="BG82" s="138">
        <v>49.508217615236902</v>
      </c>
      <c r="BH82" s="138">
        <v>48.371471859862424</v>
      </c>
      <c r="BI82" s="138">
        <v>44.055757873381474</v>
      </c>
      <c r="BJ82" s="138">
        <v>39.524171358658428</v>
      </c>
      <c r="BK82" s="138">
        <v>34.112892081883068</v>
      </c>
      <c r="BL82" s="138">
        <v>26.935164082952316</v>
      </c>
      <c r="BM82" s="138">
        <v>20.587655237668159</v>
      </c>
      <c r="BN82" s="138">
        <v>16.350302645645762</v>
      </c>
      <c r="BO82" s="138">
        <v>10.334445405893161</v>
      </c>
      <c r="BP82" s="138">
        <v>8.5747124909529475</v>
      </c>
      <c r="BQ82" s="138">
        <v>4.9865172468581438</v>
      </c>
      <c r="BR82" s="138">
        <v>3.6767302236172457</v>
      </c>
      <c r="BS82" s="138">
        <v>1.5076917723897925</v>
      </c>
      <c r="BT82" s="138">
        <v>1.719375621050961</v>
      </c>
      <c r="BU82" s="138">
        <v>0.48683188283573992</v>
      </c>
      <c r="BV82" s="138">
        <v>0.2299439736863424</v>
      </c>
      <c r="BW82" s="138">
        <v>0.14697737629168825</v>
      </c>
      <c r="BX82" s="138">
        <v>0</v>
      </c>
      <c r="BY82" s="138">
        <v>0</v>
      </c>
      <c r="BZ82" s="138">
        <v>0</v>
      </c>
      <c r="CA82" s="138">
        <v>0</v>
      </c>
      <c r="CB82" s="138">
        <v>0</v>
      </c>
      <c r="CC82" s="139">
        <v>0</v>
      </c>
    </row>
    <row r="83" spans="1:81" x14ac:dyDescent="0.4">
      <c r="A83" s="132"/>
      <c r="B83" s="49" t="s">
        <v>222</v>
      </c>
      <c r="C83" s="209" t="s">
        <v>218</v>
      </c>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v>0</v>
      </c>
      <c r="AI83" s="138">
        <v>0</v>
      </c>
      <c r="AJ83" s="138">
        <v>0</v>
      </c>
      <c r="AK83" s="138">
        <v>0</v>
      </c>
      <c r="AL83" s="138">
        <v>0</v>
      </c>
      <c r="AM83" s="138">
        <v>0</v>
      </c>
      <c r="AN83" s="138">
        <v>0</v>
      </c>
      <c r="AO83" s="138">
        <v>0</v>
      </c>
      <c r="AP83" s="138">
        <v>0</v>
      </c>
      <c r="AQ83" s="138">
        <v>0</v>
      </c>
      <c r="AR83" s="138">
        <v>0</v>
      </c>
      <c r="AS83" s="138">
        <v>0</v>
      </c>
      <c r="AT83" s="138">
        <v>0</v>
      </c>
      <c r="AU83" s="138">
        <v>26.878206801860873</v>
      </c>
      <c r="AV83" s="138">
        <v>30.916677871286588</v>
      </c>
      <c r="AW83" s="138">
        <v>38.349136864044695</v>
      </c>
      <c r="AX83" s="138">
        <v>45.17980255989778</v>
      </c>
      <c r="AY83" s="138">
        <v>52.032213739193658</v>
      </c>
      <c r="AZ83" s="138">
        <v>58.949581389471717</v>
      </c>
      <c r="BA83" s="138">
        <v>59.3702010433746</v>
      </c>
      <c r="BB83" s="138">
        <v>61.142629102937782</v>
      </c>
      <c r="BC83" s="138">
        <v>60.798975038985738</v>
      </c>
      <c r="BD83" s="138">
        <v>89.152701555523109</v>
      </c>
      <c r="BE83" s="138">
        <v>93.948165350825349</v>
      </c>
      <c r="BF83" s="138">
        <v>68.73189934639106</v>
      </c>
      <c r="BG83" s="138">
        <v>53.161219594375204</v>
      </c>
      <c r="BH83" s="138">
        <v>54.853274793523916</v>
      </c>
      <c r="BI83" s="138">
        <v>49.56296393826586</v>
      </c>
      <c r="BJ83" s="138">
        <v>53.071735181899015</v>
      </c>
      <c r="BK83" s="138">
        <v>58.275430073408572</v>
      </c>
      <c r="BL83" s="138">
        <v>59.849600795886552</v>
      </c>
      <c r="BM83" s="138">
        <v>61.418958635046472</v>
      </c>
      <c r="BN83" s="138">
        <v>56.569016812832693</v>
      </c>
      <c r="BO83" s="138">
        <v>50.691218116044901</v>
      </c>
      <c r="BP83" s="138">
        <v>53.786168725585064</v>
      </c>
      <c r="BQ83" s="138">
        <v>54.553453225419325</v>
      </c>
      <c r="BR83" s="138">
        <v>51.831732773247147</v>
      </c>
      <c r="BS83" s="138">
        <v>48.116819504218022</v>
      </c>
      <c r="BT83" s="138">
        <v>45.129280053441136</v>
      </c>
      <c r="BU83" s="138">
        <v>42.727976747269636</v>
      </c>
      <c r="BV83" s="138">
        <v>31.865348974619707</v>
      </c>
      <c r="BW83" s="138">
        <v>28.660638387767435</v>
      </c>
      <c r="BX83" s="138">
        <v>27.545340791471666</v>
      </c>
      <c r="BY83" s="138">
        <v>28.541845478823234</v>
      </c>
      <c r="BZ83" s="138">
        <v>30.128711491770183</v>
      </c>
      <c r="CA83" s="138">
        <v>31.030454213228321</v>
      </c>
      <c r="CB83" s="138">
        <v>31.92055814605456</v>
      </c>
      <c r="CC83" s="139">
        <v>33.636381143141747</v>
      </c>
    </row>
    <row r="84" spans="1:81" ht="26.25" customHeight="1" x14ac:dyDescent="0.4">
      <c r="A84" s="132"/>
      <c r="B84" s="49" t="s">
        <v>348</v>
      </c>
      <c r="C84" s="209" t="s">
        <v>221</v>
      </c>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v>490.67063473402294</v>
      </c>
      <c r="AI84" s="138">
        <v>419.90086103409215</v>
      </c>
      <c r="AJ84" s="138">
        <v>359.84778490261374</v>
      </c>
      <c r="AK84" s="138">
        <v>335.52226921786223</v>
      </c>
      <c r="AL84" s="138">
        <v>315.61365410390232</v>
      </c>
      <c r="AM84" s="138">
        <v>304.176018871618</v>
      </c>
      <c r="AN84" s="138">
        <v>293.40011956692598</v>
      </c>
      <c r="AO84" s="138">
        <v>277.92869147532616</v>
      </c>
      <c r="AP84" s="138">
        <v>271.94729937902929</v>
      </c>
      <c r="AQ84" s="138">
        <v>257.53742754642298</v>
      </c>
      <c r="AR84" s="138">
        <v>246.26389177692459</v>
      </c>
      <c r="AS84" s="138">
        <v>234.83838217529288</v>
      </c>
      <c r="AT84" s="138">
        <v>217.69321296200164</v>
      </c>
      <c r="AU84" s="138">
        <v>209.33928390668365</v>
      </c>
      <c r="AV84" s="138">
        <v>205.43154197394128</v>
      </c>
      <c r="AW84" s="138">
        <v>212.65323579680893</v>
      </c>
      <c r="AX84" s="138">
        <v>212.02760921330935</v>
      </c>
      <c r="AY84" s="138">
        <v>207.36277085646037</v>
      </c>
      <c r="AZ84" s="138">
        <v>207.3991709412569</v>
      </c>
      <c r="BA84" s="138">
        <v>199.42815904582002</v>
      </c>
      <c r="BB84" s="138">
        <v>198.03567718316086</v>
      </c>
      <c r="BC84" s="138">
        <v>187.27453632789917</v>
      </c>
      <c r="BD84" s="138">
        <v>185.13672932094434</v>
      </c>
      <c r="BE84" s="138">
        <v>184.27768842908918</v>
      </c>
      <c r="BF84" s="138">
        <v>180.07127473816112</v>
      </c>
      <c r="BG84" s="138">
        <v>179.67108909213479</v>
      </c>
      <c r="BH84" s="138">
        <v>175.6684265001912</v>
      </c>
      <c r="BI84" s="138">
        <v>172.34696745983979</v>
      </c>
      <c r="BJ84" s="138">
        <v>170.27974912449696</v>
      </c>
      <c r="BK84" s="138">
        <v>167.47517018579379</v>
      </c>
      <c r="BL84" s="138">
        <v>1054.1124329535044</v>
      </c>
      <c r="BM84" s="138">
        <v>152.86814724770667</v>
      </c>
      <c r="BN84" s="138">
        <v>151.55093212748216</v>
      </c>
      <c r="BO84" s="138">
        <v>150.46333418987456</v>
      </c>
      <c r="BP84" s="138">
        <v>147.57791615836859</v>
      </c>
      <c r="BQ84" s="138">
        <v>143.86483873774267</v>
      </c>
      <c r="BR84" s="138">
        <v>144.30397151077381</v>
      </c>
      <c r="BS84" s="138">
        <v>146.55449067230313</v>
      </c>
      <c r="BT84" s="138">
        <v>141.72652103913245</v>
      </c>
      <c r="BU84" s="138">
        <v>138.86656150561254</v>
      </c>
      <c r="BV84" s="138">
        <v>135.3378443475807</v>
      </c>
      <c r="BW84" s="138">
        <v>130.67038978675595</v>
      </c>
      <c r="BX84" s="138">
        <v>123.86314870664778</v>
      </c>
      <c r="BY84" s="138">
        <v>127.4515607535798</v>
      </c>
      <c r="BZ84" s="138">
        <v>129.33964459122745</v>
      </c>
      <c r="CA84" s="138">
        <v>128.66863977244392</v>
      </c>
      <c r="CB84" s="138">
        <v>128.0895741999814</v>
      </c>
      <c r="CC84" s="139">
        <v>127.45715596083681</v>
      </c>
    </row>
    <row r="85" spans="1:81" x14ac:dyDescent="0.4">
      <c r="A85" s="132"/>
      <c r="B85" s="49" t="s">
        <v>226</v>
      </c>
      <c r="C85" s="209" t="s">
        <v>227</v>
      </c>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v>0</v>
      </c>
      <c r="AI85" s="138">
        <v>0</v>
      </c>
      <c r="AJ85" s="138">
        <v>0</v>
      </c>
      <c r="AK85" s="138">
        <v>0</v>
      </c>
      <c r="AL85" s="138">
        <v>0</v>
      </c>
      <c r="AM85" s="138">
        <v>0</v>
      </c>
      <c r="AN85" s="138">
        <v>0</v>
      </c>
      <c r="AO85" s="138">
        <v>0</v>
      </c>
      <c r="AP85" s="138">
        <v>0</v>
      </c>
      <c r="AQ85" s="138">
        <v>0</v>
      </c>
      <c r="AR85" s="138">
        <v>0</v>
      </c>
      <c r="AS85" s="138">
        <v>0</v>
      </c>
      <c r="AT85" s="138">
        <v>0</v>
      </c>
      <c r="AU85" s="138">
        <v>0</v>
      </c>
      <c r="AV85" s="138">
        <v>0</v>
      </c>
      <c r="AW85" s="138">
        <v>0</v>
      </c>
      <c r="AX85" s="138">
        <v>0</v>
      </c>
      <c r="AY85" s="138">
        <v>0</v>
      </c>
      <c r="AZ85" s="138">
        <v>0</v>
      </c>
      <c r="BA85" s="138">
        <v>0</v>
      </c>
      <c r="BB85" s="138">
        <v>0</v>
      </c>
      <c r="BC85" s="138">
        <v>0</v>
      </c>
      <c r="BD85" s="138">
        <v>0</v>
      </c>
      <c r="BE85" s="138">
        <v>0</v>
      </c>
      <c r="BF85" s="138">
        <v>0</v>
      </c>
      <c r="BG85" s="138">
        <v>0</v>
      </c>
      <c r="BH85" s="138">
        <v>0</v>
      </c>
      <c r="BI85" s="138">
        <v>0</v>
      </c>
      <c r="BJ85" s="138">
        <v>3.2273300454260863</v>
      </c>
      <c r="BK85" s="138">
        <v>3.6579484052995492</v>
      </c>
      <c r="BL85" s="138">
        <v>186.31963893332104</v>
      </c>
      <c r="BM85" s="138">
        <v>244.52799328966299</v>
      </c>
      <c r="BN85" s="138">
        <v>330.38526429616269</v>
      </c>
      <c r="BO85" s="138">
        <v>95.013407445552858</v>
      </c>
      <c r="BP85" s="138">
        <v>100.1232649452031</v>
      </c>
      <c r="BQ85" s="138">
        <v>5.7002165083293121</v>
      </c>
      <c r="BR85" s="138">
        <v>7.1161574988891481</v>
      </c>
      <c r="BS85" s="138">
        <v>2.1526610787757332</v>
      </c>
      <c r="BT85" s="138">
        <v>1.7474722629076518</v>
      </c>
      <c r="BU85" s="138">
        <v>59.594688576307412</v>
      </c>
      <c r="BV85" s="138">
        <v>21.630419204755139</v>
      </c>
      <c r="BW85" s="138">
        <v>10.790998537048587</v>
      </c>
      <c r="BX85" s="138">
        <v>29.093322995394946</v>
      </c>
      <c r="BY85" s="138">
        <v>57.312936855714199</v>
      </c>
      <c r="BZ85" s="138">
        <v>57.181273423614137</v>
      </c>
      <c r="CA85" s="138">
        <v>56.103672906292267</v>
      </c>
      <c r="CB85" s="138">
        <v>49.425779059387011</v>
      </c>
      <c r="CC85" s="139">
        <v>47.536353248659026</v>
      </c>
    </row>
    <row r="86" spans="1:81" x14ac:dyDescent="0.4">
      <c r="A86" s="132"/>
      <c r="B86" s="49" t="s">
        <v>23</v>
      </c>
      <c r="C86" s="209" t="s">
        <v>227</v>
      </c>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v>966.31657679722264</v>
      </c>
      <c r="AI86" s="138">
        <v>950.20880967823757</v>
      </c>
      <c r="AJ86" s="138">
        <v>1070.9024788912218</v>
      </c>
      <c r="AK86" s="138">
        <v>1447.7103953472933</v>
      </c>
      <c r="AL86" s="138">
        <v>1645.0300646256953</v>
      </c>
      <c r="AM86" s="138">
        <v>1771.6433217857941</v>
      </c>
      <c r="AN86" s="138">
        <v>1865.4596926875729</v>
      </c>
      <c r="AO86" s="138">
        <v>1933.7063764687816</v>
      </c>
      <c r="AP86" s="138">
        <v>2047.5051818186748</v>
      </c>
      <c r="AQ86" s="138">
        <v>2017.4287290993884</v>
      </c>
      <c r="AR86" s="138">
        <v>1717.6770893334926</v>
      </c>
      <c r="AS86" s="138">
        <v>1963.192706512996</v>
      </c>
      <c r="AT86" s="138">
        <v>2251.5773864822795</v>
      </c>
      <c r="AU86" s="138">
        <v>1227.4393317528736</v>
      </c>
      <c r="AV86" s="138">
        <v>1292.4483374951808</v>
      </c>
      <c r="AW86" s="138">
        <v>1639.8557047031925</v>
      </c>
      <c r="AX86" s="138">
        <v>1673.5387307874323</v>
      </c>
      <c r="AY86" s="138">
        <v>1655.6808292306252</v>
      </c>
      <c r="AZ86" s="138">
        <v>1669.1800534928664</v>
      </c>
      <c r="BA86" s="138">
        <v>1746.6026132214938</v>
      </c>
      <c r="BB86" s="138">
        <v>1790.2313176950738</v>
      </c>
      <c r="BC86" s="138">
        <v>1844.103774897734</v>
      </c>
      <c r="BD86" s="138">
        <v>1913.2165252610025</v>
      </c>
      <c r="BE86" s="138">
        <v>2069.8407590817487</v>
      </c>
      <c r="BF86" s="138">
        <v>2146.7964378021838</v>
      </c>
      <c r="BG86" s="138">
        <v>2368.4861870533023</v>
      </c>
      <c r="BH86" s="138">
        <v>2611.181742989671</v>
      </c>
      <c r="BI86" s="138">
        <v>2564.6097867337758</v>
      </c>
      <c r="BJ86" s="138">
        <v>2711.2201766249332</v>
      </c>
      <c r="BK86" s="138">
        <v>2692.9716993880083</v>
      </c>
      <c r="BL86" s="138">
        <v>2770.8093192933561</v>
      </c>
      <c r="BM86" s="138">
        <v>2824.2145337363813</v>
      </c>
      <c r="BN86" s="138">
        <v>2814.619495947753</v>
      </c>
      <c r="BO86" s="138">
        <v>2716.6124280702088</v>
      </c>
      <c r="BP86" s="138">
        <v>2553.9506401496283</v>
      </c>
      <c r="BQ86" s="138">
        <v>0</v>
      </c>
      <c r="BR86" s="138">
        <v>0</v>
      </c>
      <c r="BS86" s="138">
        <v>0</v>
      </c>
      <c r="BT86" s="138">
        <v>0</v>
      </c>
      <c r="BU86" s="138">
        <v>0</v>
      </c>
      <c r="BV86" s="138">
        <v>0</v>
      </c>
      <c r="BW86" s="138">
        <v>0</v>
      </c>
      <c r="BX86" s="138">
        <v>0</v>
      </c>
      <c r="BY86" s="138">
        <v>0</v>
      </c>
      <c r="BZ86" s="138">
        <v>0</v>
      </c>
      <c r="CA86" s="138">
        <v>0</v>
      </c>
      <c r="CB86" s="138">
        <v>0</v>
      </c>
      <c r="CC86" s="139">
        <v>0</v>
      </c>
    </row>
    <row r="87" spans="1:81" x14ac:dyDescent="0.4">
      <c r="A87" s="132"/>
      <c r="B87" s="49" t="s">
        <v>228</v>
      </c>
      <c r="C87" s="209" t="s">
        <v>221</v>
      </c>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v>81.778439122337161</v>
      </c>
      <c r="AI87" s="138">
        <v>69.983476839015367</v>
      </c>
      <c r="AJ87" s="138">
        <v>58.75065875961041</v>
      </c>
      <c r="AK87" s="138">
        <v>56.474045313897598</v>
      </c>
      <c r="AL87" s="138">
        <v>52.60227568398372</v>
      </c>
      <c r="AM87" s="138">
        <v>50.203808939975787</v>
      </c>
      <c r="AN87" s="138">
        <v>47.502876501311825</v>
      </c>
      <c r="AO87" s="138">
        <v>47.644918538627344</v>
      </c>
      <c r="AP87" s="138">
        <v>45.748143820771283</v>
      </c>
      <c r="AQ87" s="138">
        <v>6.2771739349632814</v>
      </c>
      <c r="AR87" s="138">
        <v>0</v>
      </c>
      <c r="AS87" s="138">
        <v>0</v>
      </c>
      <c r="AT87" s="138">
        <v>0</v>
      </c>
      <c r="AU87" s="138">
        <v>0</v>
      </c>
      <c r="AV87" s="138">
        <v>0</v>
      </c>
      <c r="AW87" s="138">
        <v>0</v>
      </c>
      <c r="AX87" s="138">
        <v>0</v>
      </c>
      <c r="AY87" s="138">
        <v>0</v>
      </c>
      <c r="AZ87" s="138">
        <v>0</v>
      </c>
      <c r="BA87" s="138">
        <v>0</v>
      </c>
      <c r="BB87" s="138">
        <v>0</v>
      </c>
      <c r="BC87" s="138">
        <v>0</v>
      </c>
      <c r="BD87" s="138">
        <v>0</v>
      </c>
      <c r="BE87" s="138">
        <v>0</v>
      </c>
      <c r="BF87" s="138">
        <v>0</v>
      </c>
      <c r="BG87" s="138">
        <v>0</v>
      </c>
      <c r="BH87" s="138">
        <v>0</v>
      </c>
      <c r="BI87" s="138">
        <v>0</v>
      </c>
      <c r="BJ87" s="138">
        <v>0</v>
      </c>
      <c r="BK87" s="138">
        <v>0</v>
      </c>
      <c r="BL87" s="138">
        <v>0</v>
      </c>
      <c r="BM87" s="138">
        <v>0</v>
      </c>
      <c r="BN87" s="138">
        <v>0</v>
      </c>
      <c r="BO87" s="138">
        <v>0</v>
      </c>
      <c r="BP87" s="138">
        <v>0</v>
      </c>
      <c r="BQ87" s="138">
        <v>0</v>
      </c>
      <c r="BR87" s="138">
        <v>0</v>
      </c>
      <c r="BS87" s="138">
        <v>0</v>
      </c>
      <c r="BT87" s="138">
        <v>0</v>
      </c>
      <c r="BU87" s="138">
        <v>0</v>
      </c>
      <c r="BV87" s="138">
        <v>0</v>
      </c>
      <c r="BW87" s="138">
        <v>0</v>
      </c>
      <c r="BX87" s="138">
        <v>0</v>
      </c>
      <c r="BY87" s="138">
        <v>0</v>
      </c>
      <c r="BZ87" s="138">
        <v>0</v>
      </c>
      <c r="CA87" s="138">
        <v>0</v>
      </c>
      <c r="CB87" s="138">
        <v>0</v>
      </c>
      <c r="CC87" s="139">
        <v>0</v>
      </c>
    </row>
    <row r="88" spans="1:81" x14ac:dyDescent="0.4">
      <c r="A88" s="132"/>
      <c r="B88" s="49" t="s">
        <v>229</v>
      </c>
      <c r="C88" s="209" t="s">
        <v>218</v>
      </c>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v>0</v>
      </c>
      <c r="AI88" s="138">
        <v>0</v>
      </c>
      <c r="AJ88" s="138">
        <v>0</v>
      </c>
      <c r="AK88" s="138">
        <v>0</v>
      </c>
      <c r="AL88" s="138">
        <v>0</v>
      </c>
      <c r="AM88" s="138">
        <v>0</v>
      </c>
      <c r="AN88" s="138">
        <v>0</v>
      </c>
      <c r="AO88" s="138">
        <v>0</v>
      </c>
      <c r="AP88" s="138">
        <v>0</v>
      </c>
      <c r="AQ88" s="138">
        <v>0</v>
      </c>
      <c r="AR88" s="138">
        <v>0</v>
      </c>
      <c r="AS88" s="138">
        <v>0</v>
      </c>
      <c r="AT88" s="138">
        <v>0</v>
      </c>
      <c r="AU88" s="138">
        <v>0</v>
      </c>
      <c r="AV88" s="138">
        <v>902.15771938356113</v>
      </c>
      <c r="AW88" s="138">
        <v>1237.0407650786246</v>
      </c>
      <c r="AX88" s="138">
        <v>1411.3378339140445</v>
      </c>
      <c r="AY88" s="138">
        <v>1683.1977344774368</v>
      </c>
      <c r="AZ88" s="138">
        <v>1955.2916080276918</v>
      </c>
      <c r="BA88" s="138">
        <v>2221.9429586119468</v>
      </c>
      <c r="BB88" s="138">
        <v>2434.1031214596915</v>
      </c>
      <c r="BC88" s="138">
        <v>2670.1707010458763</v>
      </c>
      <c r="BD88" s="138">
        <v>2874.3787046118064</v>
      </c>
      <c r="BE88" s="138">
        <v>3136.2450155223819</v>
      </c>
      <c r="BF88" s="138">
        <v>3277.548361988529</v>
      </c>
      <c r="BG88" s="138">
        <v>3525.0227883365328</v>
      </c>
      <c r="BH88" s="138">
        <v>3725.4030268958686</v>
      </c>
      <c r="BI88" s="138">
        <v>3930.250692503007</v>
      </c>
      <c r="BJ88" s="138">
        <v>4139.5736606760765</v>
      </c>
      <c r="BK88" s="138">
        <v>4420.0036168692131</v>
      </c>
      <c r="BL88" s="138">
        <v>4637.0845227755199</v>
      </c>
      <c r="BM88" s="138">
        <v>5030.1927961520114</v>
      </c>
      <c r="BN88" s="138">
        <v>5201.1206004198339</v>
      </c>
      <c r="BO88" s="138">
        <v>5307.5684685798842</v>
      </c>
      <c r="BP88" s="138">
        <v>5522.5837885058418</v>
      </c>
      <c r="BQ88" s="138">
        <v>5601.6986197793467</v>
      </c>
      <c r="BR88" s="138">
        <v>5802.5415251057493</v>
      </c>
      <c r="BS88" s="138">
        <v>5475.6519712429699</v>
      </c>
      <c r="BT88" s="138">
        <v>5020.5561932109549</v>
      </c>
      <c r="BU88" s="138">
        <v>4233.2511290767488</v>
      </c>
      <c r="BV88" s="138">
        <v>3795.7542425413039</v>
      </c>
      <c r="BW88" s="138">
        <v>3488.2913694222816</v>
      </c>
      <c r="BX88" s="138">
        <v>2623.9388043572258</v>
      </c>
      <c r="BY88" s="138">
        <v>2397.1351268681624</v>
      </c>
      <c r="BZ88" s="138">
        <v>2211.0273575240217</v>
      </c>
      <c r="CA88" s="138">
        <v>2018.0862601172057</v>
      </c>
      <c r="CB88" s="138">
        <v>1773.5697571027531</v>
      </c>
      <c r="CC88" s="139">
        <v>1482.1648533286823</v>
      </c>
    </row>
    <row r="89" spans="1:81" ht="25.5" customHeight="1" x14ac:dyDescent="0.4">
      <c r="A89" s="132"/>
      <c r="B89" s="49" t="s">
        <v>236</v>
      </c>
      <c r="C89" s="209" t="s">
        <v>218</v>
      </c>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v>0</v>
      </c>
      <c r="BA89" s="138">
        <v>0</v>
      </c>
      <c r="BB89" s="138">
        <v>0</v>
      </c>
      <c r="BC89" s="138">
        <v>0</v>
      </c>
      <c r="BD89" s="138">
        <v>0</v>
      </c>
      <c r="BE89" s="138">
        <v>0</v>
      </c>
      <c r="BF89" s="138">
        <v>0</v>
      </c>
      <c r="BG89" s="138">
        <v>0</v>
      </c>
      <c r="BH89" s="138">
        <v>0</v>
      </c>
      <c r="BI89" s="138">
        <v>4.1739523306068227</v>
      </c>
      <c r="BJ89" s="138">
        <v>9.4703583597231784</v>
      </c>
      <c r="BK89" s="138">
        <v>17.759633019645424</v>
      </c>
      <c r="BL89" s="138">
        <v>49.366851343368708</v>
      </c>
      <c r="BM89" s="138">
        <v>43.067200427177006</v>
      </c>
      <c r="BN89" s="138">
        <v>56.674131923862511</v>
      </c>
      <c r="BO89" s="138">
        <v>90.43088261510465</v>
      </c>
      <c r="BP89" s="138">
        <v>132.57883894686162</v>
      </c>
      <c r="BQ89" s="138">
        <v>187.57556695374802</v>
      </c>
      <c r="BR89" s="138">
        <v>217.61841287561205</v>
      </c>
      <c r="BS89" s="138">
        <v>239.89467235086036</v>
      </c>
      <c r="BT89" s="138">
        <v>218.31217070726484</v>
      </c>
      <c r="BU89" s="138">
        <v>239.89872642568045</v>
      </c>
      <c r="BV89" s="138">
        <v>228.01613930234078</v>
      </c>
      <c r="BW89" s="138">
        <v>223.59138785893558</v>
      </c>
      <c r="BX89" s="138">
        <v>212.80087086550296</v>
      </c>
      <c r="BY89" s="138">
        <v>230.57139458178125</v>
      </c>
      <c r="BZ89" s="138">
        <v>236.50420592313711</v>
      </c>
      <c r="CA89" s="138">
        <v>236.07137697113598</v>
      </c>
      <c r="CB89" s="138">
        <v>235.79427910549214</v>
      </c>
      <c r="CC89" s="139">
        <v>234.82402652852736</v>
      </c>
    </row>
    <row r="90" spans="1:81" x14ac:dyDescent="0.4">
      <c r="A90" s="132"/>
      <c r="B90" s="49" t="s">
        <v>237</v>
      </c>
      <c r="C90" s="209" t="s">
        <v>227</v>
      </c>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v>0</v>
      </c>
      <c r="BA90" s="138">
        <v>0</v>
      </c>
      <c r="BB90" s="138">
        <v>0</v>
      </c>
      <c r="BC90" s="138">
        <v>0</v>
      </c>
      <c r="BD90" s="138">
        <v>0</v>
      </c>
      <c r="BE90" s="138">
        <v>0</v>
      </c>
      <c r="BF90" s="138">
        <v>0</v>
      </c>
      <c r="BG90" s="138">
        <v>0</v>
      </c>
      <c r="BH90" s="138">
        <v>0</v>
      </c>
      <c r="BI90" s="138">
        <v>0</v>
      </c>
      <c r="BJ90" s="138">
        <v>31.106790939731347</v>
      </c>
      <c r="BK90" s="138">
        <v>29.469488259088354</v>
      </c>
      <c r="BL90" s="138">
        <v>30.257694734334045</v>
      </c>
      <c r="BM90" s="138">
        <v>27.887067447469253</v>
      </c>
      <c r="BN90" s="138">
        <v>25.184692373524474</v>
      </c>
      <c r="BO90" s="138">
        <v>26.010354595513089</v>
      </c>
      <c r="BP90" s="138">
        <v>22.167871353622779</v>
      </c>
      <c r="BQ90" s="138">
        <v>21.022469321136398</v>
      </c>
      <c r="BR90" s="138">
        <v>19.386472542217017</v>
      </c>
      <c r="BS90" s="138">
        <v>16.425783308578989</v>
      </c>
      <c r="BT90" s="138">
        <v>14.663774017275543</v>
      </c>
      <c r="BU90" s="138">
        <v>12.636276130001498</v>
      </c>
      <c r="BV90" s="138">
        <v>13.432273064059826</v>
      </c>
      <c r="BW90" s="138">
        <v>10.156951152181552</v>
      </c>
      <c r="BX90" s="138">
        <v>17.066780785991735</v>
      </c>
      <c r="BY90" s="138">
        <v>13.311980626009515</v>
      </c>
      <c r="BZ90" s="138">
        <v>12.449702478904785</v>
      </c>
      <c r="CA90" s="138">
        <v>9.9706482913587671</v>
      </c>
      <c r="CB90" s="138">
        <v>8.9895134118565299</v>
      </c>
      <c r="CC90" s="139">
        <v>6.6208923111210707</v>
      </c>
    </row>
    <row r="91" spans="1:81" x14ac:dyDescent="0.4">
      <c r="A91" s="132"/>
      <c r="B91" s="49" t="s">
        <v>239</v>
      </c>
      <c r="C91" s="209" t="s">
        <v>227</v>
      </c>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v>1640.3711702272742</v>
      </c>
      <c r="AI91" s="138">
        <v>1542.9525527116846</v>
      </c>
      <c r="AJ91" s="138">
        <v>1672.0189019480893</v>
      </c>
      <c r="AK91" s="138">
        <v>2446.3411291792227</v>
      </c>
      <c r="AL91" s="138">
        <v>2928.2736683700655</v>
      </c>
      <c r="AM91" s="138">
        <v>3304.8477116152872</v>
      </c>
      <c r="AN91" s="138">
        <v>3521.9253599317917</v>
      </c>
      <c r="AO91" s="138">
        <v>3741.3328094654971</v>
      </c>
      <c r="AP91" s="138">
        <v>3859.0884981520171</v>
      </c>
      <c r="AQ91" s="138">
        <v>3785.587512156927</v>
      </c>
      <c r="AR91" s="138">
        <v>4111.6626045392031</v>
      </c>
      <c r="AS91" s="138">
        <v>4287.861600856937</v>
      </c>
      <c r="AT91" s="138">
        <v>4501.7714128950065</v>
      </c>
      <c r="AU91" s="138">
        <v>4711.6683541534339</v>
      </c>
      <c r="AV91" s="138">
        <v>5010.9966062286658</v>
      </c>
      <c r="AW91" s="138">
        <v>5554.5727479314492</v>
      </c>
      <c r="AX91" s="138">
        <v>5850.2371397185698</v>
      </c>
      <c r="AY91" s="138">
        <v>6036.3246804072105</v>
      </c>
      <c r="AZ91" s="138">
        <v>6050.2374310821442</v>
      </c>
      <c r="BA91" s="138">
        <v>6128.6580795856271</v>
      </c>
      <c r="BB91" s="138">
        <v>6130.8526511808641</v>
      </c>
      <c r="BC91" s="138">
        <v>6334.245156520612</v>
      </c>
      <c r="BD91" s="138">
        <v>6547.7504358172955</v>
      </c>
      <c r="BE91" s="138">
        <v>6838.8203884060558</v>
      </c>
      <c r="BF91" s="138">
        <v>7175.9738052783841</v>
      </c>
      <c r="BG91" s="138">
        <v>6521.4458305235385</v>
      </c>
      <c r="BH91" s="138">
        <v>6495.312212118808</v>
      </c>
      <c r="BI91" s="138">
        <v>6349.887236174769</v>
      </c>
      <c r="BJ91" s="138">
        <v>6577.1353479290046</v>
      </c>
      <c r="BK91" s="138">
        <v>6478.5666667622318</v>
      </c>
      <c r="BL91" s="138">
        <v>7051.1384205342856</v>
      </c>
      <c r="BM91" s="138">
        <v>7266.1659683986845</v>
      </c>
      <c r="BN91" s="138">
        <v>7366.4791822678753</v>
      </c>
      <c r="BO91" s="138">
        <v>7613.4191827434288</v>
      </c>
      <c r="BP91" s="138">
        <v>7682.630528363863</v>
      </c>
      <c r="BQ91" s="138">
        <v>7683.8008738692852</v>
      </c>
      <c r="BR91" s="138">
        <v>7618.6644466493053</v>
      </c>
      <c r="BS91" s="138">
        <v>7498.9076523645062</v>
      </c>
      <c r="BT91" s="138">
        <v>7095.6094752909157</v>
      </c>
      <c r="BU91" s="138">
        <v>6707.1676367930922</v>
      </c>
      <c r="BV91" s="138">
        <v>6281.7030741388244</v>
      </c>
      <c r="BW91" s="138">
        <v>6070.1223096367548</v>
      </c>
      <c r="BX91" s="138">
        <v>5660.909404244725</v>
      </c>
      <c r="BY91" s="138">
        <v>6062.9166956747367</v>
      </c>
      <c r="BZ91" s="138">
        <v>6135.6833047451864</v>
      </c>
      <c r="CA91" s="138">
        <v>6055.7524468340325</v>
      </c>
      <c r="CB91" s="138">
        <v>6175.7063085504642</v>
      </c>
      <c r="CC91" s="139">
        <v>6102.6400039887849</v>
      </c>
    </row>
    <row r="92" spans="1:81" x14ac:dyDescent="0.4">
      <c r="A92" s="132"/>
      <c r="B92" s="49" t="s">
        <v>337</v>
      </c>
      <c r="C92" s="209"/>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v>363.50567183657535</v>
      </c>
      <c r="AI92" s="138">
        <v>364.55017173675219</v>
      </c>
      <c r="AJ92" s="138">
        <v>346.51911566833536</v>
      </c>
      <c r="AK92" s="138">
        <v>367.62241492259824</v>
      </c>
      <c r="AL92" s="138">
        <v>397.96451590534326</v>
      </c>
      <c r="AM92" s="138">
        <v>453.27211710847672</v>
      </c>
      <c r="AN92" s="138">
        <v>534.56689193741704</v>
      </c>
      <c r="AO92" s="138">
        <v>634.31677741528461</v>
      </c>
      <c r="AP92" s="138">
        <v>792.84800592648253</v>
      </c>
      <c r="AQ92" s="138">
        <v>940.13724988273304</v>
      </c>
      <c r="AR92" s="138">
        <v>1085.167549135308</v>
      </c>
      <c r="AS92" s="138">
        <v>1246.7241339950951</v>
      </c>
      <c r="AT92" s="138">
        <v>1429.8631871606922</v>
      </c>
      <c r="AU92" s="138">
        <v>1714.5948016171744</v>
      </c>
      <c r="AV92" s="138">
        <v>1885.0459401034771</v>
      </c>
      <c r="AW92" s="138">
        <v>2043.5568327988692</v>
      </c>
      <c r="AX92" s="138">
        <v>2146.2453751777102</v>
      </c>
      <c r="AY92" s="138">
        <v>1790.2544453806227</v>
      </c>
      <c r="AZ92" s="138">
        <v>1401.1544260255043</v>
      </c>
      <c r="BA92" s="138">
        <v>1080.645677072026</v>
      </c>
      <c r="BB92" s="138">
        <v>685.62594141183604</v>
      </c>
      <c r="BC92" s="138">
        <v>254.70346493531559</v>
      </c>
      <c r="BD92" s="138">
        <v>4.7995298769841828</v>
      </c>
      <c r="BE92" s="138">
        <v>0</v>
      </c>
      <c r="BF92" s="138">
        <v>0</v>
      </c>
      <c r="BG92" s="138">
        <v>0</v>
      </c>
      <c r="BH92" s="138">
        <v>0</v>
      </c>
      <c r="BI92" s="138">
        <v>0</v>
      </c>
      <c r="BJ92" s="138">
        <v>0</v>
      </c>
      <c r="BK92" s="138">
        <v>0</v>
      </c>
      <c r="BL92" s="138">
        <v>0</v>
      </c>
      <c r="BM92" s="138">
        <v>0</v>
      </c>
      <c r="BN92" s="138">
        <v>0</v>
      </c>
      <c r="BO92" s="138">
        <v>0</v>
      </c>
      <c r="BP92" s="138">
        <v>0</v>
      </c>
      <c r="BQ92" s="138">
        <v>0</v>
      </c>
      <c r="BR92" s="138">
        <v>0</v>
      </c>
      <c r="BS92" s="138">
        <v>0</v>
      </c>
      <c r="BT92" s="138">
        <v>0</v>
      </c>
      <c r="BU92" s="138">
        <v>0</v>
      </c>
      <c r="BV92" s="138">
        <v>0</v>
      </c>
      <c r="BW92" s="138">
        <v>0</v>
      </c>
      <c r="BX92" s="138">
        <v>0</v>
      </c>
      <c r="BY92" s="138">
        <v>0</v>
      </c>
      <c r="BZ92" s="138">
        <v>0</v>
      </c>
      <c r="CA92" s="138">
        <v>0</v>
      </c>
      <c r="CB92" s="138">
        <v>0</v>
      </c>
      <c r="CC92" s="139">
        <v>0</v>
      </c>
    </row>
    <row r="93" spans="1:81" x14ac:dyDescent="0.4">
      <c r="A93" s="132"/>
      <c r="B93" s="65" t="s">
        <v>331</v>
      </c>
      <c r="C93" s="209" t="s">
        <v>227</v>
      </c>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v>363.50567183657535</v>
      </c>
      <c r="AI93" s="138">
        <v>364.1015639273237</v>
      </c>
      <c r="AJ93" s="138">
        <v>345.27429758522743</v>
      </c>
      <c r="AK93" s="138">
        <v>364.69137470906611</v>
      </c>
      <c r="AL93" s="138">
        <v>392.27898280643166</v>
      </c>
      <c r="AM93" s="138">
        <v>446.25690375912768</v>
      </c>
      <c r="AN93" s="138">
        <v>523.73923830531248</v>
      </c>
      <c r="AO93" s="138">
        <v>619.26492503756026</v>
      </c>
      <c r="AP93" s="138">
        <v>767.54194190099702</v>
      </c>
      <c r="AQ93" s="138">
        <v>903.4929273139461</v>
      </c>
      <c r="AR93" s="138">
        <v>1036.459319048663</v>
      </c>
      <c r="AS93" s="138">
        <v>1181.4627702057965</v>
      </c>
      <c r="AT93" s="138">
        <v>1343.9861586344812</v>
      </c>
      <c r="AU93" s="138">
        <v>1597.9903124579898</v>
      </c>
      <c r="AV93" s="138">
        <v>1744.9937370963796</v>
      </c>
      <c r="AW93" s="138">
        <v>1873.2057453873433</v>
      </c>
      <c r="AX93" s="138">
        <v>1946.6835725038295</v>
      </c>
      <c r="AY93" s="138">
        <v>1597.1401227777974</v>
      </c>
      <c r="AZ93" s="138">
        <v>1237.8446621748469</v>
      </c>
      <c r="BA93" s="138">
        <v>953.37056583505978</v>
      </c>
      <c r="BB93" s="138">
        <v>599.74534517682525</v>
      </c>
      <c r="BC93" s="138">
        <v>222.60767966589006</v>
      </c>
      <c r="BD93" s="138">
        <v>4.7995298769841828</v>
      </c>
      <c r="BE93" s="138">
        <v>0</v>
      </c>
      <c r="BF93" s="138">
        <v>0</v>
      </c>
      <c r="BG93" s="138">
        <v>0</v>
      </c>
      <c r="BH93" s="138">
        <v>0</v>
      </c>
      <c r="BI93" s="138">
        <v>0</v>
      </c>
      <c r="BJ93" s="138">
        <v>0</v>
      </c>
      <c r="BK93" s="138">
        <v>0</v>
      </c>
      <c r="BL93" s="138">
        <v>0</v>
      </c>
      <c r="BM93" s="138">
        <v>0</v>
      </c>
      <c r="BN93" s="138">
        <v>0</v>
      </c>
      <c r="BO93" s="138">
        <v>0</v>
      </c>
      <c r="BP93" s="138">
        <v>0</v>
      </c>
      <c r="BQ93" s="138">
        <v>0</v>
      </c>
      <c r="BR93" s="138">
        <v>0</v>
      </c>
      <c r="BS93" s="138">
        <v>0</v>
      </c>
      <c r="BT93" s="138">
        <v>0</v>
      </c>
      <c r="BU93" s="138">
        <v>0</v>
      </c>
      <c r="BV93" s="138">
        <v>0</v>
      </c>
      <c r="BW93" s="138">
        <v>0</v>
      </c>
      <c r="BX93" s="138">
        <v>0</v>
      </c>
      <c r="BY93" s="138">
        <v>0</v>
      </c>
      <c r="BZ93" s="138">
        <v>0</v>
      </c>
      <c r="CA93" s="138">
        <v>0</v>
      </c>
      <c r="CB93" s="138">
        <v>0</v>
      </c>
      <c r="CC93" s="139">
        <v>0</v>
      </c>
    </row>
    <row r="94" spans="1:81" s="93" customFormat="1" x14ac:dyDescent="0.4">
      <c r="A94" s="148"/>
      <c r="B94" s="65" t="s">
        <v>332</v>
      </c>
      <c r="C94" s="209" t="s">
        <v>227</v>
      </c>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138">
        <v>0</v>
      </c>
      <c r="AI94" s="138">
        <v>0.44860780942848066</v>
      </c>
      <c r="AJ94" s="138">
        <v>1.244818083107966</v>
      </c>
      <c r="AK94" s="138">
        <v>2.9310402135321572</v>
      </c>
      <c r="AL94" s="138">
        <v>5.685533098911602</v>
      </c>
      <c r="AM94" s="138">
        <v>7.0152133493489961</v>
      </c>
      <c r="AN94" s="138">
        <v>10.82765363210464</v>
      </c>
      <c r="AO94" s="138">
        <v>15.051852377724311</v>
      </c>
      <c r="AP94" s="138">
        <v>25.30606402548554</v>
      </c>
      <c r="AQ94" s="138">
        <v>36.644322568786919</v>
      </c>
      <c r="AR94" s="138">
        <v>48.708230086644924</v>
      </c>
      <c r="AS94" s="138">
        <v>65.261363789298656</v>
      </c>
      <c r="AT94" s="138">
        <v>85.877028526211006</v>
      </c>
      <c r="AU94" s="138">
        <v>116.60448915918465</v>
      </c>
      <c r="AV94" s="138">
        <v>140.05220300709755</v>
      </c>
      <c r="AW94" s="138">
        <v>170.35108741152601</v>
      </c>
      <c r="AX94" s="138">
        <v>199.56180267388049</v>
      </c>
      <c r="AY94" s="138">
        <v>193.11432260282518</v>
      </c>
      <c r="AZ94" s="138">
        <v>163.30976385065728</v>
      </c>
      <c r="BA94" s="138">
        <v>127.27511123696614</v>
      </c>
      <c r="BB94" s="138">
        <v>85.880596235010742</v>
      </c>
      <c r="BC94" s="138">
        <v>32.095785269425512</v>
      </c>
      <c r="BD94" s="138">
        <v>0</v>
      </c>
      <c r="BE94" s="138">
        <v>0</v>
      </c>
      <c r="BF94" s="138">
        <v>0</v>
      </c>
      <c r="BG94" s="138">
        <v>0</v>
      </c>
      <c r="BH94" s="138">
        <v>0</v>
      </c>
      <c r="BI94" s="138">
        <v>0</v>
      </c>
      <c r="BJ94" s="138">
        <v>0</v>
      </c>
      <c r="BK94" s="138">
        <v>0</v>
      </c>
      <c r="BL94" s="138">
        <v>0</v>
      </c>
      <c r="BM94" s="138">
        <v>0</v>
      </c>
      <c r="BN94" s="138">
        <v>0</v>
      </c>
      <c r="BO94" s="138">
        <v>0</v>
      </c>
      <c r="BP94" s="138">
        <v>0</v>
      </c>
      <c r="BQ94" s="138">
        <v>0</v>
      </c>
      <c r="BR94" s="138">
        <v>0</v>
      </c>
      <c r="BS94" s="138">
        <v>0</v>
      </c>
      <c r="BT94" s="138">
        <v>0</v>
      </c>
      <c r="BU94" s="138">
        <v>0</v>
      </c>
      <c r="BV94" s="138">
        <v>0</v>
      </c>
      <c r="BW94" s="138">
        <v>0</v>
      </c>
      <c r="BX94" s="138">
        <v>0</v>
      </c>
      <c r="BY94" s="138">
        <v>0</v>
      </c>
      <c r="BZ94" s="138">
        <v>0</v>
      </c>
      <c r="CA94" s="138">
        <v>0</v>
      </c>
      <c r="CB94" s="138">
        <v>0</v>
      </c>
      <c r="CC94" s="139">
        <v>0</v>
      </c>
    </row>
    <row r="95" spans="1:81" ht="25.5" customHeight="1" x14ac:dyDescent="0.4">
      <c r="A95" s="132"/>
      <c r="B95" s="49" t="s">
        <v>324</v>
      </c>
      <c r="C95" s="209"/>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v>2853.0300551686182</v>
      </c>
      <c r="AI95" s="138">
        <v>2715.7186382945852</v>
      </c>
      <c r="AJ95" s="138">
        <v>2660.6071632146954</v>
      </c>
      <c r="AK95" s="138">
        <v>3059.8218104935386</v>
      </c>
      <c r="AL95" s="138">
        <v>2895.7305440509776</v>
      </c>
      <c r="AM95" s="138">
        <v>2894.6311941391436</v>
      </c>
      <c r="AN95" s="138">
        <v>3305.7050037694976</v>
      </c>
      <c r="AO95" s="138">
        <v>3613.0454859609463</v>
      </c>
      <c r="AP95" s="138">
        <v>3689.795910840196</v>
      </c>
      <c r="AQ95" s="138">
        <v>3761.5272029587363</v>
      </c>
      <c r="AR95" s="138">
        <v>4142.6592750186237</v>
      </c>
      <c r="AS95" s="138">
        <v>4249.8081825278205</v>
      </c>
      <c r="AT95" s="138">
        <v>4413.1141742207965</v>
      </c>
      <c r="AU95" s="138">
        <v>4989.4444026364417</v>
      </c>
      <c r="AV95" s="138">
        <v>6583.956724991077</v>
      </c>
      <c r="AW95" s="138">
        <v>6785.4076068978538</v>
      </c>
      <c r="AX95" s="138">
        <v>6750.1075622300596</v>
      </c>
      <c r="AY95" s="138">
        <v>6414.2022909253046</v>
      </c>
      <c r="AZ95" s="138">
        <v>6070.1935215255689</v>
      </c>
      <c r="BA95" s="138">
        <v>6020.8300087781827</v>
      </c>
      <c r="BB95" s="138">
        <v>5675.8215360795475</v>
      </c>
      <c r="BC95" s="138">
        <v>5904.3177877530607</v>
      </c>
      <c r="BD95" s="138">
        <v>6274.6507557580071</v>
      </c>
      <c r="BE95" s="138">
        <v>6773.5582846398593</v>
      </c>
      <c r="BF95" s="138">
        <v>6609.2705438788289</v>
      </c>
      <c r="BG95" s="138">
        <v>3629.1756294170123</v>
      </c>
      <c r="BH95" s="138">
        <v>0</v>
      </c>
      <c r="BI95" s="138">
        <v>0</v>
      </c>
      <c r="BJ95" s="138">
        <v>0</v>
      </c>
      <c r="BK95" s="138">
        <v>0</v>
      </c>
      <c r="BL95" s="138">
        <v>0</v>
      </c>
      <c r="BM95" s="138">
        <v>0</v>
      </c>
      <c r="BN95" s="138">
        <v>0</v>
      </c>
      <c r="BO95" s="138">
        <v>0</v>
      </c>
      <c r="BP95" s="138">
        <v>0</v>
      </c>
      <c r="BQ95" s="138">
        <v>0</v>
      </c>
      <c r="BR95" s="138">
        <v>0</v>
      </c>
      <c r="BS95" s="138">
        <v>0</v>
      </c>
      <c r="BT95" s="138">
        <v>0</v>
      </c>
      <c r="BU95" s="138">
        <v>0</v>
      </c>
      <c r="BV95" s="138">
        <v>0</v>
      </c>
      <c r="BW95" s="138">
        <v>0</v>
      </c>
      <c r="BX95" s="138">
        <v>0</v>
      </c>
      <c r="BY95" s="138">
        <v>0</v>
      </c>
      <c r="BZ95" s="138">
        <v>0</v>
      </c>
      <c r="CA95" s="138">
        <v>0</v>
      </c>
      <c r="CB95" s="138">
        <v>0</v>
      </c>
      <c r="CC95" s="139">
        <v>0</v>
      </c>
    </row>
    <row r="96" spans="1:81" x14ac:dyDescent="0.4">
      <c r="A96" s="132"/>
      <c r="B96" s="65" t="s">
        <v>338</v>
      </c>
      <c r="C96" s="209" t="s">
        <v>227</v>
      </c>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v>0</v>
      </c>
      <c r="AI96" s="138">
        <v>34.645557256930992</v>
      </c>
      <c r="AJ96" s="138">
        <v>52.352482714130367</v>
      </c>
      <c r="AK96" s="138">
        <v>60.520127123808251</v>
      </c>
      <c r="AL96" s="138">
        <v>95.585548735254179</v>
      </c>
      <c r="AM96" s="138">
        <v>243.27254863556234</v>
      </c>
      <c r="AN96" s="138">
        <v>442.66277484317601</v>
      </c>
      <c r="AO96" s="138">
        <v>729.61767557545613</v>
      </c>
      <c r="AP96" s="138">
        <v>1006.5677136185786</v>
      </c>
      <c r="AQ96" s="138">
        <v>1279.2373022268064</v>
      </c>
      <c r="AR96" s="138">
        <v>1571.2336641260026</v>
      </c>
      <c r="AS96" s="138">
        <v>1835.2082553749051</v>
      </c>
      <c r="AT96" s="138">
        <v>1962.2169859072037</v>
      </c>
      <c r="AU96" s="138">
        <v>2352.8469038152243</v>
      </c>
      <c r="AV96" s="138">
        <v>2765.1283761804875</v>
      </c>
      <c r="AW96" s="138">
        <v>2951.4004409602048</v>
      </c>
      <c r="AX96" s="138">
        <v>2929.095531171009</v>
      </c>
      <c r="AY96" s="138">
        <v>2505.0243528343344</v>
      </c>
      <c r="AZ96" s="138">
        <v>2292.3012614985819</v>
      </c>
      <c r="BA96" s="138">
        <v>2103.1920930123893</v>
      </c>
      <c r="BB96" s="138">
        <v>1881.1040706340787</v>
      </c>
      <c r="BC96" s="138">
        <v>1763.2504973690677</v>
      </c>
      <c r="BD96" s="138">
        <v>1677.3718106907568</v>
      </c>
      <c r="BE96" s="138">
        <v>1621.2649176802186</v>
      </c>
      <c r="BF96" s="138">
        <v>912.10542513818075</v>
      </c>
      <c r="BG96" s="138">
        <v>351.43310163436837</v>
      </c>
      <c r="BH96" s="138">
        <v>0</v>
      </c>
      <c r="BI96" s="138">
        <v>0</v>
      </c>
      <c r="BJ96" s="138">
        <v>0</v>
      </c>
      <c r="BK96" s="138">
        <v>0</v>
      </c>
      <c r="BL96" s="138">
        <v>0</v>
      </c>
      <c r="BM96" s="138">
        <v>0</v>
      </c>
      <c r="BN96" s="138">
        <v>0</v>
      </c>
      <c r="BO96" s="138">
        <v>0</v>
      </c>
      <c r="BP96" s="138">
        <v>0</v>
      </c>
      <c r="BQ96" s="138">
        <v>0</v>
      </c>
      <c r="BR96" s="138">
        <v>0</v>
      </c>
      <c r="BS96" s="138">
        <v>0</v>
      </c>
      <c r="BT96" s="138">
        <v>0</v>
      </c>
      <c r="BU96" s="138">
        <v>0</v>
      </c>
      <c r="BV96" s="138">
        <v>0</v>
      </c>
      <c r="BW96" s="138">
        <v>0</v>
      </c>
      <c r="BX96" s="138">
        <v>0</v>
      </c>
      <c r="BY96" s="138">
        <v>0</v>
      </c>
      <c r="BZ96" s="138">
        <v>0</v>
      </c>
      <c r="CA96" s="138">
        <v>0</v>
      </c>
      <c r="CB96" s="138">
        <v>0</v>
      </c>
      <c r="CC96" s="139">
        <v>0</v>
      </c>
    </row>
    <row r="97" spans="1:81" x14ac:dyDescent="0.4">
      <c r="A97" s="132"/>
      <c r="B97" s="65" t="s">
        <v>339</v>
      </c>
      <c r="C97" s="209" t="s">
        <v>227</v>
      </c>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v>2853.0300551686182</v>
      </c>
      <c r="AI97" s="138">
        <v>2681.0730810376544</v>
      </c>
      <c r="AJ97" s="138">
        <v>2608.2546805005654</v>
      </c>
      <c r="AK97" s="138">
        <v>2999.3016833697302</v>
      </c>
      <c r="AL97" s="138">
        <v>2800.1449953157235</v>
      </c>
      <c r="AM97" s="138">
        <v>2651.3586455035811</v>
      </c>
      <c r="AN97" s="138">
        <v>2863.042228926322</v>
      </c>
      <c r="AO97" s="138">
        <v>2883.4278103854904</v>
      </c>
      <c r="AP97" s="138">
        <v>2683.2281972216169</v>
      </c>
      <c r="AQ97" s="138">
        <v>2482.2899007319302</v>
      </c>
      <c r="AR97" s="138">
        <v>2571.4256108926215</v>
      </c>
      <c r="AS97" s="138">
        <v>2414.5999271529154</v>
      </c>
      <c r="AT97" s="138">
        <v>2450.8971883135932</v>
      </c>
      <c r="AU97" s="138">
        <v>2636.5974988212174</v>
      </c>
      <c r="AV97" s="138">
        <v>3818.8283488105899</v>
      </c>
      <c r="AW97" s="138">
        <v>3834.007165937649</v>
      </c>
      <c r="AX97" s="138">
        <v>3821.0120310590501</v>
      </c>
      <c r="AY97" s="138">
        <v>3909.1779380909697</v>
      </c>
      <c r="AZ97" s="138">
        <v>3777.8922600269866</v>
      </c>
      <c r="BA97" s="138">
        <v>3917.637915765793</v>
      </c>
      <c r="BB97" s="138">
        <v>3794.7174654454693</v>
      </c>
      <c r="BC97" s="138">
        <v>4141.0672903839932</v>
      </c>
      <c r="BD97" s="138">
        <v>4597.2789450672499</v>
      </c>
      <c r="BE97" s="138">
        <v>5152.2933669596405</v>
      </c>
      <c r="BF97" s="138">
        <v>5697.1651187406487</v>
      </c>
      <c r="BG97" s="138">
        <v>3277.7425277826442</v>
      </c>
      <c r="BH97" s="138">
        <v>0</v>
      </c>
      <c r="BI97" s="138">
        <v>0</v>
      </c>
      <c r="BJ97" s="138">
        <v>0</v>
      </c>
      <c r="BK97" s="138">
        <v>0</v>
      </c>
      <c r="BL97" s="138">
        <v>0</v>
      </c>
      <c r="BM97" s="138">
        <v>0</v>
      </c>
      <c r="BN97" s="138">
        <v>0</v>
      </c>
      <c r="BO97" s="138">
        <v>0</v>
      </c>
      <c r="BP97" s="138">
        <v>0</v>
      </c>
      <c r="BQ97" s="138">
        <v>0</v>
      </c>
      <c r="BR97" s="138">
        <v>0</v>
      </c>
      <c r="BS97" s="138">
        <v>0</v>
      </c>
      <c r="BT97" s="138">
        <v>0</v>
      </c>
      <c r="BU97" s="138">
        <v>0</v>
      </c>
      <c r="BV97" s="138">
        <v>0</v>
      </c>
      <c r="BW97" s="138">
        <v>0</v>
      </c>
      <c r="BX97" s="138">
        <v>0</v>
      </c>
      <c r="BY97" s="138">
        <v>0</v>
      </c>
      <c r="BZ97" s="138">
        <v>0</v>
      </c>
      <c r="CA97" s="138">
        <v>0</v>
      </c>
      <c r="CB97" s="138">
        <v>0</v>
      </c>
      <c r="CC97" s="139">
        <v>0</v>
      </c>
    </row>
    <row r="98" spans="1:81" x14ac:dyDescent="0.4">
      <c r="A98" s="132"/>
      <c r="B98" s="49" t="s">
        <v>28</v>
      </c>
      <c r="C98" s="209" t="s">
        <v>218</v>
      </c>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v>466.45654777895226</v>
      </c>
      <c r="AI98" s="138">
        <v>454.02085445696849</v>
      </c>
      <c r="AJ98" s="138">
        <v>447.0971793372089</v>
      </c>
      <c r="AK98" s="138">
        <v>457.69554324864339</v>
      </c>
      <c r="AL98" s="138">
        <v>498.7159125504694</v>
      </c>
      <c r="AM98" s="138">
        <v>486.393733217754</v>
      </c>
      <c r="AN98" s="138">
        <v>449.77793644598017</v>
      </c>
      <c r="AO98" s="138">
        <v>441.52158386215638</v>
      </c>
      <c r="AP98" s="138">
        <v>524.03253463260478</v>
      </c>
      <c r="AQ98" s="138">
        <v>498.85840642087283</v>
      </c>
      <c r="AR98" s="138">
        <v>477.58717651769757</v>
      </c>
      <c r="AS98" s="138">
        <v>451.39245244874712</v>
      </c>
      <c r="AT98" s="138">
        <v>456.66606193168809</v>
      </c>
      <c r="AU98" s="138">
        <v>472.41209922961571</v>
      </c>
      <c r="AV98" s="138">
        <v>478.26708826812762</v>
      </c>
      <c r="AW98" s="138">
        <v>494.72508268574063</v>
      </c>
      <c r="AX98" s="138">
        <v>490.69324651878765</v>
      </c>
      <c r="AY98" s="138">
        <v>491.74285750787806</v>
      </c>
      <c r="AZ98" s="138">
        <v>457.88238410274312</v>
      </c>
      <c r="BA98" s="138">
        <v>462.22780658742943</v>
      </c>
      <c r="BB98" s="138">
        <v>459.04222553674674</v>
      </c>
      <c r="BC98" s="138">
        <v>455.94728708168952</v>
      </c>
      <c r="BD98" s="138">
        <v>470.79746426576651</v>
      </c>
      <c r="BE98" s="138">
        <v>479.54568094918983</v>
      </c>
      <c r="BF98" s="138">
        <v>484.08892254833705</v>
      </c>
      <c r="BG98" s="138">
        <v>454.44734393515705</v>
      </c>
      <c r="BH98" s="138">
        <v>471.51082173344003</v>
      </c>
      <c r="BI98" s="138">
        <v>459.88363946420293</v>
      </c>
      <c r="BJ98" s="138">
        <v>460.8489097192147</v>
      </c>
      <c r="BK98" s="138">
        <v>489.12895732895873</v>
      </c>
      <c r="BL98" s="138">
        <v>594.94549350637806</v>
      </c>
      <c r="BM98" s="138">
        <v>614.19036037207843</v>
      </c>
      <c r="BN98" s="138">
        <v>600.39214020623615</v>
      </c>
      <c r="BO98" s="138">
        <v>603.51342471907037</v>
      </c>
      <c r="BP98" s="138">
        <v>616.85928552878113</v>
      </c>
      <c r="BQ98" s="138">
        <v>617.58268865025866</v>
      </c>
      <c r="BR98" s="138">
        <v>625.40823559108844</v>
      </c>
      <c r="BS98" s="138">
        <v>626.05750327734245</v>
      </c>
      <c r="BT98" s="138">
        <v>567.02929830583787</v>
      </c>
      <c r="BU98" s="138">
        <v>551.66570652495352</v>
      </c>
      <c r="BV98" s="138">
        <v>545.31479619660752</v>
      </c>
      <c r="BW98" s="138">
        <v>528.85622397036298</v>
      </c>
      <c r="BX98" s="138">
        <v>429.26921940169319</v>
      </c>
      <c r="BY98" s="138">
        <v>425.64269092452133</v>
      </c>
      <c r="BZ98" s="138">
        <v>426.31919827694134</v>
      </c>
      <c r="CA98" s="138">
        <v>419.37648117296385</v>
      </c>
      <c r="CB98" s="138">
        <v>408.92506353358618</v>
      </c>
      <c r="CC98" s="139">
        <v>399.12274291327486</v>
      </c>
    </row>
    <row r="99" spans="1:81" x14ac:dyDescent="0.4">
      <c r="A99" s="132"/>
      <c r="B99" s="49" t="s">
        <v>252</v>
      </c>
      <c r="C99" s="209" t="s">
        <v>218</v>
      </c>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v>7.0600917900718674</v>
      </c>
      <c r="BM99" s="138">
        <v>8.8781245463145453</v>
      </c>
      <c r="BN99" s="138">
        <v>11.451841933889868</v>
      </c>
      <c r="BO99" s="138">
        <v>11.604177505001699</v>
      </c>
      <c r="BP99" s="138">
        <v>11.24522120269145</v>
      </c>
      <c r="BQ99" s="138">
        <v>10.822049727022252</v>
      </c>
      <c r="BR99" s="138">
        <v>43.469558645104058</v>
      </c>
      <c r="BS99" s="138">
        <v>50.312008850337385</v>
      </c>
      <c r="BT99" s="138">
        <v>46.278568916709865</v>
      </c>
      <c r="BU99" s="138">
        <v>53.573723344772326</v>
      </c>
      <c r="BV99" s="138">
        <v>44.177583468833895</v>
      </c>
      <c r="BW99" s="138">
        <v>46.226521974429744</v>
      </c>
      <c r="BX99" s="138">
        <v>40.945153161882949</v>
      </c>
      <c r="BY99" s="138">
        <v>44.768235767042626</v>
      </c>
      <c r="BZ99" s="138">
        <v>43.056458196980927</v>
      </c>
      <c r="CA99" s="138">
        <v>42.139096775886799</v>
      </c>
      <c r="CB99" s="138">
        <v>41.158708550350632</v>
      </c>
      <c r="CC99" s="139">
        <v>40.296761374965214</v>
      </c>
    </row>
    <row r="100" spans="1:81" ht="25.5" customHeight="1" x14ac:dyDescent="0.4">
      <c r="A100" s="132"/>
      <c r="B100" s="49" t="s">
        <v>253</v>
      </c>
      <c r="C100" s="209" t="s">
        <v>218</v>
      </c>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v>0</v>
      </c>
      <c r="AI100" s="138">
        <v>10.952677167782969</v>
      </c>
      <c r="AJ100" s="138">
        <v>54.346402337801052</v>
      </c>
      <c r="AK100" s="138">
        <v>98.21169965596853</v>
      </c>
      <c r="AL100" s="138">
        <v>150.92126610167384</v>
      </c>
      <c r="AM100" s="138">
        <v>209.05415602047339</v>
      </c>
      <c r="AN100" s="138">
        <v>256.45517502103235</v>
      </c>
      <c r="AO100" s="138">
        <v>317.76416181231048</v>
      </c>
      <c r="AP100" s="138">
        <v>402.04141383535546</v>
      </c>
      <c r="AQ100" s="138">
        <v>467.63318145260291</v>
      </c>
      <c r="AR100" s="138">
        <v>522.97628612548806</v>
      </c>
      <c r="AS100" s="138">
        <v>577.59021273701478</v>
      </c>
      <c r="AT100" s="138">
        <v>635.11205002655117</v>
      </c>
      <c r="AU100" s="138">
        <v>737.11888993933223</v>
      </c>
      <c r="AV100" s="138">
        <v>46.210119070034338</v>
      </c>
      <c r="AW100" s="138">
        <v>0</v>
      </c>
      <c r="AX100" s="138">
        <v>0</v>
      </c>
      <c r="AY100" s="138">
        <v>0</v>
      </c>
      <c r="AZ100" s="138">
        <v>0</v>
      </c>
      <c r="BA100" s="138">
        <v>0</v>
      </c>
      <c r="BB100" s="138">
        <v>0</v>
      </c>
      <c r="BC100" s="138">
        <v>0</v>
      </c>
      <c r="BD100" s="138">
        <v>0</v>
      </c>
      <c r="BE100" s="138">
        <v>0</v>
      </c>
      <c r="BF100" s="138">
        <v>0</v>
      </c>
      <c r="BG100" s="138">
        <v>0</v>
      </c>
      <c r="BH100" s="138">
        <v>0</v>
      </c>
      <c r="BI100" s="138">
        <v>0</v>
      </c>
      <c r="BJ100" s="138">
        <v>0</v>
      </c>
      <c r="BK100" s="138">
        <v>0</v>
      </c>
      <c r="BL100" s="138">
        <v>0</v>
      </c>
      <c r="BM100" s="138">
        <v>0</v>
      </c>
      <c r="BN100" s="138">
        <v>0</v>
      </c>
      <c r="BO100" s="138">
        <v>0</v>
      </c>
      <c r="BP100" s="138">
        <v>0</v>
      </c>
      <c r="BQ100" s="138">
        <v>0</v>
      </c>
      <c r="BR100" s="138">
        <v>0</v>
      </c>
      <c r="BS100" s="138">
        <v>0</v>
      </c>
      <c r="BT100" s="138">
        <v>0</v>
      </c>
      <c r="BU100" s="138">
        <v>0</v>
      </c>
      <c r="BV100" s="138">
        <v>0</v>
      </c>
      <c r="BW100" s="138">
        <v>0</v>
      </c>
      <c r="BX100" s="138">
        <v>0</v>
      </c>
      <c r="BY100" s="138">
        <v>0</v>
      </c>
      <c r="BZ100" s="138">
        <v>0</v>
      </c>
      <c r="CA100" s="138">
        <v>0</v>
      </c>
      <c r="CB100" s="138">
        <v>0</v>
      </c>
      <c r="CC100" s="139">
        <v>0</v>
      </c>
    </row>
    <row r="101" spans="1:81" x14ac:dyDescent="0.4">
      <c r="A101" s="132"/>
      <c r="B101" s="49" t="s">
        <v>349</v>
      </c>
      <c r="C101" s="137" t="s">
        <v>218</v>
      </c>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v>0</v>
      </c>
      <c r="AI101" s="138">
        <v>0</v>
      </c>
      <c r="AJ101" s="138">
        <v>0</v>
      </c>
      <c r="AK101" s="138">
        <v>0</v>
      </c>
      <c r="AL101" s="138">
        <v>0</v>
      </c>
      <c r="AM101" s="138">
        <v>0</v>
      </c>
      <c r="AN101" s="138">
        <v>0</v>
      </c>
      <c r="AO101" s="138">
        <v>0</v>
      </c>
      <c r="AP101" s="138">
        <v>0</v>
      </c>
      <c r="AQ101" s="138">
        <v>0</v>
      </c>
      <c r="AR101" s="138">
        <v>0</v>
      </c>
      <c r="AS101" s="138">
        <v>0</v>
      </c>
      <c r="AT101" s="138">
        <v>0</v>
      </c>
      <c r="AU101" s="138">
        <v>0</v>
      </c>
      <c r="AV101" s="138">
        <v>0</v>
      </c>
      <c r="AW101" s="138">
        <v>0</v>
      </c>
      <c r="AX101" s="138">
        <v>0</v>
      </c>
      <c r="AY101" s="138">
        <v>0</v>
      </c>
      <c r="AZ101" s="138">
        <v>0</v>
      </c>
      <c r="BA101" s="138">
        <v>0</v>
      </c>
      <c r="BB101" s="138">
        <v>0</v>
      </c>
      <c r="BC101" s="138">
        <v>0</v>
      </c>
      <c r="BD101" s="138">
        <v>0</v>
      </c>
      <c r="BE101" s="138">
        <v>0</v>
      </c>
      <c r="BF101" s="138">
        <v>0</v>
      </c>
      <c r="BG101" s="138">
        <v>0</v>
      </c>
      <c r="BH101" s="138">
        <v>0</v>
      </c>
      <c r="BI101" s="138">
        <v>1221.6580433828024</v>
      </c>
      <c r="BJ101" s="138">
        <v>0</v>
      </c>
      <c r="BK101" s="138">
        <v>0</v>
      </c>
      <c r="BL101" s="138">
        <v>0</v>
      </c>
      <c r="BM101" s="138">
        <v>0</v>
      </c>
      <c r="BN101" s="138">
        <v>0</v>
      </c>
      <c r="BO101" s="138">
        <v>0</v>
      </c>
      <c r="BP101" s="138">
        <v>0</v>
      </c>
      <c r="BQ101" s="138">
        <v>0</v>
      </c>
      <c r="BR101" s="138">
        <v>0</v>
      </c>
      <c r="BS101" s="138">
        <v>0</v>
      </c>
      <c r="BT101" s="138">
        <v>0</v>
      </c>
      <c r="BU101" s="138">
        <v>0</v>
      </c>
      <c r="BV101" s="138">
        <v>0</v>
      </c>
      <c r="BW101" s="138">
        <v>0</v>
      </c>
      <c r="BX101" s="138">
        <v>0</v>
      </c>
      <c r="BY101" s="138">
        <v>0</v>
      </c>
      <c r="BZ101" s="138">
        <v>0</v>
      </c>
      <c r="CA101" s="138">
        <v>0</v>
      </c>
      <c r="CB101" s="138">
        <v>0</v>
      </c>
      <c r="CC101" s="139">
        <v>0</v>
      </c>
    </row>
    <row r="102" spans="1:81" x14ac:dyDescent="0.4">
      <c r="A102" s="132"/>
      <c r="B102" s="67" t="s">
        <v>350</v>
      </c>
      <c r="C102" s="137" t="s">
        <v>218</v>
      </c>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v>0</v>
      </c>
      <c r="AI102" s="138">
        <v>0</v>
      </c>
      <c r="AJ102" s="138">
        <v>0</v>
      </c>
      <c r="AK102" s="138">
        <v>0</v>
      </c>
      <c r="AL102" s="138">
        <v>0</v>
      </c>
      <c r="AM102" s="138">
        <v>0</v>
      </c>
      <c r="AN102" s="138">
        <v>0</v>
      </c>
      <c r="AO102" s="138">
        <v>0</v>
      </c>
      <c r="AP102" s="138">
        <v>0</v>
      </c>
      <c r="AQ102" s="138">
        <v>0</v>
      </c>
      <c r="AR102" s="138">
        <v>0</v>
      </c>
      <c r="AS102" s="138">
        <v>0</v>
      </c>
      <c r="AT102" s="138">
        <v>0</v>
      </c>
      <c r="AU102" s="138">
        <v>0</v>
      </c>
      <c r="AV102" s="138">
        <v>0</v>
      </c>
      <c r="AW102" s="138">
        <v>0</v>
      </c>
      <c r="AX102" s="138">
        <v>0</v>
      </c>
      <c r="AY102" s="138">
        <v>0</v>
      </c>
      <c r="AZ102" s="138">
        <v>0</v>
      </c>
      <c r="BA102" s="138">
        <v>0</v>
      </c>
      <c r="BB102" s="138">
        <v>0</v>
      </c>
      <c r="BC102" s="138">
        <v>0</v>
      </c>
      <c r="BD102" s="138">
        <v>0</v>
      </c>
      <c r="BE102" s="138">
        <v>0</v>
      </c>
      <c r="BF102" s="138">
        <v>0</v>
      </c>
      <c r="BG102" s="138">
        <v>0</v>
      </c>
      <c r="BH102" s="138">
        <v>731.92964270530831</v>
      </c>
      <c r="BI102" s="138">
        <v>353.33939087549379</v>
      </c>
      <c r="BJ102" s="138">
        <v>0</v>
      </c>
      <c r="BK102" s="138">
        <v>0</v>
      </c>
      <c r="BL102" s="138">
        <v>0</v>
      </c>
      <c r="BM102" s="138">
        <v>0</v>
      </c>
      <c r="BN102" s="138">
        <v>0</v>
      </c>
      <c r="BO102" s="138">
        <v>0</v>
      </c>
      <c r="BP102" s="138">
        <v>0</v>
      </c>
      <c r="BQ102" s="138">
        <v>0</v>
      </c>
      <c r="BR102" s="138">
        <v>0</v>
      </c>
      <c r="BS102" s="138">
        <v>0</v>
      </c>
      <c r="BT102" s="138">
        <v>0</v>
      </c>
      <c r="BU102" s="138">
        <v>0</v>
      </c>
      <c r="BV102" s="138">
        <v>0</v>
      </c>
      <c r="BW102" s="138">
        <v>0</v>
      </c>
      <c r="BX102" s="138">
        <v>0</v>
      </c>
      <c r="BY102" s="138">
        <v>0</v>
      </c>
      <c r="BZ102" s="138">
        <v>0</v>
      </c>
      <c r="CA102" s="138">
        <v>0</v>
      </c>
      <c r="CB102" s="138">
        <v>0</v>
      </c>
      <c r="CC102" s="139">
        <v>0</v>
      </c>
    </row>
    <row r="103" spans="1:81" x14ac:dyDescent="0.4">
      <c r="A103" s="132"/>
      <c r="B103" s="49" t="s">
        <v>351</v>
      </c>
      <c r="C103" s="137" t="s">
        <v>218</v>
      </c>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v>0</v>
      </c>
      <c r="AI103" s="138">
        <v>0</v>
      </c>
      <c r="AJ103" s="138">
        <v>0</v>
      </c>
      <c r="AK103" s="138">
        <v>0</v>
      </c>
      <c r="AL103" s="138">
        <v>0</v>
      </c>
      <c r="AM103" s="138">
        <v>0</v>
      </c>
      <c r="AN103" s="138">
        <v>0</v>
      </c>
      <c r="AO103" s="138">
        <v>0</v>
      </c>
      <c r="AP103" s="138">
        <v>0</v>
      </c>
      <c r="AQ103" s="138">
        <v>0</v>
      </c>
      <c r="AR103" s="138">
        <v>0</v>
      </c>
      <c r="AS103" s="138">
        <v>0</v>
      </c>
      <c r="AT103" s="138">
        <v>0</v>
      </c>
      <c r="AU103" s="138">
        <v>0</v>
      </c>
      <c r="AV103" s="138">
        <v>0</v>
      </c>
      <c r="AW103" s="138">
        <v>0</v>
      </c>
      <c r="AX103" s="138">
        <v>0</v>
      </c>
      <c r="AY103" s="138">
        <v>0</v>
      </c>
      <c r="AZ103" s="138">
        <v>0</v>
      </c>
      <c r="BA103" s="138">
        <v>0</v>
      </c>
      <c r="BB103" s="138">
        <v>0</v>
      </c>
      <c r="BC103" s="138">
        <v>0</v>
      </c>
      <c r="BD103" s="138">
        <v>475.4444798989295</v>
      </c>
      <c r="BE103" s="138">
        <v>559.7974983282644</v>
      </c>
      <c r="BF103" s="138">
        <v>561.8851526178729</v>
      </c>
      <c r="BG103" s="138">
        <v>604.9380039733918</v>
      </c>
      <c r="BH103" s="138">
        <v>621.89464749703507</v>
      </c>
      <c r="BI103" s="138">
        <v>640.80324892152544</v>
      </c>
      <c r="BJ103" s="138">
        <v>660.00550898915355</v>
      </c>
      <c r="BK103" s="138">
        <v>670.72077609316909</v>
      </c>
      <c r="BL103" s="138">
        <v>675.98672601458861</v>
      </c>
      <c r="BM103" s="138">
        <v>692.07315489285645</v>
      </c>
      <c r="BN103" s="138">
        <v>715.8881679010392</v>
      </c>
      <c r="BO103" s="138">
        <v>716.23815456719751</v>
      </c>
      <c r="BP103" s="138">
        <v>712.42145902761683</v>
      </c>
      <c r="BQ103" s="138">
        <v>712.00787673290006</v>
      </c>
      <c r="BR103" s="138">
        <v>708.74448563115504</v>
      </c>
      <c r="BS103" s="138">
        <v>714.27847634691091</v>
      </c>
      <c r="BT103" s="138">
        <v>703.53192619716106</v>
      </c>
      <c r="BU103" s="138">
        <v>721.32621404204076</v>
      </c>
      <c r="BV103" s="138">
        <v>503.87338829144858</v>
      </c>
      <c r="BW103" s="138">
        <v>266.5472614902921</v>
      </c>
      <c r="BX103" s="138">
        <v>2.876030749432644</v>
      </c>
      <c r="BY103" s="138">
        <v>0</v>
      </c>
      <c r="BZ103" s="138">
        <v>0</v>
      </c>
      <c r="CA103" s="138">
        <v>0</v>
      </c>
      <c r="CB103" s="138">
        <v>0</v>
      </c>
      <c r="CC103" s="139">
        <v>0</v>
      </c>
    </row>
    <row r="104" spans="1:81" x14ac:dyDescent="0.4">
      <c r="A104" s="132"/>
      <c r="B104" s="67" t="s">
        <v>31</v>
      </c>
      <c r="C104" s="209" t="s">
        <v>227</v>
      </c>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v>0</v>
      </c>
      <c r="AI104" s="138">
        <v>0</v>
      </c>
      <c r="AJ104" s="138">
        <v>0</v>
      </c>
      <c r="AK104" s="138">
        <v>0</v>
      </c>
      <c r="AL104" s="138">
        <v>0</v>
      </c>
      <c r="AM104" s="138">
        <v>0</v>
      </c>
      <c r="AN104" s="138">
        <v>0</v>
      </c>
      <c r="AO104" s="138">
        <v>0</v>
      </c>
      <c r="AP104" s="138">
        <v>0</v>
      </c>
      <c r="AQ104" s="138">
        <v>0</v>
      </c>
      <c r="AR104" s="138">
        <v>0</v>
      </c>
      <c r="AS104" s="138">
        <v>0</v>
      </c>
      <c r="AT104" s="138">
        <v>0</v>
      </c>
      <c r="AU104" s="138">
        <v>0</v>
      </c>
      <c r="AV104" s="138">
        <v>0</v>
      </c>
      <c r="AW104" s="138">
        <v>0</v>
      </c>
      <c r="AX104" s="138">
        <v>0</v>
      </c>
      <c r="AY104" s="138">
        <v>0</v>
      </c>
      <c r="AZ104" s="138">
        <v>0</v>
      </c>
      <c r="BA104" s="138">
        <v>0</v>
      </c>
      <c r="BB104" s="138">
        <v>0</v>
      </c>
      <c r="BC104" s="138">
        <v>0</v>
      </c>
      <c r="BD104" s="138">
        <v>0</v>
      </c>
      <c r="BE104" s="138">
        <v>0</v>
      </c>
      <c r="BF104" s="138">
        <v>0</v>
      </c>
      <c r="BG104" s="138">
        <v>3431.2987837146861</v>
      </c>
      <c r="BH104" s="138">
        <v>8526.1855705146972</v>
      </c>
      <c r="BI104" s="138">
        <v>8940.9888099900963</v>
      </c>
      <c r="BJ104" s="138">
        <v>9292.509980830926</v>
      </c>
      <c r="BK104" s="138">
        <v>9693.7978385409115</v>
      </c>
      <c r="BL104" s="138">
        <v>9868.7709636816671</v>
      </c>
      <c r="BM104" s="138">
        <v>10250.142529132205</v>
      </c>
      <c r="BN104" s="138">
        <v>10206.065448117553</v>
      </c>
      <c r="BO104" s="138">
        <v>9821.8712453710541</v>
      </c>
      <c r="BP104" s="138">
        <v>8978.0647064971963</v>
      </c>
      <c r="BQ104" s="138">
        <v>8267.9070195774038</v>
      </c>
      <c r="BR104" s="138">
        <v>7616.3770096021399</v>
      </c>
      <c r="BS104" s="138">
        <v>6983.3380375213019</v>
      </c>
      <c r="BT104" s="138">
        <v>6351.5480313494063</v>
      </c>
      <c r="BU104" s="138">
        <v>5913.4143975119287</v>
      </c>
      <c r="BV104" s="138">
        <v>5533.8618667296168</v>
      </c>
      <c r="BW104" s="138">
        <v>5330.8837992284416</v>
      </c>
      <c r="BX104" s="138">
        <v>5001.3013991608168</v>
      </c>
      <c r="BY104" s="138">
        <v>4999.1585978044832</v>
      </c>
      <c r="BZ104" s="138">
        <v>4981.9242336752459</v>
      </c>
      <c r="CA104" s="138">
        <v>4806.9381296334113</v>
      </c>
      <c r="CB104" s="138">
        <v>4652.0392284171239</v>
      </c>
      <c r="CC104" s="139">
        <v>4525.3668784349229</v>
      </c>
    </row>
    <row r="105" spans="1:81" ht="25.5" customHeight="1" x14ac:dyDescent="0.4">
      <c r="A105" s="132"/>
      <c r="B105" s="13" t="s">
        <v>259</v>
      </c>
      <c r="C105" s="209" t="s">
        <v>218</v>
      </c>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v>0</v>
      </c>
      <c r="AI105" s="138">
        <v>0</v>
      </c>
      <c r="AJ105" s="138">
        <v>0</v>
      </c>
      <c r="AK105" s="138">
        <v>0</v>
      </c>
      <c r="AL105" s="138">
        <v>0</v>
      </c>
      <c r="AM105" s="138">
        <v>0</v>
      </c>
      <c r="AN105" s="138">
        <v>0</v>
      </c>
      <c r="AO105" s="138">
        <v>0</v>
      </c>
      <c r="AP105" s="138">
        <v>0</v>
      </c>
      <c r="AQ105" s="138">
        <v>0</v>
      </c>
      <c r="AR105" s="138">
        <v>0</v>
      </c>
      <c r="AS105" s="138">
        <v>0</v>
      </c>
      <c r="AT105" s="138">
        <v>0</v>
      </c>
      <c r="AU105" s="138">
        <v>0</v>
      </c>
      <c r="AV105" s="138">
        <v>0</v>
      </c>
      <c r="AW105" s="138">
        <v>0</v>
      </c>
      <c r="AX105" s="138">
        <v>0</v>
      </c>
      <c r="AY105" s="138">
        <v>0</v>
      </c>
      <c r="AZ105" s="138">
        <v>0</v>
      </c>
      <c r="BA105" s="138">
        <v>0</v>
      </c>
      <c r="BB105" s="138">
        <v>0</v>
      </c>
      <c r="BC105" s="138">
        <v>0</v>
      </c>
      <c r="BD105" s="138">
        <v>0</v>
      </c>
      <c r="BE105" s="138">
        <v>0</v>
      </c>
      <c r="BF105" s="138">
        <v>0</v>
      </c>
      <c r="BG105" s="138">
        <v>0</v>
      </c>
      <c r="BH105" s="138">
        <v>0</v>
      </c>
      <c r="BI105" s="138">
        <v>0</v>
      </c>
      <c r="BJ105" s="138">
        <v>0</v>
      </c>
      <c r="BK105" s="138">
        <v>0</v>
      </c>
      <c r="BL105" s="138">
        <v>0</v>
      </c>
      <c r="BM105" s="138">
        <v>0</v>
      </c>
      <c r="BN105" s="138">
        <v>0</v>
      </c>
      <c r="BO105" s="138">
        <v>0</v>
      </c>
      <c r="BP105" s="138">
        <v>0</v>
      </c>
      <c r="BQ105" s="138">
        <v>17.456102669834774</v>
      </c>
      <c r="BR105" s="138">
        <v>148.69161319656547</v>
      </c>
      <c r="BS105" s="138">
        <v>323.47077886802106</v>
      </c>
      <c r="BT105" s="138">
        <v>761.76108017992408</v>
      </c>
      <c r="BU105" s="138">
        <v>1564.5309663291828</v>
      </c>
      <c r="BV105" s="138">
        <v>1627.6199394031826</v>
      </c>
      <c r="BW105" s="138">
        <v>1954.1929563295575</v>
      </c>
      <c r="BX105" s="138">
        <v>2218.155429908707</v>
      </c>
      <c r="BY105" s="138">
        <v>2583.1099173912935</v>
      </c>
      <c r="BZ105" s="138">
        <v>3036.088717030721</v>
      </c>
      <c r="CA105" s="138">
        <v>3128.6926556341273</v>
      </c>
      <c r="CB105" s="138">
        <v>2661.6332789845646</v>
      </c>
      <c r="CC105" s="139">
        <v>2840.4918692063607</v>
      </c>
    </row>
    <row r="106" spans="1:81" x14ac:dyDescent="0.4">
      <c r="A106" s="132"/>
      <c r="B106" s="49" t="s">
        <v>260</v>
      </c>
      <c r="C106" s="209" t="s">
        <v>218</v>
      </c>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v>5.9444421965890299</v>
      </c>
      <c r="AY106" s="138">
        <v>6.8942164739032981</v>
      </c>
      <c r="AZ106" s="138">
        <v>8.8014110050024108</v>
      </c>
      <c r="BA106" s="138">
        <v>8.0361476353860279</v>
      </c>
      <c r="BB106" s="138">
        <v>13.20597314983095</v>
      </c>
      <c r="BC106" s="138">
        <v>16.738569882058869</v>
      </c>
      <c r="BD106" s="138">
        <v>18.477059194918155</v>
      </c>
      <c r="BE106" s="138">
        <v>22.085984889639946</v>
      </c>
      <c r="BF106" s="138">
        <v>29.571813422572951</v>
      </c>
      <c r="BG106" s="138">
        <v>28.40758021899968</v>
      </c>
      <c r="BH106" s="138">
        <v>29.478835611375892</v>
      </c>
      <c r="BI106" s="138">
        <v>64.74913118726009</v>
      </c>
      <c r="BJ106" s="138">
        <v>44.199515373165184</v>
      </c>
      <c r="BK106" s="138">
        <v>36.106054826390427</v>
      </c>
      <c r="BL106" s="138">
        <v>40.422838807581108</v>
      </c>
      <c r="BM106" s="138">
        <v>44.395091549185508</v>
      </c>
      <c r="BN106" s="138">
        <v>47.325562282339568</v>
      </c>
      <c r="BO106" s="138">
        <v>45.977120111712679</v>
      </c>
      <c r="BP106" s="138">
        <v>50.228163804855612</v>
      </c>
      <c r="BQ106" s="138">
        <v>53.375982761621664</v>
      </c>
      <c r="BR106" s="138">
        <v>51.875197719447755</v>
      </c>
      <c r="BS106" s="138">
        <v>52.907381867748455</v>
      </c>
      <c r="BT106" s="138">
        <v>47.2560627227206</v>
      </c>
      <c r="BU106" s="138">
        <v>45.266179421273058</v>
      </c>
      <c r="BV106" s="138">
        <v>48.226391850497151</v>
      </c>
      <c r="BW106" s="138">
        <v>44.010079250312828</v>
      </c>
      <c r="BX106" s="138">
        <v>32.457799704494249</v>
      </c>
      <c r="BY106" s="138">
        <v>47.297494784311141</v>
      </c>
      <c r="BZ106" s="138">
        <v>39.489625255615138</v>
      </c>
      <c r="CA106" s="138">
        <v>38.445558113897015</v>
      </c>
      <c r="CB106" s="138">
        <v>37.1663646276319</v>
      </c>
      <c r="CC106" s="139">
        <v>36.388025264263831</v>
      </c>
    </row>
    <row r="107" spans="1:81" x14ac:dyDescent="0.4">
      <c r="A107" s="132"/>
      <c r="B107" s="67" t="s">
        <v>262</v>
      </c>
      <c r="C107" s="209" t="s">
        <v>221</v>
      </c>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v>0</v>
      </c>
      <c r="AI107" s="138">
        <v>0</v>
      </c>
      <c r="AJ107" s="138">
        <v>0</v>
      </c>
      <c r="AK107" s="138">
        <v>0</v>
      </c>
      <c r="AL107" s="138">
        <v>0</v>
      </c>
      <c r="AM107" s="138">
        <v>0</v>
      </c>
      <c r="AN107" s="138">
        <v>0</v>
      </c>
      <c r="AO107" s="138">
        <v>0</v>
      </c>
      <c r="AP107" s="138">
        <v>0</v>
      </c>
      <c r="AQ107" s="138">
        <v>226.94342528901566</v>
      </c>
      <c r="AR107" s="138">
        <v>7.1484307668090779</v>
      </c>
      <c r="AS107" s="138">
        <v>0</v>
      </c>
      <c r="AT107" s="138">
        <v>0</v>
      </c>
      <c r="AU107" s="138">
        <v>0</v>
      </c>
      <c r="AV107" s="138">
        <v>0</v>
      </c>
      <c r="AW107" s="138">
        <v>0</v>
      </c>
      <c r="AX107" s="138">
        <v>0</v>
      </c>
      <c r="AY107" s="138">
        <v>0</v>
      </c>
      <c r="AZ107" s="138">
        <v>0</v>
      </c>
      <c r="BA107" s="138">
        <v>0</v>
      </c>
      <c r="BB107" s="138">
        <v>0</v>
      </c>
      <c r="BC107" s="138">
        <v>0</v>
      </c>
      <c r="BD107" s="138">
        <v>0</v>
      </c>
      <c r="BE107" s="138">
        <v>0</v>
      </c>
      <c r="BF107" s="138">
        <v>0</v>
      </c>
      <c r="BG107" s="138">
        <v>0</v>
      </c>
      <c r="BH107" s="138">
        <v>0</v>
      </c>
      <c r="BI107" s="138">
        <v>0</v>
      </c>
      <c r="BJ107" s="138">
        <v>0</v>
      </c>
      <c r="BK107" s="138">
        <v>0</v>
      </c>
      <c r="BL107" s="138">
        <v>0</v>
      </c>
      <c r="BM107" s="138">
        <v>0</v>
      </c>
      <c r="BN107" s="138">
        <v>0</v>
      </c>
      <c r="BO107" s="138">
        <v>0</v>
      </c>
      <c r="BP107" s="138">
        <v>0</v>
      </c>
      <c r="BQ107" s="138">
        <v>0</v>
      </c>
      <c r="BR107" s="138">
        <v>0</v>
      </c>
      <c r="BS107" s="138">
        <v>0</v>
      </c>
      <c r="BT107" s="138">
        <v>0</v>
      </c>
      <c r="BU107" s="138">
        <v>0</v>
      </c>
      <c r="BV107" s="138">
        <v>0</v>
      </c>
      <c r="BW107" s="138">
        <v>0</v>
      </c>
      <c r="BX107" s="138">
        <v>0</v>
      </c>
      <c r="BY107" s="138">
        <v>0</v>
      </c>
      <c r="BZ107" s="138">
        <v>0</v>
      </c>
      <c r="CA107" s="138">
        <v>0</v>
      </c>
      <c r="CB107" s="138">
        <v>0</v>
      </c>
      <c r="CC107" s="139">
        <v>0</v>
      </c>
    </row>
    <row r="108" spans="1:81" s="93" customFormat="1" x14ac:dyDescent="0.4">
      <c r="A108" s="148"/>
      <c r="B108" s="67" t="s">
        <v>263</v>
      </c>
      <c r="C108" s="209" t="s">
        <v>218</v>
      </c>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v>20.119463421897422</v>
      </c>
      <c r="AI108" s="138">
        <v>24.145438052963318</v>
      </c>
      <c r="AJ108" s="138">
        <v>30.91446870882465</v>
      </c>
      <c r="AK108" s="138">
        <v>37.900297045058494</v>
      </c>
      <c r="AL108" s="138">
        <v>44.126499324080889</v>
      </c>
      <c r="AM108" s="138">
        <v>51.671130013953366</v>
      </c>
      <c r="AN108" s="138">
        <v>65.071001686595068</v>
      </c>
      <c r="AO108" s="138">
        <v>71.683998972798065</v>
      </c>
      <c r="AP108" s="138">
        <v>78.151080735390863</v>
      </c>
      <c r="AQ108" s="138">
        <v>81.692933677453112</v>
      </c>
      <c r="AR108" s="138">
        <v>87.695953683522916</v>
      </c>
      <c r="AS108" s="138">
        <v>93.388117320160177</v>
      </c>
      <c r="AT108" s="138">
        <v>110.52712598261871</v>
      </c>
      <c r="AU108" s="138">
        <v>142.52202666924632</v>
      </c>
      <c r="AV108" s="138">
        <v>165.01759104483114</v>
      </c>
      <c r="AW108" s="138">
        <v>180.88384002426469</v>
      </c>
      <c r="AX108" s="138">
        <v>184.59283863029449</v>
      </c>
      <c r="AY108" s="138">
        <v>185.42655817286456</v>
      </c>
      <c r="AZ108" s="138">
        <v>168.85647882790863</v>
      </c>
      <c r="BA108" s="138">
        <v>220.65505272326334</v>
      </c>
      <c r="BB108" s="138">
        <v>229.49528044320994</v>
      </c>
      <c r="BC108" s="138">
        <v>228.57680688206779</v>
      </c>
      <c r="BD108" s="138">
        <v>253.75257636252428</v>
      </c>
      <c r="BE108" s="138">
        <v>253.83142994535322</v>
      </c>
      <c r="BF108" s="138">
        <v>244.03687556087823</v>
      </c>
      <c r="BG108" s="138">
        <v>249.55572921083569</v>
      </c>
      <c r="BH108" s="138">
        <v>177.4791614902513</v>
      </c>
      <c r="BI108" s="138">
        <v>178.45114976916685</v>
      </c>
      <c r="BJ108" s="138">
        <v>182.86730843144758</v>
      </c>
      <c r="BK108" s="138">
        <v>264.15634479486101</v>
      </c>
      <c r="BL108" s="138">
        <v>224.87910077087</v>
      </c>
      <c r="BM108" s="138">
        <v>231.05503990471075</v>
      </c>
      <c r="BN108" s="138">
        <v>210.48827296502736</v>
      </c>
      <c r="BO108" s="138">
        <v>206.53635674556554</v>
      </c>
      <c r="BP108" s="138">
        <v>190.61727540729026</v>
      </c>
      <c r="BQ108" s="138">
        <v>169.87168915000402</v>
      </c>
      <c r="BR108" s="138">
        <v>160.18870760206866</v>
      </c>
      <c r="BS108" s="138">
        <v>147.27595449382125</v>
      </c>
      <c r="BT108" s="138">
        <v>134.87416228970005</v>
      </c>
      <c r="BU108" s="138">
        <v>115.65649456668424</v>
      </c>
      <c r="BV108" s="138">
        <v>103.31062075700322</v>
      </c>
      <c r="BW108" s="138">
        <v>93.507840535429224</v>
      </c>
      <c r="BX108" s="138">
        <v>70.512566637255119</v>
      </c>
      <c r="BY108" s="138">
        <v>63.737259385401956</v>
      </c>
      <c r="BZ108" s="138">
        <v>57.06077190500676</v>
      </c>
      <c r="CA108" s="138">
        <v>49.224910568903262</v>
      </c>
      <c r="CB108" s="138">
        <v>41.027110545165904</v>
      </c>
      <c r="CC108" s="139">
        <v>32.894355725746728</v>
      </c>
    </row>
    <row r="109" spans="1:81" s="93" customFormat="1" x14ac:dyDescent="0.4">
      <c r="A109" s="148"/>
      <c r="B109" s="49" t="s">
        <v>365</v>
      </c>
      <c r="C109" s="209" t="s">
        <v>227</v>
      </c>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v>0</v>
      </c>
      <c r="AI109" s="138">
        <v>0</v>
      </c>
      <c r="AJ109" s="138">
        <v>0</v>
      </c>
      <c r="AK109" s="138">
        <v>0</v>
      </c>
      <c r="AL109" s="138">
        <v>0</v>
      </c>
      <c r="AM109" s="138">
        <v>0</v>
      </c>
      <c r="AN109" s="138">
        <v>0</v>
      </c>
      <c r="AO109" s="138">
        <v>0</v>
      </c>
      <c r="AP109" s="138">
        <v>0</v>
      </c>
      <c r="AQ109" s="138">
        <v>12.611801791420278</v>
      </c>
      <c r="AR109" s="138">
        <v>62.10611117499559</v>
      </c>
      <c r="AS109" s="138">
        <v>49.852899523920982</v>
      </c>
      <c r="AT109" s="138">
        <v>54.295136712651413</v>
      </c>
      <c r="AU109" s="138">
        <v>69.582001928326321</v>
      </c>
      <c r="AV109" s="138">
        <v>69.958443622435055</v>
      </c>
      <c r="AW109" s="138">
        <v>70.019904160339749</v>
      </c>
      <c r="AX109" s="138">
        <v>51.758087971457861</v>
      </c>
      <c r="AY109" s="138">
        <v>86.165285404080848</v>
      </c>
      <c r="AZ109" s="138">
        <v>65.954142562220341</v>
      </c>
      <c r="BA109" s="138">
        <v>35.108597480949626</v>
      </c>
      <c r="BB109" s="138">
        <v>35.176772191483927</v>
      </c>
      <c r="BC109" s="138">
        <v>35.200623062155543</v>
      </c>
      <c r="BD109" s="138">
        <v>55.497024913060258</v>
      </c>
      <c r="BE109" s="138">
        <v>42.932382124013543</v>
      </c>
      <c r="BF109" s="138">
        <v>43.746798295125835</v>
      </c>
      <c r="BG109" s="138">
        <v>44.633300317715346</v>
      </c>
      <c r="BH109" s="138">
        <v>46.49785062041046</v>
      </c>
      <c r="BI109" s="138">
        <v>56.852987472623262</v>
      </c>
      <c r="BJ109" s="138">
        <v>0</v>
      </c>
      <c r="BK109" s="138">
        <v>0</v>
      </c>
      <c r="BL109" s="138">
        <v>0</v>
      </c>
      <c r="BM109" s="138">
        <v>0</v>
      </c>
      <c r="BN109" s="138">
        <v>0</v>
      </c>
      <c r="BO109" s="138">
        <v>0</v>
      </c>
      <c r="BP109" s="138">
        <v>0</v>
      </c>
      <c r="BQ109" s="138">
        <v>0</v>
      </c>
      <c r="BR109" s="138">
        <v>0</v>
      </c>
      <c r="BS109" s="138">
        <v>0</v>
      </c>
      <c r="BT109" s="138">
        <v>0</v>
      </c>
      <c r="BU109" s="138">
        <v>0</v>
      </c>
      <c r="BV109" s="138">
        <v>0</v>
      </c>
      <c r="BW109" s="138">
        <v>0</v>
      </c>
      <c r="BX109" s="138">
        <v>0</v>
      </c>
      <c r="BY109" s="138">
        <v>0</v>
      </c>
      <c r="BZ109" s="138">
        <v>0</v>
      </c>
      <c r="CA109" s="138">
        <v>0</v>
      </c>
      <c r="CB109" s="138">
        <v>0</v>
      </c>
      <c r="CC109" s="139">
        <v>0</v>
      </c>
    </row>
    <row r="110" spans="1:81" x14ac:dyDescent="0.4">
      <c r="A110" s="132"/>
      <c r="B110" s="67" t="s">
        <v>265</v>
      </c>
      <c r="C110" s="209" t="s">
        <v>227</v>
      </c>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v>0</v>
      </c>
      <c r="AI110" s="138">
        <v>0</v>
      </c>
      <c r="AJ110" s="138">
        <v>0</v>
      </c>
      <c r="AK110" s="138">
        <v>0</v>
      </c>
      <c r="AL110" s="138">
        <v>0</v>
      </c>
      <c r="AM110" s="138">
        <v>0</v>
      </c>
      <c r="AN110" s="138">
        <v>0</v>
      </c>
      <c r="AO110" s="138">
        <v>0</v>
      </c>
      <c r="AP110" s="138">
        <v>0</v>
      </c>
      <c r="AQ110" s="138">
        <v>0</v>
      </c>
      <c r="AR110" s="138">
        <v>0</v>
      </c>
      <c r="AS110" s="138">
        <v>0</v>
      </c>
      <c r="AT110" s="138">
        <v>0</v>
      </c>
      <c r="AU110" s="138">
        <v>0</v>
      </c>
      <c r="AV110" s="138">
        <v>0</v>
      </c>
      <c r="AW110" s="138">
        <v>0</v>
      </c>
      <c r="AX110" s="138">
        <v>0</v>
      </c>
      <c r="AY110" s="138">
        <v>0</v>
      </c>
      <c r="AZ110" s="138">
        <v>0</v>
      </c>
      <c r="BA110" s="138">
        <v>0</v>
      </c>
      <c r="BB110" s="138">
        <v>0</v>
      </c>
      <c r="BC110" s="138">
        <v>0</v>
      </c>
      <c r="BD110" s="138">
        <v>0</v>
      </c>
      <c r="BE110" s="138">
        <v>0</v>
      </c>
      <c r="BF110" s="138">
        <v>0</v>
      </c>
      <c r="BG110" s="138">
        <v>0</v>
      </c>
      <c r="BH110" s="138">
        <v>0</v>
      </c>
      <c r="BI110" s="138">
        <v>0</v>
      </c>
      <c r="BJ110" s="138">
        <v>26.992384279991249</v>
      </c>
      <c r="BK110" s="138">
        <v>23.063233320591955</v>
      </c>
      <c r="BL110" s="138">
        <v>19.015261845067919</v>
      </c>
      <c r="BM110" s="138">
        <v>19.349088769523728</v>
      </c>
      <c r="BN110" s="138">
        <v>19.137042856680029</v>
      </c>
      <c r="BO110" s="138">
        <v>12.037937146640406</v>
      </c>
      <c r="BP110" s="138">
        <v>9.6152368550278471</v>
      </c>
      <c r="BQ110" s="138">
        <v>0.6600119656345671</v>
      </c>
      <c r="BR110" s="138">
        <v>0</v>
      </c>
      <c r="BS110" s="138">
        <v>0</v>
      </c>
      <c r="BT110" s="138">
        <v>0</v>
      </c>
      <c r="BU110" s="138">
        <v>0</v>
      </c>
      <c r="BV110" s="138">
        <v>0</v>
      </c>
      <c r="BW110" s="138">
        <v>0</v>
      </c>
      <c r="BX110" s="138">
        <v>0</v>
      </c>
      <c r="BY110" s="138">
        <v>0</v>
      </c>
      <c r="BZ110" s="138">
        <v>0</v>
      </c>
      <c r="CA110" s="138">
        <v>0</v>
      </c>
      <c r="CB110" s="138">
        <v>0</v>
      </c>
      <c r="CC110" s="139">
        <v>0</v>
      </c>
    </row>
    <row r="111" spans="1:81" ht="25.5" customHeight="1" x14ac:dyDescent="0.4">
      <c r="A111" s="132"/>
      <c r="B111" s="67" t="s">
        <v>33</v>
      </c>
      <c r="C111" s="209"/>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v>38788.535906213539</v>
      </c>
      <c r="AI111" s="138">
        <v>38718.358561185247</v>
      </c>
      <c r="AJ111" s="138">
        <v>38790.122446032772</v>
      </c>
      <c r="AK111" s="138">
        <v>40412.162426092022</v>
      </c>
      <c r="AL111" s="138">
        <v>42047.78378056793</v>
      </c>
      <c r="AM111" s="138">
        <v>43275.683306259125</v>
      </c>
      <c r="AN111" s="138">
        <v>42772.14885915177</v>
      </c>
      <c r="AO111" s="138">
        <v>44005.376150259974</v>
      </c>
      <c r="AP111" s="138">
        <v>45281.647456667335</v>
      </c>
      <c r="AQ111" s="138">
        <v>44974.085902831081</v>
      </c>
      <c r="AR111" s="138">
        <v>43545.149506594011</v>
      </c>
      <c r="AS111" s="138">
        <v>43470.127764301011</v>
      </c>
      <c r="AT111" s="138">
        <v>44048.321653992396</v>
      </c>
      <c r="AU111" s="138">
        <v>46837.593794010449</v>
      </c>
      <c r="AV111" s="138">
        <v>47724.30996394049</v>
      </c>
      <c r="AW111" s="138">
        <v>49152.02191725852</v>
      </c>
      <c r="AX111" s="138">
        <v>49487.448615385358</v>
      </c>
      <c r="AY111" s="138">
        <v>50093.330860654976</v>
      </c>
      <c r="AZ111" s="138">
        <v>51641.426021939282</v>
      </c>
      <c r="BA111" s="138">
        <v>54339.048617289132</v>
      </c>
      <c r="BB111" s="138">
        <v>56670.084016928042</v>
      </c>
      <c r="BC111" s="138">
        <v>59903.318202707342</v>
      </c>
      <c r="BD111" s="138">
        <v>60297.906935709318</v>
      </c>
      <c r="BE111" s="138">
        <v>64301.247043410534</v>
      </c>
      <c r="BF111" s="138">
        <v>66567.254966190696</v>
      </c>
      <c r="BG111" s="138">
        <v>68309.137882284194</v>
      </c>
      <c r="BH111" s="138">
        <v>69690.170261506006</v>
      </c>
      <c r="BI111" s="138">
        <v>71544.969324187216</v>
      </c>
      <c r="BJ111" s="138">
        <v>72601.738030690991</v>
      </c>
      <c r="BK111" s="138">
        <v>75782.901568028567</v>
      </c>
      <c r="BL111" s="138">
        <v>78896.107324484794</v>
      </c>
      <c r="BM111" s="138">
        <v>84352.516057558678</v>
      </c>
      <c r="BN111" s="138">
        <v>86475.183205879177</v>
      </c>
      <c r="BO111" s="138">
        <v>90447.467817752971</v>
      </c>
      <c r="BP111" s="138">
        <v>95399.059746310406</v>
      </c>
      <c r="BQ111" s="138">
        <v>97585.212880676612</v>
      </c>
      <c r="BR111" s="138">
        <v>100202.12519930527</v>
      </c>
      <c r="BS111" s="138">
        <v>102667.5712133341</v>
      </c>
      <c r="BT111" s="138">
        <v>102668.40146985727</v>
      </c>
      <c r="BU111" s="138">
        <v>103337.79557673172</v>
      </c>
      <c r="BV111" s="138">
        <v>104158.99450277581</v>
      </c>
      <c r="BW111" s="138">
        <v>104068.23572725662</v>
      </c>
      <c r="BX111" s="138">
        <v>99565.293970752609</v>
      </c>
      <c r="BY111" s="138">
        <v>105323.86061561243</v>
      </c>
      <c r="BZ111" s="138">
        <v>111882.83223000976</v>
      </c>
      <c r="CA111" s="138">
        <v>115482.71652523855</v>
      </c>
      <c r="CB111" s="138">
        <v>118319.95044022509</v>
      </c>
      <c r="CC111" s="139">
        <v>121566.98246147503</v>
      </c>
    </row>
    <row r="112" spans="1:81" x14ac:dyDescent="0.4">
      <c r="A112" s="132"/>
      <c r="B112" s="65" t="s">
        <v>224</v>
      </c>
      <c r="C112" s="209" t="s">
        <v>221</v>
      </c>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v>38599.423265743135</v>
      </c>
      <c r="AI112" s="138">
        <v>38560.895738297462</v>
      </c>
      <c r="AJ112" s="138">
        <v>38650.589631478702</v>
      </c>
      <c r="AK112" s="138">
        <v>40282.604322136605</v>
      </c>
      <c r="AL112" s="138">
        <v>41924.013720135023</v>
      </c>
      <c r="AM112" s="138">
        <v>43154.603531756831</v>
      </c>
      <c r="AN112" s="138">
        <v>42663.171671884054</v>
      </c>
      <c r="AO112" s="138">
        <v>43896.85161358866</v>
      </c>
      <c r="AP112" s="138">
        <v>45187.609605480189</v>
      </c>
      <c r="AQ112" s="138">
        <v>44884.660243176317</v>
      </c>
      <c r="AR112" s="138">
        <v>43463.527711931398</v>
      </c>
      <c r="AS112" s="138">
        <v>43397.636091203276</v>
      </c>
      <c r="AT112" s="138">
        <v>43978.90371571228</v>
      </c>
      <c r="AU112" s="138">
        <v>46771.966979560151</v>
      </c>
      <c r="AV112" s="138">
        <v>47660.844092203217</v>
      </c>
      <c r="AW112" s="138">
        <v>49089.02838855546</v>
      </c>
      <c r="AX112" s="138">
        <v>49427.787531655864</v>
      </c>
      <c r="AY112" s="138">
        <v>50033.591265978015</v>
      </c>
      <c r="AZ112" s="138">
        <v>51593.492357204275</v>
      </c>
      <c r="BA112" s="138">
        <v>54291.736141891182</v>
      </c>
      <c r="BB112" s="138">
        <v>56624.274627621664</v>
      </c>
      <c r="BC112" s="138">
        <v>59859.460075411516</v>
      </c>
      <c r="BD112" s="138">
        <v>60255.042651856602</v>
      </c>
      <c r="BE112" s="138">
        <v>64257.37710668143</v>
      </c>
      <c r="BF112" s="138">
        <v>66523.957929930795</v>
      </c>
      <c r="BG112" s="138">
        <v>68265.517332043004</v>
      </c>
      <c r="BH112" s="138">
        <v>69646.919685288391</v>
      </c>
      <c r="BI112" s="138">
        <v>71502.502477986563</v>
      </c>
      <c r="BJ112" s="138">
        <v>72555.618468861081</v>
      </c>
      <c r="BK112" s="138">
        <v>75730.802782187136</v>
      </c>
      <c r="BL112" s="138">
        <v>78838.438590947568</v>
      </c>
      <c r="BM112" s="138">
        <v>84292.391863853787</v>
      </c>
      <c r="BN112" s="138">
        <v>86403.24111815478</v>
      </c>
      <c r="BO112" s="138">
        <v>90371.150490149128</v>
      </c>
      <c r="BP112" s="138">
        <v>95309.379993874332</v>
      </c>
      <c r="BQ112" s="138">
        <v>97472.900493605834</v>
      </c>
      <c r="BR112" s="138">
        <v>100100.07306818917</v>
      </c>
      <c r="BS112" s="138">
        <v>102560.85124555115</v>
      </c>
      <c r="BT112" s="138">
        <v>102557.10415722585</v>
      </c>
      <c r="BU112" s="138">
        <v>103222.53613933966</v>
      </c>
      <c r="BV112" s="138">
        <v>104037.19919642064</v>
      </c>
      <c r="BW112" s="138">
        <v>103943.24165400806</v>
      </c>
      <c r="BX112" s="138">
        <v>99408.653488440032</v>
      </c>
      <c r="BY112" s="138">
        <v>105018.18199433113</v>
      </c>
      <c r="BZ112" s="138">
        <v>111634.57553271553</v>
      </c>
      <c r="CA112" s="138">
        <v>115246.36620150018</v>
      </c>
      <c r="CB112" s="138">
        <v>118086.59334445004</v>
      </c>
      <c r="CC112" s="139">
        <v>121307.77823516412</v>
      </c>
    </row>
    <row r="113" spans="1:81" x14ac:dyDescent="0.4">
      <c r="A113" s="132"/>
      <c r="B113" s="178" t="s">
        <v>331</v>
      </c>
      <c r="C113" s="209"/>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v>38599.423265743135</v>
      </c>
      <c r="AI113" s="138">
        <v>38556.521770995023</v>
      </c>
      <c r="AJ113" s="138">
        <v>38621.214302098895</v>
      </c>
      <c r="AK113" s="138">
        <v>40219.48627149166</v>
      </c>
      <c r="AL113" s="138">
        <v>41800.243659702122</v>
      </c>
      <c r="AM113" s="138">
        <v>42977.413617851038</v>
      </c>
      <c r="AN113" s="138">
        <v>42420.068715671463</v>
      </c>
      <c r="AO113" s="138">
        <v>43523.633085036075</v>
      </c>
      <c r="AP113" s="138">
        <v>44630.770823584397</v>
      </c>
      <c r="AQ113" s="138">
        <v>44180.836929502257</v>
      </c>
      <c r="AR113" s="138">
        <v>42603.874688980381</v>
      </c>
      <c r="AS113" s="138">
        <v>42294.512145732609</v>
      </c>
      <c r="AT113" s="138">
        <v>42571.416219064165</v>
      </c>
      <c r="AU113" s="138">
        <v>44772.33771919705</v>
      </c>
      <c r="AV113" s="138">
        <v>45266.55383696303</v>
      </c>
      <c r="AW113" s="138">
        <v>46237.629777971066</v>
      </c>
      <c r="AX113" s="138">
        <v>46185.323871713699</v>
      </c>
      <c r="AY113" s="138">
        <v>46322.914977578839</v>
      </c>
      <c r="AZ113" s="138">
        <v>47149.827970647872</v>
      </c>
      <c r="BA113" s="138">
        <v>49170.030842969252</v>
      </c>
      <c r="BB113" s="138">
        <v>50798.020659876187</v>
      </c>
      <c r="BC113" s="138">
        <v>52891.639344253388</v>
      </c>
      <c r="BD113" s="138">
        <v>51180.497567938619</v>
      </c>
      <c r="BE113" s="138">
        <v>54329.898561954651</v>
      </c>
      <c r="BF113" s="138">
        <v>55939.8172277349</v>
      </c>
      <c r="BG113" s="138">
        <v>56557.062828130925</v>
      </c>
      <c r="BH113" s="138">
        <v>57158.527972965043</v>
      </c>
      <c r="BI113" s="138">
        <v>58129.732534449111</v>
      </c>
      <c r="BJ113" s="138">
        <v>58349.732927956946</v>
      </c>
      <c r="BK113" s="138">
        <v>60231.343440930068</v>
      </c>
      <c r="BL113" s="138">
        <v>61907.190381462759</v>
      </c>
      <c r="BM113" s="138">
        <v>65378.903889218527</v>
      </c>
      <c r="BN113" s="138">
        <v>66987.609195919169</v>
      </c>
      <c r="BO113" s="138">
        <v>69967.557050721094</v>
      </c>
      <c r="BP113" s="138">
        <v>73102.103905899246</v>
      </c>
      <c r="BQ113" s="138">
        <v>74549.43684985576</v>
      </c>
      <c r="BR113" s="138">
        <v>76283.905899950798</v>
      </c>
      <c r="BS113" s="138">
        <v>78226.034730450017</v>
      </c>
      <c r="BT113" s="138">
        <v>77282.892813106941</v>
      </c>
      <c r="BU113" s="138">
        <v>75172.271253686413</v>
      </c>
      <c r="BV113" s="138">
        <v>72753.493438288628</v>
      </c>
      <c r="BW113" s="138">
        <v>70356.339137618706</v>
      </c>
      <c r="BX113" s="138">
        <v>65067.327130780555</v>
      </c>
      <c r="BY113" s="138">
        <v>65146.877535573345</v>
      </c>
      <c r="BZ113" s="138">
        <v>65186.198575528186</v>
      </c>
      <c r="CA113" s="138">
        <v>62827.221244890738</v>
      </c>
      <c r="CB113" s="138">
        <v>59810.910080151261</v>
      </c>
      <c r="CC113" s="139">
        <v>56929.633677749327</v>
      </c>
    </row>
    <row r="114" spans="1:81" x14ac:dyDescent="0.4">
      <c r="A114" s="132"/>
      <c r="B114" s="178" t="s">
        <v>352</v>
      </c>
      <c r="C114" s="209"/>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v>0</v>
      </c>
      <c r="AI114" s="138">
        <v>4.3739673024384604</v>
      </c>
      <c r="AJ114" s="138">
        <v>29.375329379805205</v>
      </c>
      <c r="AK114" s="138">
        <v>63.118050644944375</v>
      </c>
      <c r="AL114" s="138">
        <v>123.77006043290287</v>
      </c>
      <c r="AM114" s="138">
        <v>177.18991390579689</v>
      </c>
      <c r="AN114" s="138">
        <v>243.10295621259581</v>
      </c>
      <c r="AO114" s="138">
        <v>373.21852855258084</v>
      </c>
      <c r="AP114" s="138">
        <v>556.83878189579116</v>
      </c>
      <c r="AQ114" s="138">
        <v>703.8233136740655</v>
      </c>
      <c r="AR114" s="138">
        <v>859.65302295101765</v>
      </c>
      <c r="AS114" s="138">
        <v>1103.1239454706663</v>
      </c>
      <c r="AT114" s="138">
        <v>1407.4874966481098</v>
      </c>
      <c r="AU114" s="138">
        <v>1999.6292603631032</v>
      </c>
      <c r="AV114" s="138">
        <v>2394.2902552401847</v>
      </c>
      <c r="AW114" s="138">
        <v>2851.3986105843906</v>
      </c>
      <c r="AX114" s="138">
        <v>3242.4636599421669</v>
      </c>
      <c r="AY114" s="138">
        <v>3710.676288399171</v>
      </c>
      <c r="AZ114" s="138">
        <v>4443.664386556402</v>
      </c>
      <c r="BA114" s="138">
        <v>5121.7052989219346</v>
      </c>
      <c r="BB114" s="138">
        <v>5826.2539677454824</v>
      </c>
      <c r="BC114" s="138">
        <v>6967.8207311581264</v>
      </c>
      <c r="BD114" s="138">
        <v>7363.1667016587244</v>
      </c>
      <c r="BE114" s="138">
        <v>8171.9945532301936</v>
      </c>
      <c r="BF114" s="138">
        <v>8805.5776235538488</v>
      </c>
      <c r="BG114" s="138">
        <v>9765.2883220754866</v>
      </c>
      <c r="BH114" s="138">
        <v>10514.175522227946</v>
      </c>
      <c r="BI114" s="138">
        <v>11355.017253935848</v>
      </c>
      <c r="BJ114" s="138">
        <v>12111.209406714717</v>
      </c>
      <c r="BK114" s="138">
        <v>13191.799044809448</v>
      </c>
      <c r="BL114" s="138">
        <v>14312.52071171267</v>
      </c>
      <c r="BM114" s="138">
        <v>16009.336553929204</v>
      </c>
      <c r="BN114" s="138">
        <v>16189.655643366217</v>
      </c>
      <c r="BO114" s="138">
        <v>17280.043433326886</v>
      </c>
      <c r="BP114" s="138">
        <v>18846.816596496341</v>
      </c>
      <c r="BQ114" s="138">
        <v>19565.91478672727</v>
      </c>
      <c r="BR114" s="138">
        <v>20422.603098696167</v>
      </c>
      <c r="BS114" s="138">
        <v>20936.99114642222</v>
      </c>
      <c r="BT114" s="138">
        <v>20330.467424770864</v>
      </c>
      <c r="BU114" s="138">
        <v>19812.854661339723</v>
      </c>
      <c r="BV114" s="138">
        <v>19610.358620255825</v>
      </c>
      <c r="BW114" s="138">
        <v>19306.939744955896</v>
      </c>
      <c r="BX114" s="138">
        <v>17676.257330045926</v>
      </c>
      <c r="BY114" s="138">
        <v>17377.473108714312</v>
      </c>
      <c r="BZ114" s="138">
        <v>17069.530475562333</v>
      </c>
      <c r="CA114" s="138">
        <v>16499.724087893064</v>
      </c>
      <c r="CB114" s="138">
        <v>15782.368331372038</v>
      </c>
      <c r="CC114" s="139">
        <v>15087.717863155685</v>
      </c>
    </row>
    <row r="115" spans="1:81" x14ac:dyDescent="0.4">
      <c r="A115" s="132"/>
      <c r="B115" s="178" t="s">
        <v>353</v>
      </c>
      <c r="C115" s="209"/>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v>0</v>
      </c>
      <c r="AI115" s="138">
        <v>0</v>
      </c>
      <c r="AJ115" s="138">
        <v>0</v>
      </c>
      <c r="AK115" s="138">
        <v>0</v>
      </c>
      <c r="AL115" s="138">
        <v>0</v>
      </c>
      <c r="AM115" s="138">
        <v>0</v>
      </c>
      <c r="AN115" s="138">
        <v>0</v>
      </c>
      <c r="AO115" s="138">
        <v>0</v>
      </c>
      <c r="AP115" s="138">
        <v>0</v>
      </c>
      <c r="AQ115" s="138">
        <v>0</v>
      </c>
      <c r="AR115" s="138">
        <v>0</v>
      </c>
      <c r="AS115" s="138">
        <v>0</v>
      </c>
      <c r="AT115" s="138">
        <v>0</v>
      </c>
      <c r="AU115" s="138">
        <v>0</v>
      </c>
      <c r="AV115" s="138">
        <v>0</v>
      </c>
      <c r="AW115" s="138">
        <v>0</v>
      </c>
      <c r="AX115" s="138">
        <v>0</v>
      </c>
      <c r="AY115" s="138">
        <v>0</v>
      </c>
      <c r="AZ115" s="138">
        <v>0</v>
      </c>
      <c r="BA115" s="138">
        <v>0</v>
      </c>
      <c r="BB115" s="138">
        <v>0</v>
      </c>
      <c r="BC115" s="138">
        <v>0</v>
      </c>
      <c r="BD115" s="138">
        <v>1711.3783822592486</v>
      </c>
      <c r="BE115" s="138">
        <v>1755.4839914965837</v>
      </c>
      <c r="BF115" s="138">
        <v>1778.5630786420525</v>
      </c>
      <c r="BG115" s="138">
        <v>1943.1661818366006</v>
      </c>
      <c r="BH115" s="138">
        <v>1974.2161900954084</v>
      </c>
      <c r="BI115" s="138">
        <v>2017.7526896015952</v>
      </c>
      <c r="BJ115" s="138">
        <v>2039.1999183421788</v>
      </c>
      <c r="BK115" s="138">
        <v>2098.9053006258969</v>
      </c>
      <c r="BL115" s="138">
        <v>2172.9070644787662</v>
      </c>
      <c r="BM115" s="138">
        <v>2274.3264072103011</v>
      </c>
      <c r="BN115" s="138">
        <v>2280.2718609262333</v>
      </c>
      <c r="BO115" s="138">
        <v>2352.3709414725322</v>
      </c>
      <c r="BP115" s="138">
        <v>2459.8288797294249</v>
      </c>
      <c r="BQ115" s="138">
        <v>2489.842952152449</v>
      </c>
      <c r="BR115" s="138">
        <v>2530.4783408330813</v>
      </c>
      <c r="BS115" s="138">
        <v>2535.7979681950305</v>
      </c>
      <c r="BT115" s="138">
        <v>2418.673216809616</v>
      </c>
      <c r="BU115" s="138">
        <v>2311.1818172620783</v>
      </c>
      <c r="BV115" s="138">
        <v>2230.3558824080574</v>
      </c>
      <c r="BW115" s="138">
        <v>2148.8415161993471</v>
      </c>
      <c r="BX115" s="138">
        <v>1939.3198848270879</v>
      </c>
      <c r="BY115" s="138">
        <v>1889.5501511059449</v>
      </c>
      <c r="BZ115" s="138">
        <v>1832.3425254629067</v>
      </c>
      <c r="CA115" s="138">
        <v>1746.6375082308853</v>
      </c>
      <c r="CB115" s="138">
        <v>1650.8179599091859</v>
      </c>
      <c r="CC115" s="139">
        <v>1560.2552207938511</v>
      </c>
    </row>
    <row r="116" spans="1:81" x14ac:dyDescent="0.4">
      <c r="A116" s="132"/>
      <c r="B116" s="178" t="s">
        <v>354</v>
      </c>
      <c r="C116" s="209"/>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v>0</v>
      </c>
      <c r="AI116" s="138">
        <v>0</v>
      </c>
      <c r="AJ116" s="138">
        <v>0</v>
      </c>
      <c r="AK116" s="138">
        <v>0</v>
      </c>
      <c r="AL116" s="138">
        <v>0</v>
      </c>
      <c r="AM116" s="138">
        <v>0</v>
      </c>
      <c r="AN116" s="138">
        <v>0</v>
      </c>
      <c r="AO116" s="138">
        <v>0</v>
      </c>
      <c r="AP116" s="138">
        <v>0</v>
      </c>
      <c r="AQ116" s="138">
        <v>0</v>
      </c>
      <c r="AR116" s="138">
        <v>0</v>
      </c>
      <c r="AS116" s="138">
        <v>0</v>
      </c>
      <c r="AT116" s="138">
        <v>0</v>
      </c>
      <c r="AU116" s="138">
        <v>0</v>
      </c>
      <c r="AV116" s="138">
        <v>0</v>
      </c>
      <c r="AW116" s="138">
        <v>0</v>
      </c>
      <c r="AX116" s="138">
        <v>0</v>
      </c>
      <c r="AY116" s="138">
        <v>0</v>
      </c>
      <c r="AZ116" s="138">
        <v>0</v>
      </c>
      <c r="BA116" s="138">
        <v>0</v>
      </c>
      <c r="BB116" s="138">
        <v>0</v>
      </c>
      <c r="BC116" s="138">
        <v>0</v>
      </c>
      <c r="BD116" s="138">
        <v>0</v>
      </c>
      <c r="BE116" s="138">
        <v>0</v>
      </c>
      <c r="BF116" s="138">
        <v>0</v>
      </c>
      <c r="BG116" s="138">
        <v>0</v>
      </c>
      <c r="BH116" s="138">
        <v>0</v>
      </c>
      <c r="BI116" s="138">
        <v>0</v>
      </c>
      <c r="BJ116" s="138">
        <v>55.476215847248191</v>
      </c>
      <c r="BK116" s="138">
        <v>208.75499582172682</v>
      </c>
      <c r="BL116" s="138">
        <v>445.82043329336653</v>
      </c>
      <c r="BM116" s="138">
        <v>629.82501349576194</v>
      </c>
      <c r="BN116" s="138">
        <v>945.70441794316423</v>
      </c>
      <c r="BO116" s="138">
        <v>771.17906462862879</v>
      </c>
      <c r="BP116" s="138">
        <v>900.63061174933557</v>
      </c>
      <c r="BQ116" s="138">
        <v>867.70590487035565</v>
      </c>
      <c r="BR116" s="138">
        <v>863.08572870912315</v>
      </c>
      <c r="BS116" s="138">
        <v>862.02740048388443</v>
      </c>
      <c r="BT116" s="138">
        <v>945.36730303905108</v>
      </c>
      <c r="BU116" s="138">
        <v>852.4735580279737</v>
      </c>
      <c r="BV116" s="138">
        <v>813.67299659234675</v>
      </c>
      <c r="BW116" s="138">
        <v>685.96220616600579</v>
      </c>
      <c r="BX116" s="138">
        <v>539.13741520015253</v>
      </c>
      <c r="BY116" s="138">
        <v>418.17229516353348</v>
      </c>
      <c r="BZ116" s="138">
        <v>280.97095083638396</v>
      </c>
      <c r="CA116" s="138">
        <v>183.80518891998602</v>
      </c>
      <c r="CB116" s="138">
        <v>120.00416407674435</v>
      </c>
      <c r="CC116" s="139">
        <v>78.284785435846132</v>
      </c>
    </row>
    <row r="117" spans="1:81" x14ac:dyDescent="0.4">
      <c r="A117" s="132"/>
      <c r="B117" s="218" t="s">
        <v>355</v>
      </c>
      <c r="C117" s="209"/>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v>1509.5324239030392</v>
      </c>
      <c r="BU117" s="138">
        <v>4860.0735081168596</v>
      </c>
      <c r="BV117" s="138">
        <v>8277.9278937425079</v>
      </c>
      <c r="BW117" s="138">
        <v>11004.480405550701</v>
      </c>
      <c r="BX117" s="138">
        <v>13692.158251990224</v>
      </c>
      <c r="BY117" s="138">
        <v>19556.092155198196</v>
      </c>
      <c r="BZ117" s="138">
        <v>26504.329238947255</v>
      </c>
      <c r="CA117" s="138">
        <v>33110.462881270978</v>
      </c>
      <c r="CB117" s="138">
        <v>39738.078609087985</v>
      </c>
      <c r="CC117" s="139">
        <v>46574.921555024055</v>
      </c>
    </row>
    <row r="118" spans="1:81" x14ac:dyDescent="0.4">
      <c r="A118" s="132"/>
      <c r="B118" s="218" t="s">
        <v>356</v>
      </c>
      <c r="C118" s="209"/>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v>70.170975596348555</v>
      </c>
      <c r="BU118" s="138">
        <v>213.68134090661619</v>
      </c>
      <c r="BV118" s="138">
        <v>351.39036513327471</v>
      </c>
      <c r="BW118" s="138">
        <v>440.67864351741264</v>
      </c>
      <c r="BX118" s="138">
        <v>494.45347559610423</v>
      </c>
      <c r="BY118" s="138">
        <v>630.01674857580701</v>
      </c>
      <c r="BZ118" s="138">
        <v>761.20376637848119</v>
      </c>
      <c r="CA118" s="138">
        <v>878.51529029454355</v>
      </c>
      <c r="CB118" s="138">
        <v>984.41419985281698</v>
      </c>
      <c r="CC118" s="139">
        <v>1076.9651330053532</v>
      </c>
    </row>
    <row r="119" spans="1:81" x14ac:dyDescent="0.4">
      <c r="A119" s="132"/>
      <c r="B119" s="65" t="s">
        <v>357</v>
      </c>
      <c r="C119" s="209" t="s">
        <v>218</v>
      </c>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v>189.11264047040467</v>
      </c>
      <c r="AI119" s="138">
        <v>157.46282288778457</v>
      </c>
      <c r="AJ119" s="138">
        <v>139.53281455407472</v>
      </c>
      <c r="AK119" s="138">
        <v>129.55810395541215</v>
      </c>
      <c r="AL119" s="138">
        <v>123.77006043290287</v>
      </c>
      <c r="AM119" s="138">
        <v>121.07977450229454</v>
      </c>
      <c r="AN119" s="138">
        <v>108.97718726771537</v>
      </c>
      <c r="AO119" s="138">
        <v>108.52453667131783</v>
      </c>
      <c r="AP119" s="138">
        <v>94.037851187140973</v>
      </c>
      <c r="AQ119" s="138">
        <v>89.425659654764488</v>
      </c>
      <c r="AR119" s="138">
        <v>81.621794662614278</v>
      </c>
      <c r="AS119" s="138">
        <v>72.491673097735713</v>
      </c>
      <c r="AT119" s="138">
        <v>69.417938280116033</v>
      </c>
      <c r="AU119" s="138">
        <v>65.626814450295157</v>
      </c>
      <c r="AV119" s="138">
        <v>63.4658717372713</v>
      </c>
      <c r="AW119" s="138">
        <v>62.993528703055894</v>
      </c>
      <c r="AX119" s="138">
        <v>59.66108372949175</v>
      </c>
      <c r="AY119" s="138">
        <v>59.739594676957211</v>
      </c>
      <c r="AZ119" s="138">
        <v>47.933664735012215</v>
      </c>
      <c r="BA119" s="138">
        <v>47.312475397945157</v>
      </c>
      <c r="BB119" s="138">
        <v>45.809389306375898</v>
      </c>
      <c r="BC119" s="138">
        <v>43.858127295819678</v>
      </c>
      <c r="BD119" s="138">
        <v>42.864283852715737</v>
      </c>
      <c r="BE119" s="138">
        <v>43.869936729104353</v>
      </c>
      <c r="BF119" s="138">
        <v>43.297036259899592</v>
      </c>
      <c r="BG119" s="138">
        <v>43.62055024117722</v>
      </c>
      <c r="BH119" s="138">
        <v>43.250576217626232</v>
      </c>
      <c r="BI119" s="138">
        <v>42.466846200656164</v>
      </c>
      <c r="BJ119" s="138">
        <v>46.1195618299137</v>
      </c>
      <c r="BK119" s="138">
        <v>52.098785841435323</v>
      </c>
      <c r="BL119" s="138">
        <v>57.668733537227808</v>
      </c>
      <c r="BM119" s="138">
        <v>60.124193704876475</v>
      </c>
      <c r="BN119" s="138">
        <v>71.942087724388159</v>
      </c>
      <c r="BO119" s="138">
        <v>76.31732760384574</v>
      </c>
      <c r="BP119" s="138">
        <v>89.679752436068895</v>
      </c>
      <c r="BQ119" s="138">
        <v>112.31238707078458</v>
      </c>
      <c r="BR119" s="138">
        <v>102.05213111610199</v>
      </c>
      <c r="BS119" s="138">
        <v>106.71996778293982</v>
      </c>
      <c r="BT119" s="138">
        <v>111.29731263141629</v>
      </c>
      <c r="BU119" s="138">
        <v>115.25943739204283</v>
      </c>
      <c r="BV119" s="138">
        <v>121.79530635515805</v>
      </c>
      <c r="BW119" s="138">
        <v>124.9940732485512</v>
      </c>
      <c r="BX119" s="138">
        <v>156.64048231257863</v>
      </c>
      <c r="BY119" s="138">
        <v>305.67862128129758</v>
      </c>
      <c r="BZ119" s="138">
        <v>248.25669729422566</v>
      </c>
      <c r="CA119" s="138">
        <v>236.35032373836492</v>
      </c>
      <c r="CB119" s="138">
        <v>233.35709577506145</v>
      </c>
      <c r="CC119" s="139">
        <v>259.2042263109102</v>
      </c>
    </row>
    <row r="120" spans="1:81" ht="26.25" customHeight="1" x14ac:dyDescent="0.4">
      <c r="A120" s="132"/>
      <c r="B120" s="67" t="s">
        <v>358</v>
      </c>
      <c r="C120" s="209" t="s">
        <v>221</v>
      </c>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v>0</v>
      </c>
      <c r="AI120" s="138">
        <v>0</v>
      </c>
      <c r="AJ120" s="138">
        <v>0</v>
      </c>
      <c r="AK120" s="138">
        <v>0</v>
      </c>
      <c r="AL120" s="138">
        <v>0</v>
      </c>
      <c r="AM120" s="138">
        <v>0</v>
      </c>
      <c r="AN120" s="138">
        <v>0</v>
      </c>
      <c r="AO120" s="138">
        <v>0</v>
      </c>
      <c r="AP120" s="138">
        <v>0</v>
      </c>
      <c r="AQ120" s="138">
        <v>0</v>
      </c>
      <c r="AR120" s="138">
        <v>0</v>
      </c>
      <c r="AS120" s="138">
        <v>0</v>
      </c>
      <c r="AT120" s="138">
        <v>0</v>
      </c>
      <c r="AU120" s="138">
        <v>0</v>
      </c>
      <c r="AV120" s="138">
        <v>0</v>
      </c>
      <c r="AW120" s="138">
        <v>0</v>
      </c>
      <c r="AX120" s="138">
        <v>0</v>
      </c>
      <c r="AY120" s="138">
        <v>0</v>
      </c>
      <c r="AZ120" s="138">
        <v>0</v>
      </c>
      <c r="BA120" s="138">
        <v>0</v>
      </c>
      <c r="BB120" s="138">
        <v>0</v>
      </c>
      <c r="BC120" s="138">
        <v>0</v>
      </c>
      <c r="BD120" s="138">
        <v>0</v>
      </c>
      <c r="BE120" s="138">
        <v>0</v>
      </c>
      <c r="BF120" s="138">
        <v>0</v>
      </c>
      <c r="BG120" s="138">
        <v>0</v>
      </c>
      <c r="BH120" s="138">
        <v>0</v>
      </c>
      <c r="BI120" s="138">
        <v>0</v>
      </c>
      <c r="BJ120" s="138">
        <v>0</v>
      </c>
      <c r="BK120" s="138">
        <v>0</v>
      </c>
      <c r="BL120" s="138">
        <v>12.606476578065697</v>
      </c>
      <c r="BM120" s="138">
        <v>0.31705242112598064</v>
      </c>
      <c r="BN120" s="138">
        <v>-2.1957430084489986</v>
      </c>
      <c r="BO120" s="138">
        <v>6.2971814243060598</v>
      </c>
      <c r="BP120" s="138">
        <v>2.4399996878841983</v>
      </c>
      <c r="BQ120" s="138">
        <v>2.9889960544448431</v>
      </c>
      <c r="BR120" s="138">
        <v>2.0866736567406394</v>
      </c>
      <c r="BS120" s="138">
        <v>3.1592743201243305</v>
      </c>
      <c r="BT120" s="138">
        <v>2.1798827389139559</v>
      </c>
      <c r="BU120" s="138">
        <v>3.5962458386980982</v>
      </c>
      <c r="BV120" s="138">
        <v>3.0893317117463939</v>
      </c>
      <c r="BW120" s="138">
        <v>3.4778507165326329</v>
      </c>
      <c r="BX120" s="138">
        <v>2.4734239777160631</v>
      </c>
      <c r="BY120" s="138">
        <v>3.3017055800000001</v>
      </c>
      <c r="BZ120" s="138">
        <v>3.3063346850794999</v>
      </c>
      <c r="CA120" s="138">
        <v>3.240700738815208</v>
      </c>
      <c r="CB120" s="138">
        <v>3.174435418540845</v>
      </c>
      <c r="CC120" s="139">
        <v>3.1079562762444479</v>
      </c>
    </row>
    <row r="121" spans="1:81" x14ac:dyDescent="0.4">
      <c r="A121" s="132"/>
      <c r="B121" s="49" t="s">
        <v>270</v>
      </c>
      <c r="C121" s="209" t="s">
        <v>227</v>
      </c>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v>0</v>
      </c>
      <c r="AI121" s="138">
        <v>0</v>
      </c>
      <c r="AJ121" s="138">
        <v>0</v>
      </c>
      <c r="AK121" s="138">
        <v>0</v>
      </c>
      <c r="AL121" s="138">
        <v>0</v>
      </c>
      <c r="AM121" s="138">
        <v>0</v>
      </c>
      <c r="AN121" s="138">
        <v>0</v>
      </c>
      <c r="AO121" s="138">
        <v>0</v>
      </c>
      <c r="AP121" s="138">
        <v>0</v>
      </c>
      <c r="AQ121" s="138">
        <v>0</v>
      </c>
      <c r="AR121" s="138">
        <v>0</v>
      </c>
      <c r="AS121" s="138">
        <v>0</v>
      </c>
      <c r="AT121" s="138">
        <v>0</v>
      </c>
      <c r="AU121" s="138">
        <v>0</v>
      </c>
      <c r="AV121" s="138">
        <v>0</v>
      </c>
      <c r="AW121" s="138">
        <v>0</v>
      </c>
      <c r="AX121" s="138">
        <v>0</v>
      </c>
      <c r="AY121" s="138">
        <v>0</v>
      </c>
      <c r="AZ121" s="138">
        <v>0</v>
      </c>
      <c r="BA121" s="138">
        <v>0</v>
      </c>
      <c r="BB121" s="138">
        <v>0</v>
      </c>
      <c r="BC121" s="138">
        <v>0</v>
      </c>
      <c r="BD121" s="138">
        <v>0</v>
      </c>
      <c r="BE121" s="138">
        <v>0</v>
      </c>
      <c r="BF121" s="138">
        <v>0</v>
      </c>
      <c r="BG121" s="138">
        <v>0</v>
      </c>
      <c r="BH121" s="138">
        <v>0</v>
      </c>
      <c r="BI121" s="138">
        <v>0</v>
      </c>
      <c r="BJ121" s="138">
        <v>0</v>
      </c>
      <c r="BK121" s="138">
        <v>0</v>
      </c>
      <c r="BL121" s="138">
        <v>0</v>
      </c>
      <c r="BM121" s="138">
        <v>0</v>
      </c>
      <c r="BN121" s="138">
        <v>0</v>
      </c>
      <c r="BO121" s="138">
        <v>0</v>
      </c>
      <c r="BP121" s="138">
        <v>0</v>
      </c>
      <c r="BQ121" s="138">
        <v>0</v>
      </c>
      <c r="BR121" s="138">
        <v>0</v>
      </c>
      <c r="BS121" s="138">
        <v>0</v>
      </c>
      <c r="BT121" s="138">
        <v>0</v>
      </c>
      <c r="BU121" s="138">
        <v>0</v>
      </c>
      <c r="BV121" s="138">
        <v>6.8094348465978634</v>
      </c>
      <c r="BW121" s="138">
        <v>7.6479909964855732</v>
      </c>
      <c r="BX121" s="138">
        <v>0.25503090843087561</v>
      </c>
      <c r="BY121" s="138">
        <v>0.35451893151083458</v>
      </c>
      <c r="BZ121" s="138">
        <v>0.46069676728809439</v>
      </c>
      <c r="CA121" s="138">
        <v>0.5563358282806965</v>
      </c>
      <c r="CB121" s="138">
        <v>0.64238731217216194</v>
      </c>
      <c r="CC121" s="139">
        <v>0.71951495276155542</v>
      </c>
    </row>
    <row r="122" spans="1:81" x14ac:dyDescent="0.4">
      <c r="A122" s="132"/>
      <c r="B122" s="67" t="s">
        <v>271</v>
      </c>
      <c r="C122" s="209" t="s">
        <v>227</v>
      </c>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v>0</v>
      </c>
      <c r="AI122" s="138">
        <v>0</v>
      </c>
      <c r="AJ122" s="138">
        <v>0</v>
      </c>
      <c r="AK122" s="138">
        <v>0</v>
      </c>
      <c r="AL122" s="138">
        <v>0</v>
      </c>
      <c r="AM122" s="138">
        <v>0</v>
      </c>
      <c r="AN122" s="138">
        <v>0</v>
      </c>
      <c r="AO122" s="138">
        <v>0</v>
      </c>
      <c r="AP122" s="138">
        <v>0</v>
      </c>
      <c r="AQ122" s="138">
        <v>0</v>
      </c>
      <c r="AR122" s="138">
        <v>0</v>
      </c>
      <c r="AS122" s="138">
        <v>0</v>
      </c>
      <c r="AT122" s="138">
        <v>0</v>
      </c>
      <c r="AU122" s="138">
        <v>0</v>
      </c>
      <c r="AV122" s="138">
        <v>0</v>
      </c>
      <c r="AW122" s="138">
        <v>0</v>
      </c>
      <c r="AX122" s="138">
        <v>0</v>
      </c>
      <c r="AY122" s="138">
        <v>0</v>
      </c>
      <c r="AZ122" s="138">
        <v>0</v>
      </c>
      <c r="BA122" s="138">
        <v>0</v>
      </c>
      <c r="BB122" s="138">
        <v>0</v>
      </c>
      <c r="BC122" s="138">
        <v>0</v>
      </c>
      <c r="BD122" s="138">
        <v>0</v>
      </c>
      <c r="BE122" s="138">
        <v>0</v>
      </c>
      <c r="BF122" s="138">
        <v>0</v>
      </c>
      <c r="BG122" s="138">
        <v>0</v>
      </c>
      <c r="BH122" s="138">
        <v>0</v>
      </c>
      <c r="BI122" s="138">
        <v>0</v>
      </c>
      <c r="BJ122" s="138">
        <v>0.3249983465556317</v>
      </c>
      <c r="BK122" s="138">
        <v>0</v>
      </c>
      <c r="BL122" s="138">
        <v>0</v>
      </c>
      <c r="BM122" s="138">
        <v>0</v>
      </c>
      <c r="BN122" s="138">
        <v>0</v>
      </c>
      <c r="BO122" s="138">
        <v>0</v>
      </c>
      <c r="BP122" s="138">
        <v>0</v>
      </c>
      <c r="BQ122" s="138">
        <v>0</v>
      </c>
      <c r="BR122" s="138">
        <v>0</v>
      </c>
      <c r="BS122" s="138">
        <v>5.7440991381055859E-3</v>
      </c>
      <c r="BT122" s="138">
        <v>8.4080647572530483E-3</v>
      </c>
      <c r="BU122" s="138">
        <v>3.8558695206828896E-3</v>
      </c>
      <c r="BV122" s="138">
        <v>4.3066101563386059E-3</v>
      </c>
      <c r="BW122" s="138">
        <v>4.4505292899153209E-3</v>
      </c>
      <c r="BX122" s="138">
        <v>4.5080534904981392E-3</v>
      </c>
      <c r="BY122" s="138">
        <v>4.896037552878596E-3</v>
      </c>
      <c r="BZ122" s="138">
        <v>4.601576233694088E-3</v>
      </c>
      <c r="CA122" s="138">
        <v>4.4803159500298902E-3</v>
      </c>
      <c r="CB122" s="138">
        <v>4.3632954987512821E-3</v>
      </c>
      <c r="CC122" s="139">
        <v>4.2549040549436186E-3</v>
      </c>
    </row>
    <row r="123" spans="1:81" x14ac:dyDescent="0.4">
      <c r="A123" s="132"/>
      <c r="B123" s="49" t="s">
        <v>343</v>
      </c>
      <c r="C123" s="209" t="s">
        <v>218</v>
      </c>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v>1244.5247311735075</v>
      </c>
      <c r="AI123" s="138">
        <v>1035.8691803672907</v>
      </c>
      <c r="AJ123" s="138">
        <v>1007.9703646739461</v>
      </c>
      <c r="AK123" s="138">
        <v>1057.180840265501</v>
      </c>
      <c r="AL123" s="138">
        <v>1059.2241771847828</v>
      </c>
      <c r="AM123" s="138">
        <v>1042.2517457505198</v>
      </c>
      <c r="AN123" s="138">
        <v>1081.2073834726525</v>
      </c>
      <c r="AO123" s="138">
        <v>1146.3182114599422</v>
      </c>
      <c r="AP123" s="138">
        <v>1148.5224000017367</v>
      </c>
      <c r="AQ123" s="138">
        <v>1130.9768165160397</v>
      </c>
      <c r="AR123" s="138">
        <v>1107.0510842111719</v>
      </c>
      <c r="AS123" s="138">
        <v>1098.8465320810451</v>
      </c>
      <c r="AT123" s="138">
        <v>1318.0141614633683</v>
      </c>
      <c r="AU123" s="138">
        <v>1476.5300809190846</v>
      </c>
      <c r="AV123" s="138">
        <v>1708.5074691110003</v>
      </c>
      <c r="AW123" s="138">
        <v>1823.6438162812335</v>
      </c>
      <c r="AX123" s="138">
        <v>1593.1382240310272</v>
      </c>
      <c r="AY123" s="138">
        <v>1692.1239960321761</v>
      </c>
      <c r="AZ123" s="138">
        <v>1801.3300875915966</v>
      </c>
      <c r="BA123" s="138">
        <v>1736.7969701616626</v>
      </c>
      <c r="BB123" s="138">
        <v>1669.3868202865804</v>
      </c>
      <c r="BC123" s="138">
        <v>1648.7141165900427</v>
      </c>
      <c r="BD123" s="138">
        <v>1845.3354000482848</v>
      </c>
      <c r="BE123" s="138">
        <v>1613.044322002452</v>
      </c>
      <c r="BF123" s="138">
        <v>0</v>
      </c>
      <c r="BG123" s="138">
        <v>0</v>
      </c>
      <c r="BH123" s="138">
        <v>0</v>
      </c>
      <c r="BI123" s="138">
        <v>0</v>
      </c>
      <c r="BJ123" s="138">
        <v>0</v>
      </c>
      <c r="BK123" s="138">
        <v>0</v>
      </c>
      <c r="BL123" s="138">
        <v>0</v>
      </c>
      <c r="BM123" s="138">
        <v>0</v>
      </c>
      <c r="BN123" s="138">
        <v>0</v>
      </c>
      <c r="BO123" s="138">
        <v>0</v>
      </c>
      <c r="BP123" s="138">
        <v>0</v>
      </c>
      <c r="BQ123" s="138">
        <v>0</v>
      </c>
      <c r="BR123" s="138">
        <v>0</v>
      </c>
      <c r="BS123" s="138">
        <v>0</v>
      </c>
      <c r="BT123" s="138">
        <v>0</v>
      </c>
      <c r="BU123" s="138">
        <v>0</v>
      </c>
      <c r="BV123" s="138">
        <v>0</v>
      </c>
      <c r="BW123" s="138">
        <v>0</v>
      </c>
      <c r="BX123" s="138">
        <v>0</v>
      </c>
      <c r="BY123" s="138">
        <v>0</v>
      </c>
      <c r="BZ123" s="138">
        <v>0</v>
      </c>
      <c r="CA123" s="138">
        <v>0</v>
      </c>
      <c r="CB123" s="138">
        <v>0</v>
      </c>
      <c r="CC123" s="139">
        <v>0</v>
      </c>
    </row>
    <row r="124" spans="1:81" x14ac:dyDescent="0.4">
      <c r="A124" s="132"/>
      <c r="B124" s="49" t="s">
        <v>359</v>
      </c>
      <c r="C124" s="209" t="s">
        <v>218</v>
      </c>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v>0</v>
      </c>
      <c r="AI124" s="138">
        <v>0</v>
      </c>
      <c r="AJ124" s="138">
        <v>0</v>
      </c>
      <c r="AK124" s="138">
        <v>0</v>
      </c>
      <c r="AL124" s="138">
        <v>0</v>
      </c>
      <c r="AM124" s="138">
        <v>0</v>
      </c>
      <c r="AN124" s="138">
        <v>0</v>
      </c>
      <c r="AO124" s="138">
        <v>0</v>
      </c>
      <c r="AP124" s="138">
        <v>0</v>
      </c>
      <c r="AQ124" s="138">
        <v>0</v>
      </c>
      <c r="AR124" s="138">
        <v>0</v>
      </c>
      <c r="AS124" s="138">
        <v>0</v>
      </c>
      <c r="AT124" s="138">
        <v>0</v>
      </c>
      <c r="AU124" s="138">
        <v>0</v>
      </c>
      <c r="AV124" s="138">
        <v>0</v>
      </c>
      <c r="AW124" s="138">
        <v>0</v>
      </c>
      <c r="AX124" s="138">
        <v>0</v>
      </c>
      <c r="AY124" s="138">
        <v>0</v>
      </c>
      <c r="AZ124" s="138">
        <v>0</v>
      </c>
      <c r="BA124" s="138">
        <v>308.43792736259155</v>
      </c>
      <c r="BB124" s="138">
        <v>309.46327615442021</v>
      </c>
      <c r="BC124" s="138">
        <v>1203.4973113458809</v>
      </c>
      <c r="BD124" s="138">
        <v>2722.3294516382512</v>
      </c>
      <c r="BE124" s="138">
        <v>2577.7233825209996</v>
      </c>
      <c r="BF124" s="138">
        <v>2558.7831367324115</v>
      </c>
      <c r="BG124" s="138">
        <v>2813.6524278190464</v>
      </c>
      <c r="BH124" s="138">
        <v>2802.2694798064072</v>
      </c>
      <c r="BI124" s="138">
        <v>2757.2391697743601</v>
      </c>
      <c r="BJ124" s="138">
        <v>2726.1414161549255</v>
      </c>
      <c r="BK124" s="138">
        <v>2724.0759631938627</v>
      </c>
      <c r="BL124" s="138">
        <v>3459.877527955568</v>
      </c>
      <c r="BM124" s="138">
        <v>3448.4711136225105</v>
      </c>
      <c r="BN124" s="138">
        <v>3417.0003604910644</v>
      </c>
      <c r="BO124" s="138">
        <v>2621.6030289508344</v>
      </c>
      <c r="BP124" s="138">
        <v>2562.9208924971608</v>
      </c>
      <c r="BQ124" s="138">
        <v>2512.8071750241565</v>
      </c>
      <c r="BR124" s="138">
        <v>2451.7880473682117</v>
      </c>
      <c r="BS124" s="138">
        <v>2381.6906316690847</v>
      </c>
      <c r="BT124" s="138">
        <v>2296.8798553707902</v>
      </c>
      <c r="BU124" s="138">
        <v>2228.1711534006113</v>
      </c>
      <c r="BV124" s="138">
        <v>2148.3339547921</v>
      </c>
      <c r="BW124" s="138">
        <v>2078.8405767652221</v>
      </c>
      <c r="BX124" s="138">
        <v>1966.9278710385065</v>
      </c>
      <c r="BY124" s="138">
        <v>1979.9470223019082</v>
      </c>
      <c r="BZ124" s="138">
        <v>2012.9130058219694</v>
      </c>
      <c r="CA124" s="138">
        <v>2012.7858930959833</v>
      </c>
      <c r="CB124" s="138">
        <v>2013.6795411343962</v>
      </c>
      <c r="CC124" s="139">
        <v>2012.3855881540155</v>
      </c>
    </row>
    <row r="125" spans="1:81" ht="24.75" customHeight="1" x14ac:dyDescent="0.4">
      <c r="A125" s="132"/>
      <c r="B125" s="93" t="s">
        <v>360</v>
      </c>
      <c r="C125" s="142"/>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f t="shared" ref="AH125:CC125" si="5">SUM(AH79:AH124)-AH112-AH111-AH95-AH92-AH80</f>
        <v>47751.48744892094</v>
      </c>
      <c r="AI125" s="107">
        <f t="shared" si="5"/>
        <v>47102.403262817119</v>
      </c>
      <c r="AJ125" s="107">
        <f t="shared" si="5"/>
        <v>47346.247503568411</v>
      </c>
      <c r="AK125" s="107">
        <f t="shared" si="5"/>
        <v>50711.989026882591</v>
      </c>
      <c r="AL125" s="107">
        <f t="shared" si="5"/>
        <v>53048.376816928874</v>
      </c>
      <c r="AM125" s="107">
        <f t="shared" si="5"/>
        <v>55020.774088658916</v>
      </c>
      <c r="AN125" s="107">
        <f t="shared" si="5"/>
        <v>55469.082043061593</v>
      </c>
      <c r="AO125" s="107">
        <f t="shared" si="5"/>
        <v>57659.636104549987</v>
      </c>
      <c r="AP125" s="107">
        <f t="shared" si="5"/>
        <v>59678.303305121306</v>
      </c>
      <c r="AQ125" s="107">
        <f t="shared" si="5"/>
        <v>59829.984241943399</v>
      </c>
      <c r="AR125" s="107">
        <f t="shared" si="5"/>
        <v>58870.024725382253</v>
      </c>
      <c r="AS125" s="107">
        <f t="shared" si="5"/>
        <v>59625.34961226055</v>
      </c>
      <c r="AT125" s="107">
        <f t="shared" si="5"/>
        <v>61490.541816959769</v>
      </c>
      <c r="AU125" s="107">
        <f t="shared" si="5"/>
        <v>65060.634169409001</v>
      </c>
      <c r="AV125" s="107">
        <f t="shared" si="5"/>
        <v>69157.162359997252</v>
      </c>
      <c r="AW125" s="107">
        <f t="shared" si="5"/>
        <v>72650.568291120697</v>
      </c>
      <c r="AX125" s="107">
        <f t="shared" si="5"/>
        <v>73557.331427486381</v>
      </c>
      <c r="AY125" s="107">
        <f t="shared" si="5"/>
        <v>74333.653969579391</v>
      </c>
      <c r="AZ125" s="107">
        <f t="shared" si="5"/>
        <v>75659.443796132182</v>
      </c>
      <c r="BA125" s="107">
        <f t="shared" si="5"/>
        <v>78872.623680157791</v>
      </c>
      <c r="BB125" s="107">
        <f t="shared" si="5"/>
        <v>80841.507829144641</v>
      </c>
      <c r="BC125" s="107">
        <f t="shared" si="5"/>
        <v>85425.36200955938</v>
      </c>
      <c r="BD125" s="107">
        <f t="shared" si="5"/>
        <v>88814.300061873611</v>
      </c>
      <c r="BE125" s="107">
        <f t="shared" si="5"/>
        <v>93929.898017099229</v>
      </c>
      <c r="BF125" s="107">
        <f t="shared" si="5"/>
        <v>95018.821096929707</v>
      </c>
      <c r="BG125" s="107">
        <f t="shared" si="5"/>
        <v>97470.166135314706</v>
      </c>
      <c r="BH125" s="107">
        <f t="shared" si="5"/>
        <v>101575.07606259928</v>
      </c>
      <c r="BI125" s="107">
        <f t="shared" si="5"/>
        <v>104902.67668011086</v>
      </c>
      <c r="BJ125" s="107">
        <f t="shared" si="5"/>
        <v>105437.60292045688</v>
      </c>
      <c r="BK125" s="107">
        <f t="shared" si="5"/>
        <v>109504.06662085002</v>
      </c>
      <c r="BL125" s="107">
        <f t="shared" si="5"/>
        <v>115788.17787560236</v>
      </c>
      <c r="BM125" s="107">
        <f t="shared" si="5"/>
        <v>121815.39491383129</v>
      </c>
      <c r="BN125" s="107">
        <f t="shared" si="5"/>
        <v>124238.91693119665</v>
      </c>
      <c r="BO125" s="107">
        <f t="shared" si="5"/>
        <v>127101.8445923494</v>
      </c>
      <c r="BP125" s="107">
        <f t="shared" si="5"/>
        <v>131327.91774814055</v>
      </c>
      <c r="BQ125" s="107">
        <f t="shared" si="5"/>
        <v>129964.25065749648</v>
      </c>
      <c r="BR125" s="107">
        <f t="shared" si="5"/>
        <v>132165.91592330809</v>
      </c>
      <c r="BS125" s="107">
        <f t="shared" si="5"/>
        <v>133692.09933200511</v>
      </c>
      <c r="BT125" s="107">
        <f t="shared" si="5"/>
        <v>132269.53602710643</v>
      </c>
      <c r="BU125" s="107">
        <f t="shared" si="5"/>
        <v>132064.24791886288</v>
      </c>
      <c r="BV125" s="107">
        <f t="shared" si="5"/>
        <v>131343.64306508229</v>
      </c>
      <c r="BW125" s="107">
        <f t="shared" si="5"/>
        <v>130609.49567752519</v>
      </c>
      <c r="BX125" s="107">
        <f t="shared" si="5"/>
        <v>123294.27396188864</v>
      </c>
      <c r="BY125" s="107">
        <f t="shared" si="5"/>
        <v>129755.47368601499</v>
      </c>
      <c r="BZ125" s="107">
        <f t="shared" si="5"/>
        <v>136853.55229533953</v>
      </c>
      <c r="CA125" s="107">
        <f t="shared" si="5"/>
        <v>140230.31055741699</v>
      </c>
      <c r="CB125" s="107">
        <f t="shared" si="5"/>
        <v>142424.36745853868</v>
      </c>
      <c r="CC125" s="108">
        <f t="shared" si="5"/>
        <v>145514.58745576703</v>
      </c>
    </row>
    <row r="126" spans="1:81" x14ac:dyDescent="0.4">
      <c r="A126" s="132"/>
      <c r="B126" s="210" t="s">
        <v>328</v>
      </c>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f t="shared" ref="AH126:CC126" si="6">AH125-AH96-AH123-AH86-AH103</f>
        <v>45540.646140950208</v>
      </c>
      <c r="AI126" s="107">
        <f t="shared" si="6"/>
        <v>45081.679715514656</v>
      </c>
      <c r="AJ126" s="107">
        <f t="shared" si="6"/>
        <v>45215.022177289116</v>
      </c>
      <c r="AK126" s="107">
        <f t="shared" si="6"/>
        <v>48146.577664145989</v>
      </c>
      <c r="AL126" s="107">
        <f t="shared" si="6"/>
        <v>50248.537026383143</v>
      </c>
      <c r="AM126" s="107">
        <f t="shared" si="6"/>
        <v>51963.606472487045</v>
      </c>
      <c r="AN126" s="107">
        <f t="shared" si="6"/>
        <v>52079.752192058186</v>
      </c>
      <c r="AO126" s="107">
        <f t="shared" si="6"/>
        <v>53849.993841045805</v>
      </c>
      <c r="AP126" s="107">
        <f t="shared" si="6"/>
        <v>55475.708009682319</v>
      </c>
      <c r="AQ126" s="107">
        <f t="shared" si="6"/>
        <v>55402.34139410116</v>
      </c>
      <c r="AR126" s="107">
        <f t="shared" si="6"/>
        <v>54474.062887711589</v>
      </c>
      <c r="AS126" s="107">
        <f t="shared" si="6"/>
        <v>54728.102118291608</v>
      </c>
      <c r="AT126" s="107">
        <f t="shared" si="6"/>
        <v>55958.733283106922</v>
      </c>
      <c r="AU126" s="107">
        <f t="shared" si="6"/>
        <v>60003.81785292182</v>
      </c>
      <c r="AV126" s="107">
        <f t="shared" si="6"/>
        <v>63391.078177210591</v>
      </c>
      <c r="AW126" s="107">
        <f t="shared" si="6"/>
        <v>66235.668329176071</v>
      </c>
      <c r="AX126" s="107">
        <f t="shared" si="6"/>
        <v>67361.5589414969</v>
      </c>
      <c r="AY126" s="107">
        <f t="shared" si="6"/>
        <v>68480.824791482257</v>
      </c>
      <c r="AZ126" s="107">
        <f t="shared" si="6"/>
        <v>69896.632393549138</v>
      </c>
      <c r="BA126" s="107">
        <f t="shared" si="6"/>
        <v>73286.032003762244</v>
      </c>
      <c r="BB126" s="107">
        <f t="shared" si="6"/>
        <v>75500.785620528914</v>
      </c>
      <c r="BC126" s="107">
        <f t="shared" si="6"/>
        <v>80169.293620702534</v>
      </c>
      <c r="BD126" s="107">
        <f t="shared" si="6"/>
        <v>82902.931845974643</v>
      </c>
      <c r="BE126" s="107">
        <f t="shared" si="6"/>
        <v>88065.950520006547</v>
      </c>
      <c r="BF126" s="107">
        <f t="shared" si="6"/>
        <v>91398.034081371457</v>
      </c>
      <c r="BG126" s="107">
        <f t="shared" si="6"/>
        <v>94145.308842653641</v>
      </c>
      <c r="BH126" s="107">
        <f t="shared" si="6"/>
        <v>98341.999672112579</v>
      </c>
      <c r="BI126" s="107">
        <f t="shared" si="6"/>
        <v>101697.26364445555</v>
      </c>
      <c r="BJ126" s="107">
        <f t="shared" si="6"/>
        <v>102066.37723484279</v>
      </c>
      <c r="BK126" s="107">
        <f t="shared" si="6"/>
        <v>106140.37414536884</v>
      </c>
      <c r="BL126" s="107">
        <f t="shared" si="6"/>
        <v>112341.38183029441</v>
      </c>
      <c r="BM126" s="107">
        <f t="shared" si="6"/>
        <v>118299.10722520205</v>
      </c>
      <c r="BN126" s="107">
        <f t="shared" si="6"/>
        <v>120708.40926734786</v>
      </c>
      <c r="BO126" s="107">
        <f t="shared" si="6"/>
        <v>123668.994009712</v>
      </c>
      <c r="BP126" s="107">
        <f t="shared" si="6"/>
        <v>128061.54564896331</v>
      </c>
      <c r="BQ126" s="107">
        <f t="shared" si="6"/>
        <v>129252.24278076358</v>
      </c>
      <c r="BR126" s="107">
        <f t="shared" si="6"/>
        <v>131457.17143767694</v>
      </c>
      <c r="BS126" s="107">
        <f t="shared" si="6"/>
        <v>132977.82085565818</v>
      </c>
      <c r="BT126" s="107">
        <f t="shared" si="6"/>
        <v>131566.00410090925</v>
      </c>
      <c r="BU126" s="107">
        <f t="shared" si="6"/>
        <v>131342.92170482085</v>
      </c>
      <c r="BV126" s="107">
        <f t="shared" si="6"/>
        <v>130839.76967679083</v>
      </c>
      <c r="BW126" s="107">
        <f t="shared" si="6"/>
        <v>130342.94841603489</v>
      </c>
      <c r="BX126" s="107">
        <f t="shared" si="6"/>
        <v>123291.3979311392</v>
      </c>
      <c r="BY126" s="107">
        <f t="shared" si="6"/>
        <v>129755.47368601499</v>
      </c>
      <c r="BZ126" s="107">
        <f t="shared" si="6"/>
        <v>136853.55229533953</v>
      </c>
      <c r="CA126" s="107">
        <f t="shared" si="6"/>
        <v>140230.31055741699</v>
      </c>
      <c r="CB126" s="107">
        <f t="shared" si="6"/>
        <v>142424.36745853868</v>
      </c>
      <c r="CC126" s="108">
        <f t="shared" si="6"/>
        <v>145514.58745576703</v>
      </c>
    </row>
    <row r="127" spans="1:81" x14ac:dyDescent="0.4">
      <c r="A127" s="132"/>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8"/>
    </row>
    <row r="128" spans="1:81" s="93" customFormat="1" ht="26.25" customHeight="1" x14ac:dyDescent="0.4">
      <c r="A128" s="148"/>
      <c r="B128" s="93" t="s">
        <v>281</v>
      </c>
      <c r="C128" s="219"/>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f t="shared" ref="AH128:CC128" si="7">SUM(AH16,AH75,AH125)</f>
        <v>81129.322761803603</v>
      </c>
      <c r="AI128" s="214">
        <f t="shared" si="7"/>
        <v>82130.246475925116</v>
      </c>
      <c r="AJ128" s="214">
        <f t="shared" si="7"/>
        <v>83198.496950923669</v>
      </c>
      <c r="AK128" s="214">
        <f t="shared" si="7"/>
        <v>92013.859650493076</v>
      </c>
      <c r="AL128" s="214">
        <f t="shared" si="7"/>
        <v>97865.172439386937</v>
      </c>
      <c r="AM128" s="214">
        <f t="shared" si="7"/>
        <v>104341.41115857416</v>
      </c>
      <c r="AN128" s="214">
        <f t="shared" si="7"/>
        <v>106884.43407201578</v>
      </c>
      <c r="AO128" s="214">
        <f t="shared" si="7"/>
        <v>110557.54534536105</v>
      </c>
      <c r="AP128" s="214">
        <f t="shared" si="7"/>
        <v>114161.08212645653</v>
      </c>
      <c r="AQ128" s="214">
        <f t="shared" si="7"/>
        <v>112403.639946393</v>
      </c>
      <c r="AR128" s="214">
        <f t="shared" si="7"/>
        <v>106905.07697910236</v>
      </c>
      <c r="AS128" s="214">
        <f t="shared" si="7"/>
        <v>105497.47275430457</v>
      </c>
      <c r="AT128" s="214">
        <f t="shared" si="7"/>
        <v>109426.49342148702</v>
      </c>
      <c r="AU128" s="214">
        <f t="shared" si="7"/>
        <v>121407.57140170602</v>
      </c>
      <c r="AV128" s="214">
        <f t="shared" si="7"/>
        <v>134308.52583954373</v>
      </c>
      <c r="AW128" s="214">
        <f t="shared" si="7"/>
        <v>143588.81767491743</v>
      </c>
      <c r="AX128" s="214">
        <f t="shared" si="7"/>
        <v>145924.56462308191</v>
      </c>
      <c r="AY128" s="214">
        <f t="shared" si="7"/>
        <v>148135.52423937223</v>
      </c>
      <c r="AZ128" s="214">
        <f t="shared" si="7"/>
        <v>148707.96589410387</v>
      </c>
      <c r="BA128" s="214">
        <f t="shared" si="7"/>
        <v>151027.46881613933</v>
      </c>
      <c r="BB128" s="214">
        <f t="shared" si="7"/>
        <v>152112.19028128011</v>
      </c>
      <c r="BC128" s="214">
        <f t="shared" si="7"/>
        <v>156956.51479694314</v>
      </c>
      <c r="BD128" s="214">
        <f t="shared" si="7"/>
        <v>157764.84357743082</v>
      </c>
      <c r="BE128" s="214">
        <f t="shared" si="7"/>
        <v>163671.78570790018</v>
      </c>
      <c r="BF128" s="214">
        <f t="shared" si="7"/>
        <v>165494.13907818095</v>
      </c>
      <c r="BG128" s="214">
        <f t="shared" si="7"/>
        <v>155386.64910745676</v>
      </c>
      <c r="BH128" s="214">
        <f t="shared" si="7"/>
        <v>158642.88099459466</v>
      </c>
      <c r="BI128" s="214">
        <f t="shared" si="7"/>
        <v>161118.7332831723</v>
      </c>
      <c r="BJ128" s="214">
        <f t="shared" si="7"/>
        <v>161285.47454572114</v>
      </c>
      <c r="BK128" s="214">
        <f t="shared" si="7"/>
        <v>166111.8078093584</v>
      </c>
      <c r="BL128" s="214">
        <f t="shared" si="7"/>
        <v>173919.37972329074</v>
      </c>
      <c r="BM128" s="214">
        <f t="shared" si="7"/>
        <v>186626.10758093721</v>
      </c>
      <c r="BN128" s="214">
        <f t="shared" si="7"/>
        <v>189903.94129505655</v>
      </c>
      <c r="BO128" s="214">
        <f t="shared" si="7"/>
        <v>193897.08828844057</v>
      </c>
      <c r="BP128" s="214">
        <f t="shared" si="7"/>
        <v>199087.41729014867</v>
      </c>
      <c r="BQ128" s="214">
        <f t="shared" si="7"/>
        <v>192718.1890768109</v>
      </c>
      <c r="BR128" s="214">
        <f t="shared" si="7"/>
        <v>194909.27061515176</v>
      </c>
      <c r="BS128" s="214">
        <f t="shared" si="7"/>
        <v>197366.67901875722</v>
      </c>
      <c r="BT128" s="214">
        <f t="shared" si="7"/>
        <v>194890.21889112229</v>
      </c>
      <c r="BU128" s="214">
        <f t="shared" si="7"/>
        <v>196164.58172966191</v>
      </c>
      <c r="BV128" s="214">
        <f t="shared" si="7"/>
        <v>197830.96531933866</v>
      </c>
      <c r="BW128" s="214">
        <f t="shared" si="7"/>
        <v>202680.28567787493</v>
      </c>
      <c r="BX128" s="214">
        <f t="shared" si="7"/>
        <v>208639.78541157843</v>
      </c>
      <c r="BY128" s="214">
        <f t="shared" si="7"/>
        <v>219230.49282134674</v>
      </c>
      <c r="BZ128" s="214">
        <f t="shared" si="7"/>
        <v>227358.24269549147</v>
      </c>
      <c r="CA128" s="214">
        <f t="shared" si="7"/>
        <v>232348.5939523066</v>
      </c>
      <c r="CB128" s="214">
        <f t="shared" si="7"/>
        <v>237371.81867973425</v>
      </c>
      <c r="CC128" s="215">
        <f t="shared" si="7"/>
        <v>243881.13341324357</v>
      </c>
    </row>
    <row r="129" spans="1:81" x14ac:dyDescent="0.4">
      <c r="A129" s="132"/>
      <c r="B129" s="210" t="s">
        <v>328</v>
      </c>
      <c r="AH129" s="214">
        <f t="shared" ref="AH129:CC129" si="8">AH17+AH76+AH126</f>
        <v>66626.395683483628</v>
      </c>
      <c r="AI129" s="214">
        <f t="shared" si="8"/>
        <v>64673.391059979927</v>
      </c>
      <c r="AJ129" s="214">
        <f t="shared" si="8"/>
        <v>66726.700898934971</v>
      </c>
      <c r="AK129" s="214">
        <f t="shared" si="8"/>
        <v>73832.656891857128</v>
      </c>
      <c r="AL129" s="214">
        <f t="shared" si="8"/>
        <v>78592.730234437069</v>
      </c>
      <c r="AM129" s="214">
        <f t="shared" si="8"/>
        <v>83819.976513314992</v>
      </c>
      <c r="AN129" s="214">
        <f t="shared" si="8"/>
        <v>85528.340670087811</v>
      </c>
      <c r="AO129" s="214">
        <f t="shared" si="8"/>
        <v>88553.216927909438</v>
      </c>
      <c r="AP129" s="214">
        <f t="shared" si="8"/>
        <v>91809.109481438849</v>
      </c>
      <c r="AQ129" s="214">
        <f t="shared" si="8"/>
        <v>90251.489199453208</v>
      </c>
      <c r="AR129" s="214">
        <f t="shared" si="8"/>
        <v>85972.404538209608</v>
      </c>
      <c r="AS129" s="214">
        <f t="shared" si="8"/>
        <v>84475.027445551081</v>
      </c>
      <c r="AT129" s="214">
        <f t="shared" si="8"/>
        <v>87870.280667536368</v>
      </c>
      <c r="AU129" s="214">
        <f t="shared" si="8"/>
        <v>99200.821847129875</v>
      </c>
      <c r="AV129" s="214">
        <f t="shared" si="8"/>
        <v>108850.03857028036</v>
      </c>
      <c r="AW129" s="214">
        <f t="shared" si="8"/>
        <v>116063.93144788087</v>
      </c>
      <c r="AX129" s="214">
        <f t="shared" si="8"/>
        <v>118327.60600172424</v>
      </c>
      <c r="AY129" s="214">
        <f t="shared" si="8"/>
        <v>120458.24666159329</v>
      </c>
      <c r="AZ129" s="214">
        <f t="shared" si="8"/>
        <v>120831.38548441682</v>
      </c>
      <c r="BA129" s="214">
        <f t="shared" si="8"/>
        <v>122806.29717687814</v>
      </c>
      <c r="BB129" s="214">
        <f t="shared" si="8"/>
        <v>123992.28104992316</v>
      </c>
      <c r="BC129" s="214">
        <f t="shared" si="8"/>
        <v>127970.56398257922</v>
      </c>
      <c r="BD129" s="214">
        <f t="shared" si="8"/>
        <v>130132.92271004782</v>
      </c>
      <c r="BE129" s="214">
        <f t="shared" si="8"/>
        <v>135693.45647724386</v>
      </c>
      <c r="BF129" s="214">
        <f t="shared" si="8"/>
        <v>140205.57862618589</v>
      </c>
      <c r="BG129" s="214">
        <f t="shared" si="8"/>
        <v>143708.01101636529</v>
      </c>
      <c r="BH129" s="214">
        <f t="shared" si="8"/>
        <v>148056.46462494391</v>
      </c>
      <c r="BI129" s="214">
        <f t="shared" si="8"/>
        <v>151678.9419755142</v>
      </c>
      <c r="BJ129" s="214">
        <f t="shared" si="8"/>
        <v>152503.62028164073</v>
      </c>
      <c r="BK129" s="214">
        <f t="shared" si="8"/>
        <v>157856.44762637877</v>
      </c>
      <c r="BL129" s="214">
        <f t="shared" si="8"/>
        <v>165953.72598168551</v>
      </c>
      <c r="BM129" s="214">
        <f t="shared" si="8"/>
        <v>178904.66167462926</v>
      </c>
      <c r="BN129" s="214">
        <f t="shared" si="8"/>
        <v>182305.72344134049</v>
      </c>
      <c r="BO129" s="214">
        <f t="shared" si="8"/>
        <v>186631.30812643608</v>
      </c>
      <c r="BP129" s="214">
        <f t="shared" si="8"/>
        <v>192154.16895912134</v>
      </c>
      <c r="BQ129" s="214">
        <f t="shared" si="8"/>
        <v>191804.0197843468</v>
      </c>
      <c r="BR129" s="214">
        <f t="shared" si="8"/>
        <v>194062.13187515567</v>
      </c>
      <c r="BS129" s="214">
        <f t="shared" si="8"/>
        <v>196560.23669792787</v>
      </c>
      <c r="BT129" s="214">
        <f t="shared" si="8"/>
        <v>194120.34804125084</v>
      </c>
      <c r="BU129" s="214">
        <f t="shared" si="8"/>
        <v>195396.31547986288</v>
      </c>
      <c r="BV129" s="214">
        <f t="shared" si="8"/>
        <v>197291.90543326596</v>
      </c>
      <c r="BW129" s="214">
        <f t="shared" si="8"/>
        <v>202395.13932342862</v>
      </c>
      <c r="BX129" s="214">
        <f t="shared" si="8"/>
        <v>208626.30556201257</v>
      </c>
      <c r="BY129" s="214">
        <f t="shared" si="8"/>
        <v>219223.94277746163</v>
      </c>
      <c r="BZ129" s="214">
        <f t="shared" si="8"/>
        <v>227354.31683541532</v>
      </c>
      <c r="CA129" s="214">
        <f t="shared" si="8"/>
        <v>232346.37354278105</v>
      </c>
      <c r="CB129" s="214">
        <f t="shared" si="8"/>
        <v>237370.54590403865</v>
      </c>
      <c r="CC129" s="215">
        <f t="shared" si="8"/>
        <v>243880.66505883852</v>
      </c>
    </row>
    <row r="130" spans="1:81" x14ac:dyDescent="0.4">
      <c r="A130" s="132"/>
      <c r="B130" s="210"/>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5"/>
    </row>
    <row r="131" spans="1:81" x14ac:dyDescent="0.4">
      <c r="A131" s="132"/>
      <c r="B131" s="210"/>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5"/>
    </row>
    <row r="132" spans="1:81" s="93" customFormat="1" x14ac:dyDescent="0.4">
      <c r="A132" s="148"/>
      <c r="B132" s="216" t="s">
        <v>282</v>
      </c>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51">
        <f t="shared" ref="AH132:CC132" si="9">SUM(AH133:AH135)</f>
        <v>53099.148904391339</v>
      </c>
      <c r="AI132" s="51">
        <f t="shared" si="9"/>
        <v>51847.497517471144</v>
      </c>
      <c r="AJ132" s="51">
        <f t="shared" si="9"/>
        <v>53002.750954230396</v>
      </c>
      <c r="AK132" s="51">
        <f t="shared" si="9"/>
        <v>55651.308533798299</v>
      </c>
      <c r="AL132" s="51">
        <f t="shared" si="9"/>
        <v>55948.355496173688</v>
      </c>
      <c r="AM132" s="51">
        <f t="shared" si="9"/>
        <v>58013.493141340972</v>
      </c>
      <c r="AN132" s="51">
        <f t="shared" si="9"/>
        <v>57762.639722584259</v>
      </c>
      <c r="AO132" s="51">
        <f t="shared" si="9"/>
        <v>58784.190520090633</v>
      </c>
      <c r="AP132" s="51">
        <f t="shared" si="9"/>
        <v>60859.37877465428</v>
      </c>
      <c r="AQ132" s="51">
        <f t="shared" si="9"/>
        <v>60210.526744829505</v>
      </c>
      <c r="AR132" s="51">
        <f t="shared" si="9"/>
        <v>57733.959871801941</v>
      </c>
      <c r="AS132" s="51">
        <f t="shared" si="9"/>
        <v>56838.176151986627</v>
      </c>
      <c r="AT132" s="51">
        <f t="shared" si="9"/>
        <v>57679.031732283576</v>
      </c>
      <c r="AU132" s="51">
        <f t="shared" si="9"/>
        <v>62835.738470108605</v>
      </c>
      <c r="AV132" s="51">
        <f t="shared" si="9"/>
        <v>64718.77787742285</v>
      </c>
      <c r="AW132" s="51">
        <f t="shared" si="9"/>
        <v>66824.667956139456</v>
      </c>
      <c r="AX132" s="51">
        <f t="shared" si="9"/>
        <v>66333.611800957093</v>
      </c>
      <c r="AY132" s="51">
        <f t="shared" si="9"/>
        <v>66176.418380656964</v>
      </c>
      <c r="AZ132" s="51">
        <f t="shared" si="9"/>
        <v>66582.677690140117</v>
      </c>
      <c r="BA132" s="51">
        <f t="shared" si="9"/>
        <v>68683.062694729044</v>
      </c>
      <c r="BB132" s="51">
        <f t="shared" si="9"/>
        <v>70970.269192597712</v>
      </c>
      <c r="BC132" s="51">
        <f t="shared" si="9"/>
        <v>74040.140160518655</v>
      </c>
      <c r="BD132" s="51">
        <f t="shared" si="9"/>
        <v>74379.775839082518</v>
      </c>
      <c r="BE132" s="51">
        <f t="shared" si="9"/>
        <v>78369.663680279511</v>
      </c>
      <c r="BF132" s="51">
        <f t="shared" si="9"/>
        <v>80549.598068683088</v>
      </c>
      <c r="BG132" s="51">
        <f t="shared" si="9"/>
        <v>82370.063531731459</v>
      </c>
      <c r="BH132" s="51">
        <f t="shared" si="9"/>
        <v>83408.821203146363</v>
      </c>
      <c r="BI132" s="51">
        <f t="shared" si="9"/>
        <v>84751.834512446425</v>
      </c>
      <c r="BJ132" s="51">
        <f t="shared" si="9"/>
        <v>85408.042703233514</v>
      </c>
      <c r="BK132" s="51">
        <f t="shared" si="9"/>
        <v>88701.916425969146</v>
      </c>
      <c r="BL132" s="51">
        <f t="shared" si="9"/>
        <v>93099.523311300713</v>
      </c>
      <c r="BM132" s="51">
        <f t="shared" si="9"/>
        <v>98120.835144625686</v>
      </c>
      <c r="BN132" s="51">
        <f t="shared" si="9"/>
        <v>99489.744576140671</v>
      </c>
      <c r="BO132" s="51">
        <f t="shared" si="9"/>
        <v>103073.87496132408</v>
      </c>
      <c r="BP132" s="51">
        <f t="shared" si="9"/>
        <v>106853.14933957628</v>
      </c>
      <c r="BQ132" s="51">
        <f t="shared" si="9"/>
        <v>107624.35279009448</v>
      </c>
      <c r="BR132" s="51">
        <f t="shared" si="9"/>
        <v>109473.65686914502</v>
      </c>
      <c r="BS132" s="51">
        <f t="shared" si="9"/>
        <v>112118.65506501234</v>
      </c>
      <c r="BT132" s="51">
        <f t="shared" si="9"/>
        <v>111968.90443755846</v>
      </c>
      <c r="BU132" s="51">
        <f t="shared" si="9"/>
        <v>112395.98874771287</v>
      </c>
      <c r="BV132" s="51">
        <f t="shared" si="9"/>
        <v>112822.92342536207</v>
      </c>
      <c r="BW132" s="51">
        <f t="shared" si="9"/>
        <v>112570.92771534715</v>
      </c>
      <c r="BX132" s="51">
        <f t="shared" si="9"/>
        <v>108070.30416216748</v>
      </c>
      <c r="BY132" s="51">
        <f t="shared" si="9"/>
        <v>113620.09586198394</v>
      </c>
      <c r="BZ132" s="51">
        <f t="shared" si="9"/>
        <v>120314.39637551666</v>
      </c>
      <c r="CA132" s="51">
        <f t="shared" si="9"/>
        <v>123850.26509750557</v>
      </c>
      <c r="CB132" s="51">
        <f t="shared" si="9"/>
        <v>126532.17874866487</v>
      </c>
      <c r="CC132" s="52">
        <f t="shared" si="9"/>
        <v>129536.92571874497</v>
      </c>
    </row>
    <row r="133" spans="1:81" x14ac:dyDescent="0.4">
      <c r="A133" s="132"/>
      <c r="B133" s="13" t="s">
        <v>361</v>
      </c>
      <c r="AH133" s="138">
        <f t="shared" ref="AH133:CC133" si="10">SUMIF($C$6:$C$15,"(C)",AH$6:AH$15)</f>
        <v>10.222304890292145</v>
      </c>
      <c r="AI133" s="138">
        <f t="shared" si="10"/>
        <v>8.7479346048769209</v>
      </c>
      <c r="AJ133" s="138">
        <f t="shared" si="10"/>
        <v>7.3438323449513012</v>
      </c>
      <c r="AK133" s="138">
        <f t="shared" si="10"/>
        <v>6.6440053310467766</v>
      </c>
      <c r="AL133" s="138">
        <f t="shared" si="10"/>
        <v>6.1885030216451433</v>
      </c>
      <c r="AM133" s="138">
        <f t="shared" si="10"/>
        <v>5.9063304635265634</v>
      </c>
      <c r="AN133" s="138">
        <f t="shared" si="10"/>
        <v>5.5885737060366854</v>
      </c>
      <c r="AO133" s="138">
        <f t="shared" si="10"/>
        <v>2.6469399188126301</v>
      </c>
      <c r="AP133" s="138">
        <f t="shared" si="10"/>
        <v>5.0831270911968094</v>
      </c>
      <c r="AQ133" s="138">
        <f t="shared" si="10"/>
        <v>3.4514829074913131</v>
      </c>
      <c r="AR133" s="138">
        <f t="shared" si="10"/>
        <v>3.0545759787376339</v>
      </c>
      <c r="AS133" s="138">
        <f t="shared" si="10"/>
        <v>2.8411250700671591</v>
      </c>
      <c r="AT133" s="138">
        <f t="shared" si="10"/>
        <v>3.0050300670535028</v>
      </c>
      <c r="AU133" s="138">
        <f t="shared" si="10"/>
        <v>2.6935559167517904</v>
      </c>
      <c r="AV133" s="138">
        <f t="shared" si="10"/>
        <v>3.5693083480834211</v>
      </c>
      <c r="AW133" s="138">
        <f t="shared" si="10"/>
        <v>1.7417886607049688</v>
      </c>
      <c r="AX133" s="138">
        <f t="shared" si="10"/>
        <v>1.7195378063607261</v>
      </c>
      <c r="AY133" s="138">
        <f t="shared" si="10"/>
        <v>2.8738460500082006</v>
      </c>
      <c r="AZ133" s="138">
        <f t="shared" si="10"/>
        <v>2.4124058012978393</v>
      </c>
      <c r="BA133" s="138">
        <f t="shared" si="10"/>
        <v>2.543350932721328</v>
      </c>
      <c r="BB133" s="138">
        <f t="shared" si="10"/>
        <v>2.8284671576591367</v>
      </c>
      <c r="BC133" s="138">
        <f t="shared" si="10"/>
        <v>2.1535280194753383</v>
      </c>
      <c r="BD133" s="138">
        <f t="shared" si="10"/>
        <v>2.2597008370236811</v>
      </c>
      <c r="BE133" s="138">
        <f t="shared" si="10"/>
        <v>2.4793704998239079</v>
      </c>
      <c r="BF133" s="138">
        <f t="shared" si="10"/>
        <v>2.4017160581143693</v>
      </c>
      <c r="BG133" s="138">
        <f t="shared" si="10"/>
        <v>0</v>
      </c>
      <c r="BH133" s="138">
        <f t="shared" si="10"/>
        <v>0</v>
      </c>
      <c r="BI133" s="138">
        <f t="shared" si="10"/>
        <v>0</v>
      </c>
      <c r="BJ133" s="138">
        <f t="shared" si="10"/>
        <v>0</v>
      </c>
      <c r="BK133" s="138">
        <f t="shared" si="10"/>
        <v>0</v>
      </c>
      <c r="BL133" s="138">
        <f t="shared" si="10"/>
        <v>0</v>
      </c>
      <c r="BM133" s="138">
        <f t="shared" si="10"/>
        <v>0</v>
      </c>
      <c r="BN133" s="138">
        <f t="shared" si="10"/>
        <v>0</v>
      </c>
      <c r="BO133" s="138">
        <f t="shared" si="10"/>
        <v>0</v>
      </c>
      <c r="BP133" s="138">
        <f t="shared" si="10"/>
        <v>0</v>
      </c>
      <c r="BQ133" s="138">
        <f t="shared" si="10"/>
        <v>0</v>
      </c>
      <c r="BR133" s="138">
        <f t="shared" si="10"/>
        <v>0</v>
      </c>
      <c r="BS133" s="138">
        <f t="shared" si="10"/>
        <v>0</v>
      </c>
      <c r="BT133" s="138">
        <f t="shared" si="10"/>
        <v>0</v>
      </c>
      <c r="BU133" s="138">
        <f t="shared" si="10"/>
        <v>0</v>
      </c>
      <c r="BV133" s="138">
        <f t="shared" si="10"/>
        <v>0</v>
      </c>
      <c r="BW133" s="138">
        <f t="shared" si="10"/>
        <v>0</v>
      </c>
      <c r="BX133" s="138">
        <f t="shared" si="10"/>
        <v>0</v>
      </c>
      <c r="BY133" s="138">
        <f t="shared" si="10"/>
        <v>0</v>
      </c>
      <c r="BZ133" s="138">
        <f t="shared" si="10"/>
        <v>0</v>
      </c>
      <c r="CA133" s="138">
        <f t="shared" si="10"/>
        <v>0</v>
      </c>
      <c r="CB133" s="138">
        <f t="shared" si="10"/>
        <v>0</v>
      </c>
      <c r="CC133" s="139">
        <f t="shared" si="10"/>
        <v>0</v>
      </c>
    </row>
    <row r="134" spans="1:81" x14ac:dyDescent="0.4">
      <c r="A134" s="132"/>
      <c r="B134" s="13" t="s">
        <v>362</v>
      </c>
      <c r="AH134" s="138">
        <f t="shared" ref="AH134:CC134" si="11">SUMIF($C$20:$C$74,"(C)",AH$20:AH$74)</f>
        <v>13550.055003874772</v>
      </c>
      <c r="AI134" s="138">
        <f t="shared" si="11"/>
        <v>12476.062389579336</v>
      </c>
      <c r="AJ134" s="138">
        <f t="shared" si="11"/>
        <v>13628.006492718478</v>
      </c>
      <c r="AK134" s="138">
        <f t="shared" si="11"/>
        <v>14676.700052037198</v>
      </c>
      <c r="AL134" s="138">
        <f t="shared" si="11"/>
        <v>13383.610982798684</v>
      </c>
      <c r="AM134" s="138">
        <f t="shared" si="11"/>
        <v>14219.43082662792</v>
      </c>
      <c r="AN134" s="138">
        <f t="shared" si="11"/>
        <v>14488.806055001802</v>
      </c>
      <c r="AO134" s="138">
        <f t="shared" si="11"/>
        <v>14294.650832705604</v>
      </c>
      <c r="AP134" s="138">
        <f t="shared" si="11"/>
        <v>15093.460433264723</v>
      </c>
      <c r="AQ134" s="138">
        <f t="shared" si="11"/>
        <v>14580.516354038386</v>
      </c>
      <c r="AR134" s="138">
        <f t="shared" si="11"/>
        <v>13770.403951997156</v>
      </c>
      <c r="AS134" s="138">
        <f t="shared" si="11"/>
        <v>12946.694046693196</v>
      </c>
      <c r="AT134" s="138">
        <f t="shared" si="11"/>
        <v>13258.316736047676</v>
      </c>
      <c r="AU134" s="138">
        <f t="shared" si="11"/>
        <v>15582.579488015954</v>
      </c>
      <c r="AV134" s="138">
        <f t="shared" si="11"/>
        <v>16567.408656369767</v>
      </c>
      <c r="AW134" s="138">
        <f t="shared" si="11"/>
        <v>17230.720453024689</v>
      </c>
      <c r="AX134" s="138">
        <f t="shared" si="11"/>
        <v>16411.901103993423</v>
      </c>
      <c r="AY134" s="138">
        <f t="shared" si="11"/>
        <v>15657.640285920737</v>
      </c>
      <c r="AZ134" s="138">
        <f t="shared" si="11"/>
        <v>14535.295473149883</v>
      </c>
      <c r="BA134" s="138">
        <f t="shared" si="11"/>
        <v>13963.670013348556</v>
      </c>
      <c r="BB134" s="138">
        <f t="shared" si="11"/>
        <v>13931.030556713591</v>
      </c>
      <c r="BC134" s="138">
        <f t="shared" si="11"/>
        <v>13786.630149029083</v>
      </c>
      <c r="BD134" s="138">
        <f t="shared" si="11"/>
        <v>13750.622109376156</v>
      </c>
      <c r="BE134" s="138">
        <f t="shared" si="11"/>
        <v>13734.966926849884</v>
      </c>
      <c r="BF134" s="138">
        <f t="shared" si="11"/>
        <v>13649.323400353116</v>
      </c>
      <c r="BG134" s="138">
        <f t="shared" si="11"/>
        <v>13745.49496359174</v>
      </c>
      <c r="BH134" s="138">
        <f t="shared" si="11"/>
        <v>13416.962574389237</v>
      </c>
      <c r="BI134" s="138">
        <f t="shared" si="11"/>
        <v>12923.799840028896</v>
      </c>
      <c r="BJ134" s="138">
        <f t="shared" si="11"/>
        <v>12549.020444239368</v>
      </c>
      <c r="BK134" s="138">
        <f t="shared" si="11"/>
        <v>12699.771385169823</v>
      </c>
      <c r="BL134" s="138">
        <f t="shared" si="11"/>
        <v>13110.586047242283</v>
      </c>
      <c r="BM134" s="138">
        <f t="shared" si="11"/>
        <v>13610.339706933732</v>
      </c>
      <c r="BN134" s="138">
        <f t="shared" si="11"/>
        <v>12874.945171998448</v>
      </c>
      <c r="BO134" s="138">
        <f t="shared" si="11"/>
        <v>12500.410317388547</v>
      </c>
      <c r="BP134" s="138">
        <f t="shared" si="11"/>
        <v>11359.949286471725</v>
      </c>
      <c r="BQ134" s="138">
        <f t="shared" si="11"/>
        <v>9982.8664024442623</v>
      </c>
      <c r="BR134" s="138">
        <f t="shared" si="11"/>
        <v>9212.9609840270841</v>
      </c>
      <c r="BS134" s="138">
        <f t="shared" si="11"/>
        <v>9400.258070664011</v>
      </c>
      <c r="BT134" s="138">
        <f t="shared" si="11"/>
        <v>9262.4468192583154</v>
      </c>
      <c r="BU134" s="138">
        <f t="shared" si="11"/>
        <v>9027.4085191876748</v>
      </c>
      <c r="BV134" s="138">
        <f t="shared" si="11"/>
        <v>8645.6055158104828</v>
      </c>
      <c r="BW134" s="138">
        <f t="shared" si="11"/>
        <v>8492.4566110232572</v>
      </c>
      <c r="BX134" s="138">
        <f t="shared" si="11"/>
        <v>8535.3141010430809</v>
      </c>
      <c r="BY134" s="138">
        <f t="shared" si="11"/>
        <v>8471.1606013192177</v>
      </c>
      <c r="BZ134" s="138">
        <f t="shared" si="11"/>
        <v>8547.174863524815</v>
      </c>
      <c r="CA134" s="138">
        <f t="shared" si="11"/>
        <v>8471.9895554941486</v>
      </c>
      <c r="CB134" s="138">
        <f t="shared" si="11"/>
        <v>8314.3213945963107</v>
      </c>
      <c r="CC134" s="139">
        <f t="shared" si="11"/>
        <v>8098.5823713437712</v>
      </c>
    </row>
    <row r="135" spans="1:81" x14ac:dyDescent="0.4">
      <c r="A135" s="132"/>
      <c r="B135" s="67" t="s">
        <v>363</v>
      </c>
      <c r="AH135" s="138">
        <f t="shared" ref="AH135:CC135" si="12">SUMIF($C$79:$C$124,"(C)",AH$79:AH$124)</f>
        <v>39538.871595626275</v>
      </c>
      <c r="AI135" s="138">
        <f t="shared" si="12"/>
        <v>39362.687193286933</v>
      </c>
      <c r="AJ135" s="138">
        <f t="shared" si="12"/>
        <v>39367.400629166965</v>
      </c>
      <c r="AK135" s="138">
        <f t="shared" si="12"/>
        <v>40967.964476430054</v>
      </c>
      <c r="AL135" s="138">
        <f t="shared" si="12"/>
        <v>42558.556010353357</v>
      </c>
      <c r="AM135" s="138">
        <f t="shared" si="12"/>
        <v>43788.155984249526</v>
      </c>
      <c r="AN135" s="138">
        <f t="shared" si="12"/>
        <v>43268.245093876423</v>
      </c>
      <c r="AO135" s="138">
        <f t="shared" si="12"/>
        <v>44486.89274746622</v>
      </c>
      <c r="AP135" s="138">
        <f t="shared" si="12"/>
        <v>45760.835214298364</v>
      </c>
      <c r="AQ135" s="138">
        <f t="shared" si="12"/>
        <v>45626.558907883627</v>
      </c>
      <c r="AR135" s="138">
        <f t="shared" si="12"/>
        <v>43960.50134382605</v>
      </c>
      <c r="AS135" s="138">
        <f t="shared" si="12"/>
        <v>43888.640980223361</v>
      </c>
      <c r="AT135" s="138">
        <f t="shared" si="12"/>
        <v>44417.709966168848</v>
      </c>
      <c r="AU135" s="138">
        <f t="shared" si="12"/>
        <v>47250.465426175899</v>
      </c>
      <c r="AV135" s="138">
        <f t="shared" si="12"/>
        <v>48147.799912704999</v>
      </c>
      <c r="AW135" s="138">
        <f t="shared" si="12"/>
        <v>49592.205714454059</v>
      </c>
      <c r="AX135" s="138">
        <f t="shared" si="12"/>
        <v>49919.991159157304</v>
      </c>
      <c r="AY135" s="138">
        <f t="shared" si="12"/>
        <v>50515.904248686216</v>
      </c>
      <c r="AZ135" s="138">
        <f t="shared" si="12"/>
        <v>52044.969811188937</v>
      </c>
      <c r="BA135" s="138">
        <f t="shared" si="12"/>
        <v>54716.849330447774</v>
      </c>
      <c r="BB135" s="138">
        <f t="shared" si="12"/>
        <v>57036.410168726463</v>
      </c>
      <c r="BC135" s="138">
        <f t="shared" si="12"/>
        <v>60251.356483470103</v>
      </c>
      <c r="BD135" s="138">
        <f t="shared" si="12"/>
        <v>60626.894028869341</v>
      </c>
      <c r="BE135" s="138">
        <f t="shared" si="12"/>
        <v>64632.217382929797</v>
      </c>
      <c r="BF135" s="138">
        <f t="shared" si="12"/>
        <v>66897.872952271849</v>
      </c>
      <c r="BG135" s="138">
        <f t="shared" si="12"/>
        <v>68624.568568139715</v>
      </c>
      <c r="BH135" s="138">
        <f t="shared" si="12"/>
        <v>69991.858628757123</v>
      </c>
      <c r="BI135" s="138">
        <f t="shared" si="12"/>
        <v>71828.034672417532</v>
      </c>
      <c r="BJ135" s="138">
        <f t="shared" si="12"/>
        <v>72859.02225899414</v>
      </c>
      <c r="BK135" s="138">
        <f t="shared" si="12"/>
        <v>76002.145040799325</v>
      </c>
      <c r="BL135" s="138">
        <f t="shared" si="12"/>
        <v>79988.937264058433</v>
      </c>
      <c r="BM135" s="138">
        <f t="shared" si="12"/>
        <v>84510.495437691949</v>
      </c>
      <c r="BN135" s="138">
        <f t="shared" si="12"/>
        <v>86614.799404142221</v>
      </c>
      <c r="BO135" s="138">
        <f t="shared" si="12"/>
        <v>90573.464643935527</v>
      </c>
      <c r="BP135" s="138">
        <f t="shared" si="12"/>
        <v>95493.200053104563</v>
      </c>
      <c r="BQ135" s="138">
        <f t="shared" si="12"/>
        <v>97641.486387650206</v>
      </c>
      <c r="BR135" s="138">
        <f t="shared" si="12"/>
        <v>100260.69588511794</v>
      </c>
      <c r="BS135" s="138">
        <f t="shared" si="12"/>
        <v>102718.39699434832</v>
      </c>
      <c r="BT135" s="138">
        <f t="shared" si="12"/>
        <v>102706.45761830015</v>
      </c>
      <c r="BU135" s="138">
        <f t="shared" si="12"/>
        <v>103368.58022852518</v>
      </c>
      <c r="BV135" s="138">
        <f t="shared" si="12"/>
        <v>104177.31790955158</v>
      </c>
      <c r="BW135" s="138">
        <f t="shared" si="12"/>
        <v>104078.47110432389</v>
      </c>
      <c r="BX135" s="138">
        <f t="shared" si="12"/>
        <v>99534.990061124394</v>
      </c>
      <c r="BY135" s="138">
        <f t="shared" si="12"/>
        <v>105148.93526066472</v>
      </c>
      <c r="BZ135" s="138">
        <f t="shared" si="12"/>
        <v>111767.22151199184</v>
      </c>
      <c r="CA135" s="138">
        <f t="shared" si="12"/>
        <v>115378.27554201143</v>
      </c>
      <c r="CB135" s="138">
        <f t="shared" si="12"/>
        <v>118217.85735406856</v>
      </c>
      <c r="CC135" s="139">
        <f t="shared" si="12"/>
        <v>121438.3433474012</v>
      </c>
    </row>
    <row r="136" spans="1:81" s="93" customFormat="1" ht="24.75" customHeight="1" x14ac:dyDescent="0.4">
      <c r="A136" s="148"/>
      <c r="B136" s="216" t="s">
        <v>283</v>
      </c>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51">
        <f t="shared" ref="AH136:CC136" si="13">SUM(AH137:AH139)</f>
        <v>14122.7280541698</v>
      </c>
      <c r="AI136" s="51">
        <f t="shared" si="13"/>
        <v>13224.014040905826</v>
      </c>
      <c r="AJ136" s="51">
        <f t="shared" si="13"/>
        <v>14409.958056250078</v>
      </c>
      <c r="AK136" s="51">
        <f t="shared" si="13"/>
        <v>19825.422527559465</v>
      </c>
      <c r="AL136" s="51">
        <f t="shared" si="13"/>
        <v>24895.153727087647</v>
      </c>
      <c r="AM136" s="51">
        <f t="shared" si="13"/>
        <v>28357.730392039724</v>
      </c>
      <c r="AN136" s="51">
        <f t="shared" si="13"/>
        <v>30665.362028034204</v>
      </c>
      <c r="AO136" s="51">
        <f t="shared" si="13"/>
        <v>33011.685864331375</v>
      </c>
      <c r="AP136" s="51">
        <f t="shared" si="13"/>
        <v>34280.489282731061</v>
      </c>
      <c r="AQ136" s="51">
        <f t="shared" si="13"/>
        <v>33196.555636561432</v>
      </c>
      <c r="AR136" s="51">
        <f t="shared" si="13"/>
        <v>31025.419802118307</v>
      </c>
      <c r="AS136" s="51">
        <f t="shared" si="13"/>
        <v>31021.447490123413</v>
      </c>
      <c r="AT136" s="51">
        <f t="shared" si="13"/>
        <v>33975.321115248262</v>
      </c>
      <c r="AU136" s="51">
        <f t="shared" si="13"/>
        <v>38877.660676354892</v>
      </c>
      <c r="AV136" s="51">
        <f t="shared" si="13"/>
        <v>47440.977882079023</v>
      </c>
      <c r="AW136" s="51">
        <f t="shared" si="13"/>
        <v>52259.233347912763</v>
      </c>
      <c r="AX136" s="51">
        <f t="shared" si="13"/>
        <v>54315.655755587177</v>
      </c>
      <c r="AY136" s="51">
        <f t="shared" si="13"/>
        <v>55036.88345462046</v>
      </c>
      <c r="AZ136" s="51">
        <f t="shared" si="13"/>
        <v>53708.783011388165</v>
      </c>
      <c r="BA136" s="51">
        <f t="shared" si="13"/>
        <v>52271.915281184331</v>
      </c>
      <c r="BB136" s="51">
        <f t="shared" si="13"/>
        <v>50367.586042987459</v>
      </c>
      <c r="BC136" s="51">
        <f t="shared" si="13"/>
        <v>48945.328846517943</v>
      </c>
      <c r="BD136" s="51">
        <f t="shared" si="13"/>
        <v>46173.929244626124</v>
      </c>
      <c r="BE136" s="51">
        <f t="shared" si="13"/>
        <v>47423.55683600792</v>
      </c>
      <c r="BF136" s="51">
        <f t="shared" si="13"/>
        <v>48454.944346544915</v>
      </c>
      <c r="BG136" s="51">
        <f t="shared" si="13"/>
        <v>48989.393844217848</v>
      </c>
      <c r="BH136" s="51">
        <f t="shared" si="13"/>
        <v>50020.873001983375</v>
      </c>
      <c r="BI136" s="51">
        <f t="shared" si="13"/>
        <v>49693.381169141328</v>
      </c>
      <c r="BJ136" s="51">
        <f t="shared" si="13"/>
        <v>50290.628714076447</v>
      </c>
      <c r="BK136" s="51">
        <f t="shared" si="13"/>
        <v>50917.013668590167</v>
      </c>
      <c r="BL136" s="51">
        <f t="shared" si="13"/>
        <v>52482.886130224768</v>
      </c>
      <c r="BM136" s="51">
        <f t="shared" si="13"/>
        <v>58881.240255209166</v>
      </c>
      <c r="BN136" s="51">
        <f t="shared" si="13"/>
        <v>60384.362164519895</v>
      </c>
      <c r="BO136" s="51">
        <f t="shared" si="13"/>
        <v>60915.935684423981</v>
      </c>
      <c r="BP136" s="51">
        <f t="shared" si="13"/>
        <v>61447.701321882123</v>
      </c>
      <c r="BQ136" s="51">
        <f t="shared" si="13"/>
        <v>54212.26287408793</v>
      </c>
      <c r="BR136" s="51">
        <f t="shared" si="13"/>
        <v>53092.451817558715</v>
      </c>
      <c r="BS136" s="51">
        <f t="shared" si="13"/>
        <v>52162.918179587832</v>
      </c>
      <c r="BT136" s="51">
        <f t="shared" si="13"/>
        <v>50372.018646538811</v>
      </c>
      <c r="BU136" s="51">
        <f t="shared" si="13"/>
        <v>50187.193545650181</v>
      </c>
      <c r="BV136" s="51">
        <f t="shared" si="13"/>
        <v>51441.67327121889</v>
      </c>
      <c r="BW136" s="51">
        <f t="shared" si="13"/>
        <v>56187.025471072637</v>
      </c>
      <c r="BX136" s="51">
        <f t="shared" si="13"/>
        <v>69987.237799331924</v>
      </c>
      <c r="BY136" s="51">
        <f t="shared" si="13"/>
        <v>73331.611593959271</v>
      </c>
      <c r="BZ136" s="51">
        <f t="shared" si="13"/>
        <v>72823.442069179495</v>
      </c>
      <c r="CA136" s="51">
        <f t="shared" si="13"/>
        <v>73147.39524329672</v>
      </c>
      <c r="CB136" s="51">
        <f t="shared" si="13"/>
        <v>74649.19322754124</v>
      </c>
      <c r="CC136" s="52">
        <f t="shared" si="13"/>
        <v>76817.715699027016</v>
      </c>
    </row>
    <row r="137" spans="1:81" x14ac:dyDescent="0.4">
      <c r="A137" s="132"/>
      <c r="B137" s="13" t="s">
        <v>361</v>
      </c>
      <c r="AH137" s="138">
        <f t="shared" ref="AH137:CC137" si="14">SUMIF($C$6:$C$15,"(IR)",AH$6:AH$15)</f>
        <v>1543.6612186606146</v>
      </c>
      <c r="AI137" s="138">
        <f t="shared" si="14"/>
        <v>1391.8566799741611</v>
      </c>
      <c r="AJ137" s="138">
        <f t="shared" si="14"/>
        <v>1544.419232276721</v>
      </c>
      <c r="AK137" s="138">
        <f t="shared" si="14"/>
        <v>2001.9088556022955</v>
      </c>
      <c r="AL137" s="138">
        <f t="shared" si="14"/>
        <v>2503.7281539688656</v>
      </c>
      <c r="AM137" s="138">
        <f t="shared" si="14"/>
        <v>2812.5838407886567</v>
      </c>
      <c r="AN137" s="138">
        <f t="shared" si="14"/>
        <v>3050.1446323539467</v>
      </c>
      <c r="AO137" s="138">
        <f t="shared" si="14"/>
        <v>3295.5521387460008</v>
      </c>
      <c r="AP137" s="138">
        <f t="shared" si="14"/>
        <v>3395.2412076672799</v>
      </c>
      <c r="AQ137" s="138">
        <f t="shared" si="14"/>
        <v>3351.4318742104865</v>
      </c>
      <c r="AR137" s="138">
        <f t="shared" si="14"/>
        <v>3472.6856352056884</v>
      </c>
      <c r="AS137" s="138">
        <f t="shared" si="14"/>
        <v>3487.9350441830593</v>
      </c>
      <c r="AT137" s="138">
        <f t="shared" si="14"/>
        <v>3665.9040821065673</v>
      </c>
      <c r="AU137" s="138">
        <f t="shared" si="14"/>
        <v>4502.5702116220109</v>
      </c>
      <c r="AV137" s="138">
        <f t="shared" si="14"/>
        <v>5542.294202339398</v>
      </c>
      <c r="AW137" s="138">
        <f t="shared" si="14"/>
        <v>6118.8480370295583</v>
      </c>
      <c r="AX137" s="138">
        <f t="shared" si="14"/>
        <v>6078.0016502961535</v>
      </c>
      <c r="AY137" s="138">
        <f t="shared" si="14"/>
        <v>6039.397889386677</v>
      </c>
      <c r="AZ137" s="138">
        <f t="shared" si="14"/>
        <v>5925.0249981920851</v>
      </c>
      <c r="BA137" s="138">
        <f t="shared" si="14"/>
        <v>5845.5035131284831</v>
      </c>
      <c r="BB137" s="138">
        <f t="shared" si="14"/>
        <v>5790.0791910116195</v>
      </c>
      <c r="BC137" s="138">
        <f t="shared" si="14"/>
        <v>5754.3949441719278</v>
      </c>
      <c r="BD137" s="138">
        <f t="shared" si="14"/>
        <v>5058.3739854564628</v>
      </c>
      <c r="BE137" s="138">
        <f t="shared" si="14"/>
        <v>5535.7498617932897</v>
      </c>
      <c r="BF137" s="138">
        <f t="shared" si="14"/>
        <v>5918.6852473178415</v>
      </c>
      <c r="BG137" s="138">
        <f t="shared" si="14"/>
        <v>5888.0590162988638</v>
      </c>
      <c r="BH137" s="138">
        <f t="shared" si="14"/>
        <v>4885.1016747095937</v>
      </c>
      <c r="BI137" s="138">
        <f t="shared" si="14"/>
        <v>3548.031399573199</v>
      </c>
      <c r="BJ137" s="138">
        <f t="shared" si="14"/>
        <v>2790.0008691499816</v>
      </c>
      <c r="BK137" s="138">
        <f t="shared" si="14"/>
        <v>2286.2501030920466</v>
      </c>
      <c r="BL137" s="138">
        <f t="shared" si="14"/>
        <v>1864.8939447498331</v>
      </c>
      <c r="BM137" s="138">
        <f t="shared" si="14"/>
        <v>1105.8210609393768</v>
      </c>
      <c r="BN137" s="138">
        <f t="shared" si="14"/>
        <v>784.10080852722274</v>
      </c>
      <c r="BO137" s="138">
        <f t="shared" si="14"/>
        <v>550.19207123371177</v>
      </c>
      <c r="BP137" s="138">
        <f t="shared" si="14"/>
        <v>349.36887223172374</v>
      </c>
      <c r="BQ137" s="138">
        <f t="shared" si="14"/>
        <v>202.16141573118932</v>
      </c>
      <c r="BR137" s="138">
        <f t="shared" si="14"/>
        <v>138.39425436492249</v>
      </c>
      <c r="BS137" s="138">
        <f t="shared" si="14"/>
        <v>92.163844482422661</v>
      </c>
      <c r="BT137" s="138">
        <f t="shared" si="14"/>
        <v>66.338923674275293</v>
      </c>
      <c r="BU137" s="138">
        <f t="shared" si="14"/>
        <v>46.940035757014506</v>
      </c>
      <c r="BV137" s="138">
        <f t="shared" si="14"/>
        <v>35.1864977812454</v>
      </c>
      <c r="BW137" s="138">
        <f t="shared" si="14"/>
        <v>18.599092955986656</v>
      </c>
      <c r="BX137" s="138">
        <f t="shared" si="14"/>
        <v>10.603818816415869</v>
      </c>
      <c r="BY137" s="138">
        <f t="shared" si="14"/>
        <v>6.5500438850929514</v>
      </c>
      <c r="BZ137" s="138">
        <f t="shared" si="14"/>
        <v>3.92586007618754</v>
      </c>
      <c r="CA137" s="138">
        <f t="shared" si="14"/>
        <v>2.2204095255760361</v>
      </c>
      <c r="CB137" s="138">
        <f t="shared" si="14"/>
        <v>1.2727756956033638</v>
      </c>
      <c r="CC137" s="139">
        <f t="shared" si="14"/>
        <v>0.46835440506123532</v>
      </c>
    </row>
    <row r="138" spans="1:81" x14ac:dyDescent="0.4">
      <c r="A138" s="132"/>
      <c r="B138" s="13" t="s">
        <v>362</v>
      </c>
      <c r="AH138" s="138">
        <f t="shared" ref="AH138:CC138" si="15">SUMIF($C$20:$C$74,"(IR)",AH$20:AH$74)</f>
        <v>6755.8433614794958</v>
      </c>
      <c r="AI138" s="138">
        <f t="shared" si="15"/>
        <v>6258.7271885104055</v>
      </c>
      <c r="AJ138" s="138">
        <f t="shared" si="15"/>
        <v>7115.4911642510142</v>
      </c>
      <c r="AK138" s="138">
        <f t="shared" si="15"/>
        <v>10502.017922014518</v>
      </c>
      <c r="AL138" s="138">
        <f t="shared" si="15"/>
        <v>14524.426780166697</v>
      </c>
      <c r="AM138" s="138">
        <f t="shared" si="15"/>
        <v>17120.752206602367</v>
      </c>
      <c r="AN138" s="138">
        <f t="shared" si="15"/>
        <v>18387.560447353979</v>
      </c>
      <c r="AO138" s="138">
        <f t="shared" si="15"/>
        <v>19793.732276274866</v>
      </c>
      <c r="AP138" s="138">
        <f t="shared" si="15"/>
        <v>20496.010478326411</v>
      </c>
      <c r="AQ138" s="138">
        <f t="shared" si="15"/>
        <v>19327.831266461741</v>
      </c>
      <c r="AR138" s="138">
        <f t="shared" si="15"/>
        <v>16433.461537710995</v>
      </c>
      <c r="AS138" s="138">
        <f t="shared" si="15"/>
        <v>15736.072922523586</v>
      </c>
      <c r="AT138" s="138">
        <f t="shared" si="15"/>
        <v>17658.795735670268</v>
      </c>
      <c r="AU138" s="138">
        <f t="shared" si="15"/>
        <v>21662.361572644633</v>
      </c>
      <c r="AV138" s="138">
        <f t="shared" si="15"/>
        <v>27056.27762729879</v>
      </c>
      <c r="AW138" s="138">
        <f t="shared" si="15"/>
        <v>30046.972514391498</v>
      </c>
      <c r="AX138" s="138">
        <f t="shared" si="15"/>
        <v>31765.767209405789</v>
      </c>
      <c r="AY138" s="138">
        <f t="shared" si="15"/>
        <v>33014.858033885939</v>
      </c>
      <c r="AZ138" s="138">
        <f t="shared" si="15"/>
        <v>32527.038438507774</v>
      </c>
      <c r="BA138" s="138">
        <f t="shared" si="15"/>
        <v>31414.566791917565</v>
      </c>
      <c r="BB138" s="138">
        <f t="shared" si="15"/>
        <v>30259.798633417031</v>
      </c>
      <c r="BC138" s="138">
        <f t="shared" si="15"/>
        <v>28818.363095177134</v>
      </c>
      <c r="BD138" s="138">
        <f t="shared" si="15"/>
        <v>26319.640987543313</v>
      </c>
      <c r="BE138" s="138">
        <f t="shared" si="15"/>
        <v>26162.655159962949</v>
      </c>
      <c r="BF138" s="138">
        <f t="shared" si="15"/>
        <v>26560.471513972552</v>
      </c>
      <c r="BG138" s="138">
        <f t="shared" si="15"/>
        <v>27106.295096892729</v>
      </c>
      <c r="BH138" s="138">
        <f t="shared" si="15"/>
        <v>27456.593951030194</v>
      </c>
      <c r="BI138" s="138">
        <f t="shared" si="15"/>
        <v>28233.010949196861</v>
      </c>
      <c r="BJ138" s="138">
        <f t="shared" si="15"/>
        <v>28858.110835929903</v>
      </c>
      <c r="BK138" s="138">
        <f t="shared" si="15"/>
        <v>29709.236690821988</v>
      </c>
      <c r="BL138" s="138">
        <f t="shared" si="15"/>
        <v>30691.680886452898</v>
      </c>
      <c r="BM138" s="138">
        <f t="shared" si="15"/>
        <v>37143.132013495859</v>
      </c>
      <c r="BN138" s="138">
        <f t="shared" si="15"/>
        <v>38838.390230133118</v>
      </c>
      <c r="BO138" s="138">
        <f t="shared" si="15"/>
        <v>40080.779057817876</v>
      </c>
      <c r="BP138" s="138">
        <f t="shared" si="15"/>
        <v>41751.780201485853</v>
      </c>
      <c r="BQ138" s="138">
        <f t="shared" si="15"/>
        <v>38031.01086711495</v>
      </c>
      <c r="BR138" s="138">
        <f t="shared" si="15"/>
        <v>37692.513476901237</v>
      </c>
      <c r="BS138" s="138">
        <f t="shared" si="15"/>
        <v>37569.924456733112</v>
      </c>
      <c r="BT138" s="138">
        <f t="shared" si="15"/>
        <v>36842.102561879277</v>
      </c>
      <c r="BU138" s="138">
        <f t="shared" si="15"/>
        <v>37447.436655012316</v>
      </c>
      <c r="BV138" s="138">
        <f t="shared" si="15"/>
        <v>39549.045398843635</v>
      </c>
      <c r="BW138" s="138">
        <f t="shared" si="15"/>
        <v>44738.819878036447</v>
      </c>
      <c r="BX138" s="138">
        <f t="shared" si="15"/>
        <v>59268.003534366653</v>
      </c>
      <c r="BY138" s="138">
        <f t="shared" si="15"/>
        <v>62192.001924144177</v>
      </c>
      <c r="BZ138" s="138">
        <f t="shared" si="15"/>
        <v>61631.812396436828</v>
      </c>
      <c r="CA138" s="138">
        <f t="shared" si="15"/>
        <v>62215.849119961822</v>
      </c>
      <c r="CB138" s="138">
        <f t="shared" si="15"/>
        <v>63761.112871799131</v>
      </c>
      <c r="CC138" s="139">
        <f t="shared" si="15"/>
        <v>66134.359446781644</v>
      </c>
    </row>
    <row r="139" spans="1:81" x14ac:dyDescent="0.4">
      <c r="A139" s="132"/>
      <c r="B139" s="67" t="s">
        <v>363</v>
      </c>
      <c r="AH139" s="138">
        <f t="shared" ref="AH139:CC139" si="16">SUMIF($C$79:$C$124,"(IR)",AH$79:AH$124)</f>
        <v>5823.2234740296899</v>
      </c>
      <c r="AI139" s="138">
        <f t="shared" si="16"/>
        <v>5573.4301724212601</v>
      </c>
      <c r="AJ139" s="138">
        <f t="shared" si="16"/>
        <v>5750.0476597223424</v>
      </c>
      <c r="AK139" s="138">
        <f t="shared" si="16"/>
        <v>7321.4957499426528</v>
      </c>
      <c r="AL139" s="138">
        <f t="shared" si="16"/>
        <v>7866.9987929520821</v>
      </c>
      <c r="AM139" s="138">
        <f t="shared" si="16"/>
        <v>8424.394344648701</v>
      </c>
      <c r="AN139" s="138">
        <f t="shared" si="16"/>
        <v>9227.6569483262792</v>
      </c>
      <c r="AO139" s="138">
        <f t="shared" si="16"/>
        <v>9922.4014493105096</v>
      </c>
      <c r="AP139" s="138">
        <f t="shared" si="16"/>
        <v>10389.23759673737</v>
      </c>
      <c r="AQ139" s="138">
        <f t="shared" si="16"/>
        <v>10517.292495889204</v>
      </c>
      <c r="AR139" s="138">
        <f t="shared" si="16"/>
        <v>11119.272629201623</v>
      </c>
      <c r="AS139" s="138">
        <f t="shared" si="16"/>
        <v>11797.439523416768</v>
      </c>
      <c r="AT139" s="138">
        <f t="shared" si="16"/>
        <v>12650.621297471425</v>
      </c>
      <c r="AU139" s="138">
        <f t="shared" si="16"/>
        <v>12712.728892088251</v>
      </c>
      <c r="AV139" s="138">
        <f t="shared" si="16"/>
        <v>14842.406052440838</v>
      </c>
      <c r="AW139" s="138">
        <f t="shared" si="16"/>
        <v>16093.412796491704</v>
      </c>
      <c r="AX139" s="138">
        <f t="shared" si="16"/>
        <v>16471.886895885233</v>
      </c>
      <c r="AY139" s="138">
        <f t="shared" si="16"/>
        <v>15982.627531347844</v>
      </c>
      <c r="AZ139" s="138">
        <f t="shared" si="16"/>
        <v>15256.719574688304</v>
      </c>
      <c r="BA139" s="138">
        <f t="shared" si="16"/>
        <v>15011.84497613828</v>
      </c>
      <c r="BB139" s="138">
        <f t="shared" si="16"/>
        <v>14317.708218558808</v>
      </c>
      <c r="BC139" s="138">
        <f t="shared" si="16"/>
        <v>14372.57080716888</v>
      </c>
      <c r="BD139" s="138">
        <f t="shared" si="16"/>
        <v>14795.914271626349</v>
      </c>
      <c r="BE139" s="138">
        <f t="shared" si="16"/>
        <v>15725.151814251678</v>
      </c>
      <c r="BF139" s="138">
        <f t="shared" si="16"/>
        <v>15975.787585254524</v>
      </c>
      <c r="BG139" s="138">
        <f t="shared" si="16"/>
        <v>15995.039731026254</v>
      </c>
      <c r="BH139" s="138">
        <f t="shared" si="16"/>
        <v>17679.177376243588</v>
      </c>
      <c r="BI139" s="138">
        <f t="shared" si="16"/>
        <v>17912.338820371264</v>
      </c>
      <c r="BJ139" s="138">
        <f t="shared" si="16"/>
        <v>18642.517008996565</v>
      </c>
      <c r="BK139" s="138">
        <f t="shared" si="16"/>
        <v>18921.526874676132</v>
      </c>
      <c r="BL139" s="138">
        <f t="shared" si="16"/>
        <v>19926.311299022032</v>
      </c>
      <c r="BM139" s="138">
        <f t="shared" si="16"/>
        <v>20632.287180773925</v>
      </c>
      <c r="BN139" s="138">
        <f t="shared" si="16"/>
        <v>20761.87112585955</v>
      </c>
      <c r="BO139" s="138">
        <f t="shared" si="16"/>
        <v>20284.964555372397</v>
      </c>
      <c r="BP139" s="138">
        <f t="shared" si="16"/>
        <v>19346.552248164542</v>
      </c>
      <c r="BQ139" s="138">
        <f t="shared" si="16"/>
        <v>15979.090591241789</v>
      </c>
      <c r="BR139" s="138">
        <f t="shared" si="16"/>
        <v>15261.544086292552</v>
      </c>
      <c r="BS139" s="138">
        <f t="shared" si="16"/>
        <v>14500.829878372302</v>
      </c>
      <c r="BT139" s="138">
        <f t="shared" si="16"/>
        <v>13463.577160985264</v>
      </c>
      <c r="BU139" s="138">
        <f t="shared" si="16"/>
        <v>12692.816854880852</v>
      </c>
      <c r="BV139" s="138">
        <f t="shared" si="16"/>
        <v>11857.441374594013</v>
      </c>
      <c r="BW139" s="138">
        <f t="shared" si="16"/>
        <v>11429.606500080203</v>
      </c>
      <c r="BX139" s="138">
        <f t="shared" si="16"/>
        <v>10708.630446148851</v>
      </c>
      <c r="BY139" s="138">
        <f t="shared" si="16"/>
        <v>11133.059625930007</v>
      </c>
      <c r="BZ139" s="138">
        <f t="shared" si="16"/>
        <v>11187.703812666474</v>
      </c>
      <c r="CA139" s="138">
        <f t="shared" si="16"/>
        <v>10929.325713809329</v>
      </c>
      <c r="CB139" s="138">
        <f t="shared" si="16"/>
        <v>10886.807580046503</v>
      </c>
      <c r="CC139" s="139">
        <f t="shared" si="16"/>
        <v>10682.887897840305</v>
      </c>
    </row>
    <row r="140" spans="1:81" s="93" customFormat="1" ht="24.75" customHeight="1" x14ac:dyDescent="0.4">
      <c r="A140" s="148"/>
      <c r="B140" s="216" t="s">
        <v>284</v>
      </c>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51">
        <f t="shared" ref="AH140:CC140" si="17">SUM(AH141:AH143)</f>
        <v>13907.445803242463</v>
      </c>
      <c r="AI140" s="51">
        <f t="shared" si="17"/>
        <v>17058.734917548143</v>
      </c>
      <c r="AJ140" s="51">
        <f t="shared" si="17"/>
        <v>15785.787940443171</v>
      </c>
      <c r="AK140" s="51">
        <f t="shared" si="17"/>
        <v>16537.128589135362</v>
      </c>
      <c r="AL140" s="51">
        <f t="shared" si="17"/>
        <v>17021.663216125617</v>
      </c>
      <c r="AM140" s="51">
        <f t="shared" si="17"/>
        <v>17970.187625193474</v>
      </c>
      <c r="AN140" s="51">
        <f t="shared" si="17"/>
        <v>18456.432321397333</v>
      </c>
      <c r="AO140" s="51">
        <f t="shared" si="17"/>
        <v>18761.668960939052</v>
      </c>
      <c r="AP140" s="51">
        <f t="shared" si="17"/>
        <v>19021.214069071189</v>
      </c>
      <c r="AQ140" s="51">
        <f t="shared" si="17"/>
        <v>18996.557565002026</v>
      </c>
      <c r="AR140" s="51">
        <f t="shared" si="17"/>
        <v>18145.697305182115</v>
      </c>
      <c r="AS140" s="51">
        <f t="shared" si="17"/>
        <v>17637.849112194515</v>
      </c>
      <c r="AT140" s="51">
        <f t="shared" si="17"/>
        <v>17772.140573955196</v>
      </c>
      <c r="AU140" s="51">
        <f t="shared" si="17"/>
        <v>19694.172255242491</v>
      </c>
      <c r="AV140" s="51">
        <f t="shared" si="17"/>
        <v>22148.77008004181</v>
      </c>
      <c r="AW140" s="51">
        <f t="shared" si="17"/>
        <v>24504.916370865263</v>
      </c>
      <c r="AX140" s="51">
        <f t="shared" si="17"/>
        <v>25275.297066537612</v>
      </c>
      <c r="AY140" s="51">
        <f t="shared" si="17"/>
        <v>26922.222404094802</v>
      </c>
      <c r="AZ140" s="51">
        <f t="shared" si="17"/>
        <v>28416.505192575634</v>
      </c>
      <c r="BA140" s="51">
        <f t="shared" si="17"/>
        <v>30072.490840225953</v>
      </c>
      <c r="BB140" s="51">
        <f t="shared" si="17"/>
        <v>30774.335045694905</v>
      </c>
      <c r="BC140" s="51">
        <f t="shared" si="17"/>
        <v>33971.045789906522</v>
      </c>
      <c r="BD140" s="51">
        <f t="shared" si="17"/>
        <v>37211.138493722166</v>
      </c>
      <c r="BE140" s="51">
        <f t="shared" si="17"/>
        <v>37878.565191612783</v>
      </c>
      <c r="BF140" s="51">
        <f t="shared" si="17"/>
        <v>36489.596662952972</v>
      </c>
      <c r="BG140" s="51">
        <f t="shared" si="17"/>
        <v>24027.19173150749</v>
      </c>
      <c r="BH140" s="51">
        <f t="shared" si="17"/>
        <v>25213.186789464926</v>
      </c>
      <c r="BI140" s="51">
        <f t="shared" si="17"/>
        <v>26673.517601584535</v>
      </c>
      <c r="BJ140" s="51">
        <f t="shared" si="17"/>
        <v>25586.803128411229</v>
      </c>
      <c r="BK140" s="51">
        <f t="shared" si="17"/>
        <v>26492.877714799157</v>
      </c>
      <c r="BL140" s="51">
        <f t="shared" si="17"/>
        <v>28336.970281765243</v>
      </c>
      <c r="BM140" s="51">
        <f t="shared" si="17"/>
        <v>29624.032181102368</v>
      </c>
      <c r="BN140" s="51">
        <f t="shared" si="17"/>
        <v>30029.834554396057</v>
      </c>
      <c r="BO140" s="51">
        <f t="shared" si="17"/>
        <v>29907.277642692621</v>
      </c>
      <c r="BP140" s="51">
        <f t="shared" si="17"/>
        <v>30786.566628690234</v>
      </c>
      <c r="BQ140" s="51">
        <f t="shared" si="17"/>
        <v>30881.573412628451</v>
      </c>
      <c r="BR140" s="51">
        <f t="shared" si="17"/>
        <v>32343.16192844804</v>
      </c>
      <c r="BS140" s="51">
        <f t="shared" si="17"/>
        <v>33085.105774156946</v>
      </c>
      <c r="BT140" s="51">
        <f t="shared" si="17"/>
        <v>32549.295807024977</v>
      </c>
      <c r="BU140" s="51">
        <f t="shared" si="17"/>
        <v>33581.39943629886</v>
      </c>
      <c r="BV140" s="51">
        <f t="shared" si="17"/>
        <v>33566.368622757618</v>
      </c>
      <c r="BW140" s="51">
        <f t="shared" si="17"/>
        <v>33922.332491455047</v>
      </c>
      <c r="BX140" s="51">
        <f t="shared" si="17"/>
        <v>30582.243450079004</v>
      </c>
      <c r="BY140" s="51">
        <f t="shared" si="17"/>
        <v>32278.785365403444</v>
      </c>
      <c r="BZ140" s="51">
        <f t="shared" si="17"/>
        <v>34220.404250795385</v>
      </c>
      <c r="CA140" s="51">
        <f t="shared" si="17"/>
        <v>35350.933611504232</v>
      </c>
      <c r="CB140" s="51">
        <f t="shared" si="17"/>
        <v>36190.446703528141</v>
      </c>
      <c r="CC140" s="52">
        <f t="shared" si="17"/>
        <v>37526.491995471704</v>
      </c>
    </row>
    <row r="141" spans="1:81" x14ac:dyDescent="0.4">
      <c r="A141" s="132"/>
      <c r="B141" s="13" t="s">
        <v>361</v>
      </c>
      <c r="AH141" s="138">
        <f t="shared" ref="AH141:CC141" si="18">SUMIF($C$6:$C$15,"(NC / NIR)",AH$6:AH$15)</f>
        <v>9385.1594999015815</v>
      </c>
      <c r="AI141" s="138">
        <f t="shared" si="18"/>
        <v>12575.986300951959</v>
      </c>
      <c r="AJ141" s="138">
        <f t="shared" si="18"/>
        <v>11232.38878610802</v>
      </c>
      <c r="AK141" s="138">
        <f t="shared" si="18"/>
        <v>11661.366857998373</v>
      </c>
      <c r="AL141" s="138">
        <f t="shared" si="18"/>
        <v>11828.888912107657</v>
      </c>
      <c r="AM141" s="138">
        <f t="shared" si="18"/>
        <v>12325.470016021443</v>
      </c>
      <c r="AN141" s="138">
        <f t="shared" si="18"/>
        <v>12518.502583651003</v>
      </c>
      <c r="AO141" s="138">
        <f t="shared" si="18"/>
        <v>12429.172084325044</v>
      </c>
      <c r="AP141" s="138">
        <f t="shared" si="18"/>
        <v>12102.910421690329</v>
      </c>
      <c r="AQ141" s="138">
        <f t="shared" si="18"/>
        <v>11725.389975318567</v>
      </c>
      <c r="AR141" s="138">
        <f t="shared" si="18"/>
        <v>10874.945624102676</v>
      </c>
      <c r="AS141" s="138">
        <f t="shared" si="18"/>
        <v>10204.769291563087</v>
      </c>
      <c r="AT141" s="138">
        <f t="shared" si="18"/>
        <v>9631.0659981414174</v>
      </c>
      <c r="AU141" s="138">
        <f t="shared" si="18"/>
        <v>10291.99127108322</v>
      </c>
      <c r="AV141" s="138">
        <f t="shared" si="18"/>
        <v>11040.982156480432</v>
      </c>
      <c r="AW141" s="138">
        <f t="shared" si="18"/>
        <v>11594.44966474379</v>
      </c>
      <c r="AX141" s="138">
        <f t="shared" si="18"/>
        <v>11639.287380094012</v>
      </c>
      <c r="AY141" s="138">
        <f t="shared" si="18"/>
        <v>11822.038475428053</v>
      </c>
      <c r="AZ141" s="138">
        <f t="shared" si="18"/>
        <v>11908.257877615393</v>
      </c>
      <c r="BA141" s="138">
        <f t="shared" si="18"/>
        <v>12258.719745303584</v>
      </c>
      <c r="BB141" s="138">
        <f t="shared" si="18"/>
        <v>12452.787354280155</v>
      </c>
      <c r="BC141" s="138">
        <f t="shared" si="18"/>
        <v>14023.719801699835</v>
      </c>
      <c r="BD141" s="138">
        <f t="shared" si="18"/>
        <v>14515.793692201081</v>
      </c>
      <c r="BE141" s="138">
        <f t="shared" si="18"/>
        <v>14533.741331627098</v>
      </c>
      <c r="BF141" s="138">
        <f t="shared" si="18"/>
        <v>14565.422819110307</v>
      </c>
      <c r="BG141" s="138">
        <f t="shared" si="18"/>
        <v>1166.2746127253893</v>
      </c>
      <c r="BH141" s="138">
        <f t="shared" si="18"/>
        <v>1203.1948442350492</v>
      </c>
      <c r="BI141" s="138">
        <f t="shared" si="18"/>
        <v>1285.9457344811638</v>
      </c>
      <c r="BJ141" s="138">
        <f t="shared" si="18"/>
        <v>1316.4878739238766</v>
      </c>
      <c r="BK141" s="138">
        <f t="shared" si="18"/>
        <v>1368.4835791555874</v>
      </c>
      <c r="BL141" s="138">
        <f t="shared" si="18"/>
        <v>1416.8259771070859</v>
      </c>
      <c r="BM141" s="138">
        <f t="shared" si="18"/>
        <v>1503.5508577547641</v>
      </c>
      <c r="BN141" s="138">
        <f t="shared" si="18"/>
        <v>1511.0632435718287</v>
      </c>
      <c r="BO141" s="138">
        <f t="shared" si="18"/>
        <v>1603.6675828140435</v>
      </c>
      <c r="BP141" s="138">
        <f t="shared" si="18"/>
        <v>1662.2848366876142</v>
      </c>
      <c r="BQ141" s="138">
        <f t="shared" si="18"/>
        <v>1718.262559201002</v>
      </c>
      <c r="BR141" s="138">
        <f t="shared" si="18"/>
        <v>1989.0875915355211</v>
      </c>
      <c r="BS141" s="138">
        <f t="shared" si="18"/>
        <v>2108.0258964611789</v>
      </c>
      <c r="BT141" s="138">
        <f t="shared" si="18"/>
        <v>2126.9175149054745</v>
      </c>
      <c r="BU141" s="138">
        <f t="shared" si="18"/>
        <v>2165.2822833164964</v>
      </c>
      <c r="BV141" s="138">
        <f t="shared" si="18"/>
        <v>2276.3916259885987</v>
      </c>
      <c r="BW141" s="138">
        <f t="shared" si="18"/>
        <v>2422.1386462516339</v>
      </c>
      <c r="BX141" s="138">
        <f t="shared" si="18"/>
        <v>2246.3774385768752</v>
      </c>
      <c r="BY141" s="138">
        <f t="shared" si="18"/>
        <v>2451.6368116180342</v>
      </c>
      <c r="BZ141" s="138">
        <f t="shared" si="18"/>
        <v>2661.3070073684639</v>
      </c>
      <c r="CA141" s="138">
        <f t="shared" si="18"/>
        <v>2778.5993409416787</v>
      </c>
      <c r="CB141" s="138">
        <f t="shared" si="18"/>
        <v>2893.7630304290556</v>
      </c>
      <c r="CC141" s="139">
        <f t="shared" si="18"/>
        <v>2958.7626745791431</v>
      </c>
    </row>
    <row r="142" spans="1:81" x14ac:dyDescent="0.4">
      <c r="A142" s="132"/>
      <c r="B142" s="13" t="s">
        <v>362</v>
      </c>
      <c r="AH142" s="138">
        <f t="shared" ref="AH142:CC142" si="19">SUMIF($C$20:$C$74,"(NC / NIR)",AH$20:AH$74)</f>
        <v>2132.8939240759169</v>
      </c>
      <c r="AI142" s="138">
        <f t="shared" si="19"/>
        <v>2316.4627194872537</v>
      </c>
      <c r="AJ142" s="138">
        <f t="shared" si="19"/>
        <v>2324.5999396560596</v>
      </c>
      <c r="AK142" s="138">
        <f t="shared" si="19"/>
        <v>2453.2329306270631</v>
      </c>
      <c r="AL142" s="138">
        <f t="shared" si="19"/>
        <v>2569.952290394504</v>
      </c>
      <c r="AM142" s="138">
        <f t="shared" si="19"/>
        <v>2836.4938494113226</v>
      </c>
      <c r="AN142" s="138">
        <f t="shared" si="19"/>
        <v>2964.7497368874283</v>
      </c>
      <c r="AO142" s="138">
        <f t="shared" si="19"/>
        <v>3082.1549688407408</v>
      </c>
      <c r="AP142" s="138">
        <f t="shared" si="19"/>
        <v>3390.0731532952714</v>
      </c>
      <c r="AQ142" s="138">
        <f t="shared" si="19"/>
        <v>3585.0347515129174</v>
      </c>
      <c r="AR142" s="138">
        <f t="shared" si="19"/>
        <v>3480.5009287248599</v>
      </c>
      <c r="AS142" s="138">
        <f t="shared" si="19"/>
        <v>3493.8107120110235</v>
      </c>
      <c r="AT142" s="138">
        <f t="shared" si="19"/>
        <v>3718.8640224942656</v>
      </c>
      <c r="AU142" s="138">
        <f t="shared" si="19"/>
        <v>4304.7411330144441</v>
      </c>
      <c r="AV142" s="138">
        <f t="shared" si="19"/>
        <v>4940.8315287099913</v>
      </c>
      <c r="AW142" s="138">
        <f t="shared" si="19"/>
        <v>5945.5169259465038</v>
      </c>
      <c r="AX142" s="138">
        <f t="shared" si="19"/>
        <v>6470.5563139997867</v>
      </c>
      <c r="AY142" s="138">
        <f t="shared" si="19"/>
        <v>7265.0617391214419</v>
      </c>
      <c r="AZ142" s="138">
        <f t="shared" si="19"/>
        <v>8150.4929047052856</v>
      </c>
      <c r="BA142" s="138">
        <f t="shared" si="19"/>
        <v>8669.8417213506473</v>
      </c>
      <c r="BB142" s="138">
        <f t="shared" si="19"/>
        <v>8834.1582495554048</v>
      </c>
      <c r="BC142" s="138">
        <f t="shared" si="19"/>
        <v>9145.8912692863105</v>
      </c>
      <c r="BD142" s="138">
        <f t="shared" si="19"/>
        <v>9303.8530401431508</v>
      </c>
      <c r="BE142" s="138">
        <f t="shared" si="19"/>
        <v>9772.2950400678983</v>
      </c>
      <c r="BF142" s="138">
        <f t="shared" si="19"/>
        <v>9779.0132844393211</v>
      </c>
      <c r="BG142" s="138">
        <f t="shared" si="19"/>
        <v>10010.35928263335</v>
      </c>
      <c r="BH142" s="138">
        <f t="shared" si="19"/>
        <v>10105.951887631323</v>
      </c>
      <c r="BI142" s="138">
        <f t="shared" si="19"/>
        <v>10225.268679781342</v>
      </c>
      <c r="BJ142" s="138">
        <f t="shared" si="19"/>
        <v>10334.251602021142</v>
      </c>
      <c r="BK142" s="138">
        <f t="shared" si="19"/>
        <v>10543.99943026897</v>
      </c>
      <c r="BL142" s="138">
        <f t="shared" si="19"/>
        <v>11047.214992136242</v>
      </c>
      <c r="BM142" s="138">
        <f t="shared" si="19"/>
        <v>11447.869027982177</v>
      </c>
      <c r="BN142" s="138">
        <f t="shared" si="19"/>
        <v>11656.524909629286</v>
      </c>
      <c r="BO142" s="138">
        <f t="shared" si="19"/>
        <v>12060.194666837013</v>
      </c>
      <c r="BP142" s="138">
        <f t="shared" si="19"/>
        <v>12636.116345131215</v>
      </c>
      <c r="BQ142" s="138">
        <f t="shared" si="19"/>
        <v>12819.63717482303</v>
      </c>
      <c r="BR142" s="138">
        <f t="shared" si="19"/>
        <v>13710.398385014931</v>
      </c>
      <c r="BS142" s="138">
        <f t="shared" si="19"/>
        <v>14504.207418411384</v>
      </c>
      <c r="BT142" s="138">
        <f t="shared" si="19"/>
        <v>14322.877044298562</v>
      </c>
      <c r="BU142" s="138">
        <f t="shared" si="19"/>
        <v>15413.26631752552</v>
      </c>
      <c r="BV142" s="138">
        <f t="shared" si="19"/>
        <v>15981.093215832421</v>
      </c>
      <c r="BW142" s="138">
        <f t="shared" si="19"/>
        <v>16398.775772082397</v>
      </c>
      <c r="BX142" s="138">
        <f t="shared" si="19"/>
        <v>15285.212556886769</v>
      </c>
      <c r="BY142" s="138">
        <f t="shared" si="19"/>
        <v>16353.669754365224</v>
      </c>
      <c r="BZ142" s="138">
        <f t="shared" si="19"/>
        <v>17660.470272745708</v>
      </c>
      <c r="CA142" s="138">
        <f t="shared" si="19"/>
        <v>18649.624968966356</v>
      </c>
      <c r="CB142" s="138">
        <f t="shared" si="19"/>
        <v>19976.981148675557</v>
      </c>
      <c r="CC142" s="139">
        <f t="shared" si="19"/>
        <v>21174.37311036692</v>
      </c>
    </row>
    <row r="143" spans="1:81" x14ac:dyDescent="0.4">
      <c r="A143" s="132"/>
      <c r="B143" s="13" t="s">
        <v>363</v>
      </c>
      <c r="AH143" s="138">
        <f t="shared" ref="AH143:CC143" si="20">SUMIF($C$79:$C$124,"(NC / NIR)",AH$79:AH$124)</f>
        <v>2389.392379264963</v>
      </c>
      <c r="AI143" s="138">
        <f t="shared" si="20"/>
        <v>2166.2858971089281</v>
      </c>
      <c r="AJ143" s="138">
        <f t="shared" si="20"/>
        <v>2228.7992146790912</v>
      </c>
      <c r="AK143" s="138">
        <f t="shared" si="20"/>
        <v>2422.5288005099237</v>
      </c>
      <c r="AL143" s="138">
        <f t="shared" si="20"/>
        <v>2622.8220136234572</v>
      </c>
      <c r="AM143" s="138">
        <f t="shared" si="20"/>
        <v>2808.2237597607091</v>
      </c>
      <c r="AN143" s="138">
        <f t="shared" si="20"/>
        <v>2973.1800008589025</v>
      </c>
      <c r="AO143" s="138">
        <f t="shared" si="20"/>
        <v>3250.341907773266</v>
      </c>
      <c r="AP143" s="138">
        <f t="shared" si="20"/>
        <v>3528.230494085592</v>
      </c>
      <c r="AQ143" s="138">
        <f t="shared" si="20"/>
        <v>3686.1328381705389</v>
      </c>
      <c r="AR143" s="138">
        <f t="shared" si="20"/>
        <v>3790.2507523545792</v>
      </c>
      <c r="AS143" s="138">
        <f t="shared" si="20"/>
        <v>3939.2691086204059</v>
      </c>
      <c r="AT143" s="138">
        <f t="shared" si="20"/>
        <v>4422.2105533195145</v>
      </c>
      <c r="AU143" s="138">
        <f t="shared" si="20"/>
        <v>5097.4398511448289</v>
      </c>
      <c r="AV143" s="138">
        <f t="shared" si="20"/>
        <v>6166.9563948513842</v>
      </c>
      <c r="AW143" s="138">
        <f t="shared" si="20"/>
        <v>6964.9497801749685</v>
      </c>
      <c r="AX143" s="138">
        <f t="shared" si="20"/>
        <v>7165.4533724438152</v>
      </c>
      <c r="AY143" s="138">
        <f t="shared" si="20"/>
        <v>7835.12218954531</v>
      </c>
      <c r="AZ143" s="138">
        <f t="shared" si="20"/>
        <v>8357.7544102549546</v>
      </c>
      <c r="BA143" s="138">
        <f t="shared" si="20"/>
        <v>9143.929373571722</v>
      </c>
      <c r="BB143" s="138">
        <f t="shared" si="20"/>
        <v>9487.3894418593445</v>
      </c>
      <c r="BC143" s="138">
        <f t="shared" si="20"/>
        <v>10801.43471892038</v>
      </c>
      <c r="BD143" s="138">
        <f t="shared" si="20"/>
        <v>13391.491761377933</v>
      </c>
      <c r="BE143" s="138">
        <f t="shared" si="20"/>
        <v>13572.528819917785</v>
      </c>
      <c r="BF143" s="138">
        <f t="shared" si="20"/>
        <v>12145.16055940335</v>
      </c>
      <c r="BG143" s="138">
        <f t="shared" si="20"/>
        <v>12850.557836148753</v>
      </c>
      <c r="BH143" s="138">
        <f t="shared" si="20"/>
        <v>13904.040057598551</v>
      </c>
      <c r="BI143" s="138">
        <f t="shared" si="20"/>
        <v>15162.30318732203</v>
      </c>
      <c r="BJ143" s="138">
        <f t="shared" si="20"/>
        <v>13936.06365246621</v>
      </c>
      <c r="BK143" s="138">
        <f t="shared" si="20"/>
        <v>14580.394705374598</v>
      </c>
      <c r="BL143" s="138">
        <f t="shared" si="20"/>
        <v>15872.929312521917</v>
      </c>
      <c r="BM143" s="138">
        <f t="shared" si="20"/>
        <v>16672.612295365427</v>
      </c>
      <c r="BN143" s="138">
        <f t="shared" si="20"/>
        <v>16862.246401194941</v>
      </c>
      <c r="BO143" s="138">
        <f t="shared" si="20"/>
        <v>16243.415393041563</v>
      </c>
      <c r="BP143" s="138">
        <f t="shared" si="20"/>
        <v>16488.165446871404</v>
      </c>
      <c r="BQ143" s="138">
        <f t="shared" si="20"/>
        <v>16343.67367860442</v>
      </c>
      <c r="BR143" s="138">
        <f t="shared" si="20"/>
        <v>16643.675951897589</v>
      </c>
      <c r="BS143" s="138">
        <f t="shared" si="20"/>
        <v>16472.872459284383</v>
      </c>
      <c r="BT143" s="138">
        <f t="shared" si="20"/>
        <v>16099.501247820939</v>
      </c>
      <c r="BU143" s="138">
        <f t="shared" si="20"/>
        <v>16002.850835456846</v>
      </c>
      <c r="BV143" s="138">
        <f t="shared" si="20"/>
        <v>15308.8837809366</v>
      </c>
      <c r="BW143" s="138">
        <f t="shared" si="20"/>
        <v>15101.418073121013</v>
      </c>
      <c r="BX143" s="138">
        <f t="shared" si="20"/>
        <v>13050.653454615362</v>
      </c>
      <c r="BY143" s="138">
        <f t="shared" si="20"/>
        <v>13473.478799420187</v>
      </c>
      <c r="BZ143" s="138">
        <f t="shared" si="20"/>
        <v>13898.626970681211</v>
      </c>
      <c r="CA143" s="138">
        <f t="shared" si="20"/>
        <v>13922.709301596196</v>
      </c>
      <c r="CB143" s="138">
        <f t="shared" si="20"/>
        <v>13319.702524423534</v>
      </c>
      <c r="CC143" s="139">
        <f t="shared" si="20"/>
        <v>13393.356210525639</v>
      </c>
    </row>
    <row r="144" spans="1:81" ht="27" customHeight="1" x14ac:dyDescent="0.4">
      <c r="A144" s="132"/>
      <c r="B144" s="93" t="s">
        <v>304</v>
      </c>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9"/>
    </row>
    <row r="145" spans="1:81" x14ac:dyDescent="0.4">
      <c r="A145" s="132"/>
      <c r="B145" s="49" t="s">
        <v>305</v>
      </c>
      <c r="CC145" s="111"/>
    </row>
    <row r="146" spans="1:81" x14ac:dyDescent="0.4">
      <c r="A146" s="132"/>
      <c r="B146" s="49" t="s">
        <v>306</v>
      </c>
      <c r="CC146" s="111"/>
    </row>
    <row r="147" spans="1:81" ht="27" customHeight="1" thickBot="1" x14ac:dyDescent="0.45">
      <c r="A147" s="179"/>
      <c r="B147" s="78" t="s">
        <v>307</v>
      </c>
      <c r="C147" s="104"/>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4"/>
      <c r="BY147" s="104"/>
      <c r="BZ147" s="104"/>
      <c r="CA147" s="104"/>
      <c r="CB147" s="104"/>
      <c r="CC147" s="11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88"/>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92" bestFit="1" customWidth="1"/>
    <col min="2" max="2" width="75.73046875" style="184" customWidth="1"/>
    <col min="3" max="3" width="25.73046875" style="184" customWidth="1"/>
    <col min="4" max="75" width="12.73046875" style="206" customWidth="1"/>
    <col min="76" max="81" width="12.73046875" style="184" customWidth="1"/>
    <col min="82" max="82" width="9.1328125" style="184" customWidth="1"/>
    <col min="83" max="16384" width="9.1328125" style="184"/>
  </cols>
  <sheetData>
    <row r="1" spans="1:81" s="181" customFormat="1" ht="25.5" customHeight="1" thickBot="1" x14ac:dyDescent="0.4">
      <c r="A1" s="42" t="s">
        <v>44</v>
      </c>
      <c r="B1" s="43" t="s">
        <v>85</v>
      </c>
      <c r="C1" s="95"/>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row>
    <row r="2" spans="1:81" ht="33" customHeight="1" x14ac:dyDescent="0.4">
      <c r="A2" s="45" t="s">
        <v>45</v>
      </c>
      <c r="B2" s="182" t="s">
        <v>366</v>
      </c>
      <c r="C2" s="220"/>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187" customFormat="1" x14ac:dyDescent="0.4">
      <c r="A3" s="97">
        <v>2021</v>
      </c>
      <c r="B3" s="185" t="s">
        <v>309</v>
      </c>
      <c r="C3" s="185"/>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9"/>
      <c r="B4" s="188"/>
      <c r="C4" s="188"/>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1"/>
    </row>
    <row r="5" spans="1:81" ht="27" customHeight="1" x14ac:dyDescent="0.4">
      <c r="B5" s="205" t="s">
        <v>367</v>
      </c>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5"/>
    </row>
    <row r="6" spans="1:81" x14ac:dyDescent="0.4">
      <c r="B6" s="184" t="s">
        <v>368</v>
      </c>
      <c r="D6" s="138">
        <v>0</v>
      </c>
      <c r="E6" s="138">
        <v>0</v>
      </c>
      <c r="F6" s="138">
        <v>0</v>
      </c>
      <c r="G6" s="138">
        <v>0</v>
      </c>
      <c r="H6" s="138">
        <v>0</v>
      </c>
      <c r="I6" s="138">
        <v>0</v>
      </c>
      <c r="J6" s="138">
        <v>0</v>
      </c>
      <c r="K6" s="138">
        <v>0</v>
      </c>
      <c r="L6" s="138">
        <v>0</v>
      </c>
      <c r="M6" s="138">
        <v>0</v>
      </c>
      <c r="N6" s="138">
        <v>0</v>
      </c>
      <c r="O6" s="138">
        <v>0</v>
      </c>
      <c r="P6" s="138">
        <v>0</v>
      </c>
      <c r="Q6" s="138">
        <v>0</v>
      </c>
      <c r="R6" s="138">
        <v>0</v>
      </c>
      <c r="S6" s="138">
        <v>0</v>
      </c>
      <c r="T6" s="138">
        <v>0</v>
      </c>
      <c r="U6" s="138">
        <v>0</v>
      </c>
      <c r="V6" s="138">
        <v>0</v>
      </c>
      <c r="W6" s="138">
        <v>0</v>
      </c>
      <c r="X6" s="138">
        <v>0</v>
      </c>
      <c r="Y6" s="138">
        <v>0</v>
      </c>
      <c r="Z6" s="138">
        <v>0</v>
      </c>
      <c r="AA6" s="138">
        <v>0</v>
      </c>
      <c r="AB6" s="138">
        <v>0</v>
      </c>
      <c r="AC6" s="138">
        <v>30</v>
      </c>
      <c r="AD6" s="138">
        <v>35</v>
      </c>
      <c r="AE6" s="138">
        <v>39</v>
      </c>
      <c r="AF6" s="138">
        <v>41</v>
      </c>
      <c r="AG6" s="138">
        <v>45</v>
      </c>
      <c r="AH6" s="138">
        <v>46</v>
      </c>
      <c r="AI6" s="138">
        <v>47</v>
      </c>
      <c r="AJ6" s="138">
        <v>49</v>
      </c>
      <c r="AK6" s="138">
        <v>50</v>
      </c>
      <c r="AL6" s="138">
        <v>53</v>
      </c>
      <c r="AM6" s="138">
        <v>54</v>
      </c>
      <c r="AN6" s="138">
        <v>58</v>
      </c>
      <c r="AO6" s="138">
        <v>61</v>
      </c>
      <c r="AP6" s="138">
        <v>64</v>
      </c>
      <c r="AQ6" s="138">
        <v>68</v>
      </c>
      <c r="AR6" s="138">
        <v>72</v>
      </c>
      <c r="AS6" s="138">
        <v>74</v>
      </c>
      <c r="AT6" s="138">
        <v>80</v>
      </c>
      <c r="AU6" s="138">
        <v>90</v>
      </c>
      <c r="AV6" s="138">
        <v>0</v>
      </c>
      <c r="AW6" s="138">
        <v>0</v>
      </c>
      <c r="AX6" s="138">
        <v>0</v>
      </c>
      <c r="AY6" s="138">
        <v>0</v>
      </c>
      <c r="AZ6" s="138">
        <v>0</v>
      </c>
      <c r="BA6" s="138">
        <v>0</v>
      </c>
      <c r="BB6" s="138">
        <v>0</v>
      </c>
      <c r="BC6" s="138">
        <v>0</v>
      </c>
      <c r="BD6" s="138">
        <v>0</v>
      </c>
      <c r="BE6" s="138">
        <v>0</v>
      </c>
      <c r="BF6" s="138">
        <v>0</v>
      </c>
      <c r="BG6" s="138">
        <v>0</v>
      </c>
      <c r="BH6" s="138">
        <v>0</v>
      </c>
      <c r="BI6" s="138">
        <v>0</v>
      </c>
      <c r="BJ6" s="138">
        <v>0</v>
      </c>
      <c r="BK6" s="138">
        <v>0</v>
      </c>
      <c r="BL6" s="138">
        <v>0</v>
      </c>
      <c r="BM6" s="138">
        <v>0</v>
      </c>
      <c r="BN6" s="138">
        <v>0</v>
      </c>
      <c r="BO6" s="138">
        <v>0</v>
      </c>
      <c r="BP6" s="138">
        <v>0</v>
      </c>
      <c r="BQ6" s="138">
        <v>0</v>
      </c>
      <c r="BR6" s="138">
        <v>0</v>
      </c>
      <c r="BS6" s="138">
        <v>0</v>
      </c>
      <c r="BT6" s="138">
        <v>0</v>
      </c>
      <c r="BU6" s="138">
        <v>0</v>
      </c>
      <c r="BV6" s="138">
        <v>0</v>
      </c>
      <c r="BW6" s="138">
        <v>0</v>
      </c>
      <c r="BX6" s="138">
        <v>0</v>
      </c>
      <c r="BY6" s="138">
        <v>0</v>
      </c>
      <c r="BZ6" s="138">
        <v>0</v>
      </c>
      <c r="CA6" s="138">
        <v>0</v>
      </c>
      <c r="CB6" s="138">
        <v>0</v>
      </c>
      <c r="CC6" s="139">
        <v>0</v>
      </c>
    </row>
    <row r="7" spans="1:81" x14ac:dyDescent="0.4">
      <c r="B7" s="184" t="s">
        <v>322</v>
      </c>
      <c r="D7" s="138">
        <v>0</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38">
        <v>0</v>
      </c>
      <c r="AD7" s="138">
        <v>0</v>
      </c>
      <c r="AE7" s="138">
        <v>0</v>
      </c>
      <c r="AF7" s="138">
        <v>0</v>
      </c>
      <c r="AG7" s="138">
        <v>0</v>
      </c>
      <c r="AH7" s="138">
        <v>7244</v>
      </c>
      <c r="AI7" s="138">
        <v>7250</v>
      </c>
      <c r="AJ7" s="138">
        <v>7230</v>
      </c>
      <c r="AK7" s="138">
        <v>7174</v>
      </c>
      <c r="AL7" s="138">
        <v>7091</v>
      </c>
      <c r="AM7" s="138">
        <v>6983</v>
      </c>
      <c r="AN7" s="138">
        <v>6924</v>
      </c>
      <c r="AO7" s="138">
        <v>6868</v>
      </c>
      <c r="AP7" s="138">
        <v>6816</v>
      </c>
      <c r="AQ7" s="138">
        <v>6768</v>
      </c>
      <c r="AR7" s="138">
        <v>6752</v>
      </c>
      <c r="AS7" s="138">
        <v>6745</v>
      </c>
      <c r="AT7" s="138">
        <v>6780</v>
      </c>
      <c r="AU7" s="138">
        <v>6854</v>
      </c>
      <c r="AV7" s="138">
        <v>6795</v>
      </c>
      <c r="AW7" s="138">
        <v>6849</v>
      </c>
      <c r="AX7" s="138">
        <v>6905</v>
      </c>
      <c r="AY7" s="138">
        <v>6943</v>
      </c>
      <c r="AZ7" s="138">
        <v>6970</v>
      </c>
      <c r="BA7" s="138">
        <v>7008</v>
      </c>
      <c r="BB7" s="138">
        <v>7021</v>
      </c>
      <c r="BC7" s="138">
        <v>7025</v>
      </c>
      <c r="BD7" s="138">
        <v>7012</v>
      </c>
      <c r="BE7" s="138">
        <v>6991</v>
      </c>
      <c r="BF7" s="138">
        <v>7042</v>
      </c>
      <c r="BG7" s="138">
        <v>0</v>
      </c>
      <c r="BH7" s="138">
        <v>0</v>
      </c>
      <c r="BI7" s="138">
        <v>0</v>
      </c>
      <c r="BJ7" s="138">
        <v>0</v>
      </c>
      <c r="BK7" s="138">
        <v>0</v>
      </c>
      <c r="BL7" s="138">
        <v>0</v>
      </c>
      <c r="BM7" s="138">
        <v>0</v>
      </c>
      <c r="BN7" s="138">
        <v>0</v>
      </c>
      <c r="BO7" s="138">
        <v>0</v>
      </c>
      <c r="BP7" s="138">
        <v>0</v>
      </c>
      <c r="BQ7" s="138">
        <v>0</v>
      </c>
      <c r="BR7" s="138">
        <v>0</v>
      </c>
      <c r="BS7" s="138">
        <v>0</v>
      </c>
      <c r="BT7" s="138">
        <v>0</v>
      </c>
      <c r="BU7" s="138">
        <v>0</v>
      </c>
      <c r="BV7" s="138">
        <v>0</v>
      </c>
      <c r="BW7" s="138">
        <v>0</v>
      </c>
      <c r="BX7" s="138">
        <v>0</v>
      </c>
      <c r="BY7" s="138">
        <v>0</v>
      </c>
      <c r="BZ7" s="138">
        <v>0</v>
      </c>
      <c r="CA7" s="138">
        <v>0</v>
      </c>
      <c r="CB7" s="138">
        <v>0</v>
      </c>
      <c r="CC7" s="139">
        <v>0</v>
      </c>
    </row>
    <row r="8" spans="1:81" x14ac:dyDescent="0.4">
      <c r="B8" s="196" t="s">
        <v>312</v>
      </c>
      <c r="D8" s="138">
        <v>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38">
        <v>0</v>
      </c>
      <c r="AD8" s="138">
        <v>0</v>
      </c>
      <c r="AE8" s="138">
        <v>0</v>
      </c>
      <c r="AF8" s="138">
        <v>0</v>
      </c>
      <c r="AG8" s="138">
        <v>0</v>
      </c>
      <c r="AH8" s="138">
        <v>13589</v>
      </c>
      <c r="AI8" s="138">
        <v>13438</v>
      </c>
      <c r="AJ8" s="138">
        <v>13273</v>
      </c>
      <c r="AK8" s="138">
        <v>13079</v>
      </c>
      <c r="AL8" s="138">
        <v>12856</v>
      </c>
      <c r="AM8" s="138">
        <v>12584</v>
      </c>
      <c r="AN8" s="138">
        <v>12449</v>
      </c>
      <c r="AO8" s="138">
        <v>12325</v>
      </c>
      <c r="AP8" s="138">
        <v>12217</v>
      </c>
      <c r="AQ8" s="138">
        <v>12141</v>
      </c>
      <c r="AR8" s="138">
        <v>12124</v>
      </c>
      <c r="AS8" s="138">
        <v>12137</v>
      </c>
      <c r="AT8" s="138">
        <v>12227</v>
      </c>
      <c r="AU8" s="138">
        <v>12405</v>
      </c>
      <c r="AV8" s="138">
        <v>12285</v>
      </c>
      <c r="AW8" s="138">
        <v>12414</v>
      </c>
      <c r="AX8" s="138">
        <v>12543</v>
      </c>
      <c r="AY8" s="138">
        <v>12579</v>
      </c>
      <c r="AZ8" s="138">
        <v>12625</v>
      </c>
      <c r="BA8" s="138">
        <v>12729</v>
      </c>
      <c r="BB8" s="138">
        <v>12716</v>
      </c>
      <c r="BC8" s="138">
        <v>12689</v>
      </c>
      <c r="BD8" s="138">
        <v>12656</v>
      </c>
      <c r="BE8" s="138">
        <v>12600</v>
      </c>
      <c r="BF8" s="138">
        <v>12622</v>
      </c>
      <c r="BG8" s="138">
        <v>0</v>
      </c>
      <c r="BH8" s="138">
        <v>0</v>
      </c>
      <c r="BI8" s="138">
        <v>0</v>
      </c>
      <c r="BJ8" s="138">
        <v>0</v>
      </c>
      <c r="BK8" s="138">
        <v>0</v>
      </c>
      <c r="BL8" s="138">
        <v>0</v>
      </c>
      <c r="BM8" s="138">
        <v>0</v>
      </c>
      <c r="BN8" s="138">
        <v>0</v>
      </c>
      <c r="BO8" s="138">
        <v>0</v>
      </c>
      <c r="BP8" s="138">
        <v>0</v>
      </c>
      <c r="BQ8" s="138">
        <v>0</v>
      </c>
      <c r="BR8" s="138">
        <v>0</v>
      </c>
      <c r="BS8" s="138">
        <v>0</v>
      </c>
      <c r="BT8" s="138">
        <v>0</v>
      </c>
      <c r="BU8" s="138">
        <v>0</v>
      </c>
      <c r="BV8" s="138">
        <v>0</v>
      </c>
      <c r="BW8" s="138">
        <v>0</v>
      </c>
      <c r="BX8" s="138">
        <v>0</v>
      </c>
      <c r="BY8" s="138">
        <v>0</v>
      </c>
      <c r="BZ8" s="138">
        <v>0</v>
      </c>
      <c r="CA8" s="138">
        <v>0</v>
      </c>
      <c r="CB8" s="138">
        <v>0</v>
      </c>
      <c r="CC8" s="139">
        <v>0</v>
      </c>
    </row>
    <row r="9" spans="1:81" x14ac:dyDescent="0.4">
      <c r="B9" s="184" t="s">
        <v>229</v>
      </c>
      <c r="D9" s="138">
        <v>0</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38">
        <v>0</v>
      </c>
      <c r="AD9" s="138">
        <v>0</v>
      </c>
      <c r="AE9" s="138">
        <v>0</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106</v>
      </c>
      <c r="AW9" s="138">
        <v>129</v>
      </c>
      <c r="AX9" s="138">
        <v>147</v>
      </c>
      <c r="AY9" s="138">
        <v>166</v>
      </c>
      <c r="AZ9" s="138">
        <v>181</v>
      </c>
      <c r="BA9" s="138">
        <v>197</v>
      </c>
      <c r="BB9" s="138">
        <v>207</v>
      </c>
      <c r="BC9" s="138">
        <v>216</v>
      </c>
      <c r="BD9" s="138">
        <v>227</v>
      </c>
      <c r="BE9" s="138">
        <v>239</v>
      </c>
      <c r="BF9" s="138">
        <v>258</v>
      </c>
      <c r="BG9" s="138">
        <v>270</v>
      </c>
      <c r="BH9" s="138">
        <v>279</v>
      </c>
      <c r="BI9" s="138">
        <v>286</v>
      </c>
      <c r="BJ9" s="138">
        <v>292</v>
      </c>
      <c r="BK9" s="138">
        <v>300</v>
      </c>
      <c r="BL9" s="138">
        <v>310</v>
      </c>
      <c r="BM9" s="138">
        <v>322</v>
      </c>
      <c r="BN9" s="138">
        <v>331</v>
      </c>
      <c r="BO9" s="138">
        <v>339</v>
      </c>
      <c r="BP9" s="138">
        <v>350</v>
      </c>
      <c r="BQ9" s="138">
        <v>362</v>
      </c>
      <c r="BR9" s="138">
        <v>381</v>
      </c>
      <c r="BS9" s="138">
        <v>406</v>
      </c>
      <c r="BT9" s="138">
        <v>426</v>
      </c>
      <c r="BU9" s="138">
        <v>450</v>
      </c>
      <c r="BV9" s="138">
        <v>474</v>
      </c>
      <c r="BW9" s="138">
        <v>506</v>
      </c>
      <c r="BX9" s="138">
        <v>487</v>
      </c>
      <c r="BY9" s="138">
        <v>525</v>
      </c>
      <c r="BZ9" s="138">
        <v>563</v>
      </c>
      <c r="CA9" s="138">
        <v>590</v>
      </c>
      <c r="CB9" s="138">
        <v>617</v>
      </c>
      <c r="CC9" s="139">
        <v>643</v>
      </c>
    </row>
    <row r="10" spans="1:81" x14ac:dyDescent="0.4">
      <c r="B10" s="196" t="s">
        <v>310</v>
      </c>
      <c r="D10" s="194">
        <v>0</v>
      </c>
      <c r="E10" s="194">
        <v>0</v>
      </c>
      <c r="F10" s="194">
        <v>0</v>
      </c>
      <c r="G10" s="194">
        <v>0</v>
      </c>
      <c r="H10" s="194">
        <v>0</v>
      </c>
      <c r="I10" s="194">
        <v>0</v>
      </c>
      <c r="J10" s="194">
        <v>0</v>
      </c>
      <c r="K10" s="194">
        <v>0</v>
      </c>
      <c r="L10" s="194">
        <v>0</v>
      </c>
      <c r="M10" s="194">
        <v>0</v>
      </c>
      <c r="N10" s="194">
        <v>0</v>
      </c>
      <c r="O10" s="194">
        <v>0</v>
      </c>
      <c r="P10" s="194">
        <v>0</v>
      </c>
      <c r="Q10" s="194">
        <v>0</v>
      </c>
      <c r="R10" s="194">
        <v>0</v>
      </c>
      <c r="S10" s="194">
        <v>0</v>
      </c>
      <c r="T10" s="194">
        <v>0</v>
      </c>
      <c r="U10" s="194">
        <v>0</v>
      </c>
      <c r="V10" s="194">
        <v>0</v>
      </c>
      <c r="W10" s="194">
        <v>0</v>
      </c>
      <c r="X10" s="194">
        <v>0</v>
      </c>
      <c r="Y10" s="194">
        <v>0</v>
      </c>
      <c r="Z10" s="194">
        <v>0</v>
      </c>
      <c r="AA10" s="194">
        <v>0</v>
      </c>
      <c r="AB10" s="194">
        <v>0</v>
      </c>
      <c r="AC10" s="194">
        <v>0</v>
      </c>
      <c r="AD10" s="194">
        <v>0</v>
      </c>
      <c r="AE10" s="194">
        <v>0</v>
      </c>
      <c r="AF10" s="194">
        <v>0</v>
      </c>
      <c r="AG10" s="194">
        <v>0</v>
      </c>
      <c r="AH10" s="194">
        <v>0</v>
      </c>
      <c r="AI10" s="194">
        <v>0</v>
      </c>
      <c r="AJ10" s="194">
        <v>0</v>
      </c>
      <c r="AK10" s="194">
        <v>0</v>
      </c>
      <c r="AL10" s="194">
        <v>0</v>
      </c>
      <c r="AM10" s="194">
        <v>0</v>
      </c>
      <c r="AN10" s="194">
        <v>0</v>
      </c>
      <c r="AO10" s="194">
        <v>0</v>
      </c>
      <c r="AP10" s="194">
        <v>0</v>
      </c>
      <c r="AQ10" s="194">
        <v>0</v>
      </c>
      <c r="AR10" s="194">
        <v>0</v>
      </c>
      <c r="AS10" s="194">
        <v>0</v>
      </c>
      <c r="AT10" s="194">
        <v>0</v>
      </c>
      <c r="AU10" s="194">
        <v>0</v>
      </c>
      <c r="AV10" s="194">
        <v>99</v>
      </c>
      <c r="AW10" s="194">
        <v>128</v>
      </c>
      <c r="AX10" s="194">
        <v>145</v>
      </c>
      <c r="AY10" s="194">
        <v>164</v>
      </c>
      <c r="AZ10" s="194">
        <v>181</v>
      </c>
      <c r="BA10" s="194">
        <v>197</v>
      </c>
      <c r="BB10" s="194">
        <v>207</v>
      </c>
      <c r="BC10" s="194">
        <v>216</v>
      </c>
      <c r="BD10" s="194">
        <v>226</v>
      </c>
      <c r="BE10" s="194">
        <v>239</v>
      </c>
      <c r="BF10" s="194">
        <v>258</v>
      </c>
      <c r="BG10" s="194">
        <v>270</v>
      </c>
      <c r="BH10" s="194">
        <v>279</v>
      </c>
      <c r="BI10" s="194">
        <v>286</v>
      </c>
      <c r="BJ10" s="194">
        <v>292</v>
      </c>
      <c r="BK10" s="194">
        <v>300</v>
      </c>
      <c r="BL10" s="194">
        <v>310</v>
      </c>
      <c r="BM10" s="194">
        <v>322</v>
      </c>
      <c r="BN10" s="194">
        <v>331</v>
      </c>
      <c r="BO10" s="194">
        <v>339</v>
      </c>
      <c r="BP10" s="194">
        <v>350</v>
      </c>
      <c r="BQ10" s="194">
        <v>362</v>
      </c>
      <c r="BR10" s="194">
        <v>381</v>
      </c>
      <c r="BS10" s="194">
        <v>406</v>
      </c>
      <c r="BT10" s="194">
        <v>426</v>
      </c>
      <c r="BU10" s="194">
        <v>449</v>
      </c>
      <c r="BV10" s="194">
        <v>473</v>
      </c>
      <c r="BW10" s="194">
        <v>506</v>
      </c>
      <c r="BX10" s="194">
        <v>486</v>
      </c>
      <c r="BY10" s="194">
        <v>524</v>
      </c>
      <c r="BZ10" s="194">
        <v>562</v>
      </c>
      <c r="CA10" s="194">
        <v>590</v>
      </c>
      <c r="CB10" s="194">
        <v>616</v>
      </c>
      <c r="CC10" s="195">
        <v>642</v>
      </c>
    </row>
    <row r="11" spans="1:81" x14ac:dyDescent="0.4">
      <c r="B11" s="196" t="s">
        <v>311</v>
      </c>
      <c r="D11" s="194">
        <v>0</v>
      </c>
      <c r="E11" s="194">
        <v>0</v>
      </c>
      <c r="F11" s="194">
        <v>0</v>
      </c>
      <c r="G11" s="194">
        <v>0</v>
      </c>
      <c r="H11" s="194">
        <v>0</v>
      </c>
      <c r="I11" s="194">
        <v>0</v>
      </c>
      <c r="J11" s="194">
        <v>0</v>
      </c>
      <c r="K11" s="194">
        <v>0</v>
      </c>
      <c r="L11" s="194">
        <v>0</v>
      </c>
      <c r="M11" s="194">
        <v>0</v>
      </c>
      <c r="N11" s="194">
        <v>0</v>
      </c>
      <c r="O11" s="194">
        <v>0</v>
      </c>
      <c r="P11" s="194">
        <v>0</v>
      </c>
      <c r="Q11" s="194">
        <v>0</v>
      </c>
      <c r="R11" s="194">
        <v>0</v>
      </c>
      <c r="S11" s="194">
        <v>0</v>
      </c>
      <c r="T11" s="194">
        <v>0</v>
      </c>
      <c r="U11" s="194">
        <v>0</v>
      </c>
      <c r="V11" s="194">
        <v>0</v>
      </c>
      <c r="W11" s="194">
        <v>0</v>
      </c>
      <c r="X11" s="194">
        <v>0</v>
      </c>
      <c r="Y11" s="194">
        <v>0</v>
      </c>
      <c r="Z11" s="194">
        <v>0</v>
      </c>
      <c r="AA11" s="194">
        <v>0</v>
      </c>
      <c r="AB11" s="194">
        <v>0</v>
      </c>
      <c r="AC11" s="194">
        <v>0</v>
      </c>
      <c r="AD11" s="194">
        <v>0</v>
      </c>
      <c r="AE11" s="194">
        <v>0</v>
      </c>
      <c r="AF11" s="194">
        <v>0</v>
      </c>
      <c r="AG11" s="194">
        <v>0</v>
      </c>
      <c r="AH11" s="194">
        <v>0</v>
      </c>
      <c r="AI11" s="194">
        <v>0</v>
      </c>
      <c r="AJ11" s="194">
        <v>0</v>
      </c>
      <c r="AK11" s="194">
        <v>0</v>
      </c>
      <c r="AL11" s="194">
        <v>0</v>
      </c>
      <c r="AM11" s="194">
        <v>0</v>
      </c>
      <c r="AN11" s="194">
        <v>0</v>
      </c>
      <c r="AO11" s="194">
        <v>0</v>
      </c>
      <c r="AP11" s="194">
        <v>0</v>
      </c>
      <c r="AQ11" s="194">
        <v>0</v>
      </c>
      <c r="AR11" s="194">
        <v>0</v>
      </c>
      <c r="AS11" s="194">
        <v>0</v>
      </c>
      <c r="AT11" s="194">
        <v>0</v>
      </c>
      <c r="AU11" s="194">
        <v>0</v>
      </c>
      <c r="AV11" s="194">
        <v>7</v>
      </c>
      <c r="AW11" s="194">
        <v>1</v>
      </c>
      <c r="AX11" s="194">
        <v>2</v>
      </c>
      <c r="AY11" s="194">
        <v>2</v>
      </c>
      <c r="AZ11" s="194">
        <v>0</v>
      </c>
      <c r="BA11" s="194">
        <v>0</v>
      </c>
      <c r="BB11" s="194">
        <v>0</v>
      </c>
      <c r="BC11" s="194">
        <v>0</v>
      </c>
      <c r="BD11" s="194">
        <v>1</v>
      </c>
      <c r="BE11" s="194">
        <v>0</v>
      </c>
      <c r="BF11" s="194">
        <v>0</v>
      </c>
      <c r="BG11" s="194">
        <v>0</v>
      </c>
      <c r="BH11" s="194">
        <v>0</v>
      </c>
      <c r="BI11" s="194">
        <v>0</v>
      </c>
      <c r="BJ11" s="194">
        <v>0</v>
      </c>
      <c r="BK11" s="194">
        <v>0</v>
      </c>
      <c r="BL11" s="194">
        <v>0</v>
      </c>
      <c r="BM11" s="194">
        <v>0</v>
      </c>
      <c r="BN11" s="194">
        <v>0</v>
      </c>
      <c r="BO11" s="194">
        <v>0</v>
      </c>
      <c r="BP11" s="194">
        <v>0</v>
      </c>
      <c r="BQ11" s="194">
        <v>0</v>
      </c>
      <c r="BR11" s="194">
        <v>0</v>
      </c>
      <c r="BS11" s="194">
        <v>0</v>
      </c>
      <c r="BT11" s="194">
        <v>0</v>
      </c>
      <c r="BU11" s="194">
        <v>0</v>
      </c>
      <c r="BV11" s="194">
        <v>1</v>
      </c>
      <c r="BW11" s="194">
        <v>0</v>
      </c>
      <c r="BX11" s="194">
        <v>0</v>
      </c>
      <c r="BY11" s="194">
        <v>1</v>
      </c>
      <c r="BZ11" s="194">
        <v>1</v>
      </c>
      <c r="CA11" s="194">
        <v>1</v>
      </c>
      <c r="CB11" s="194">
        <v>1</v>
      </c>
      <c r="CC11" s="195">
        <v>1</v>
      </c>
    </row>
    <row r="12" spans="1:81" x14ac:dyDescent="0.4">
      <c r="B12" s="184" t="s">
        <v>326</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38">
        <v>0</v>
      </c>
      <c r="AD12" s="138">
        <v>0</v>
      </c>
      <c r="AE12" s="138">
        <v>0</v>
      </c>
      <c r="AF12" s="138">
        <v>3</v>
      </c>
      <c r="AG12" s="138">
        <v>11</v>
      </c>
      <c r="AH12" s="138">
        <v>15</v>
      </c>
      <c r="AI12" s="138">
        <v>15</v>
      </c>
      <c r="AJ12" s="138">
        <v>16</v>
      </c>
      <c r="AK12" s="138">
        <v>16</v>
      </c>
      <c r="AL12" s="138">
        <v>16</v>
      </c>
      <c r="AM12" s="138">
        <v>16</v>
      </c>
      <c r="AN12" s="138">
        <v>17</v>
      </c>
      <c r="AO12" s="138">
        <v>17</v>
      </c>
      <c r="AP12" s="138">
        <v>17</v>
      </c>
      <c r="AQ12" s="138">
        <v>17</v>
      </c>
      <c r="AR12" s="138">
        <v>17</v>
      </c>
      <c r="AS12" s="138">
        <v>18</v>
      </c>
      <c r="AT12" s="138">
        <v>18</v>
      </c>
      <c r="AU12" s="138">
        <v>19</v>
      </c>
      <c r="AV12" s="138">
        <v>0</v>
      </c>
      <c r="AW12" s="138">
        <v>0</v>
      </c>
      <c r="AX12" s="138">
        <v>0</v>
      </c>
      <c r="AY12" s="138">
        <v>0</v>
      </c>
      <c r="AZ12" s="138">
        <v>0</v>
      </c>
      <c r="BA12" s="138">
        <v>0</v>
      </c>
      <c r="BB12" s="138">
        <v>0</v>
      </c>
      <c r="BC12" s="138">
        <v>0</v>
      </c>
      <c r="BD12" s="138">
        <v>0</v>
      </c>
      <c r="BE12" s="138">
        <v>0</v>
      </c>
      <c r="BF12" s="138">
        <v>0</v>
      </c>
      <c r="BG12" s="138">
        <v>0</v>
      </c>
      <c r="BH12" s="138">
        <v>0</v>
      </c>
      <c r="BI12" s="138">
        <v>0</v>
      </c>
      <c r="BJ12" s="138">
        <v>0</v>
      </c>
      <c r="BK12" s="138">
        <v>0</v>
      </c>
      <c r="BL12" s="138">
        <v>0</v>
      </c>
      <c r="BM12" s="138">
        <v>0</v>
      </c>
      <c r="BN12" s="138">
        <v>0</v>
      </c>
      <c r="BO12" s="138">
        <v>0</v>
      </c>
      <c r="BP12" s="138">
        <v>0</v>
      </c>
      <c r="BQ12" s="138">
        <v>0</v>
      </c>
      <c r="BR12" s="138">
        <v>0</v>
      </c>
      <c r="BS12" s="138">
        <v>0</v>
      </c>
      <c r="BT12" s="138">
        <v>0</v>
      </c>
      <c r="BU12" s="138">
        <v>0</v>
      </c>
      <c r="BV12" s="138">
        <v>0</v>
      </c>
      <c r="BW12" s="138">
        <v>0</v>
      </c>
      <c r="BX12" s="138">
        <v>0</v>
      </c>
      <c r="BY12" s="138">
        <v>0</v>
      </c>
      <c r="BZ12" s="138">
        <v>0</v>
      </c>
      <c r="CA12" s="138">
        <v>0</v>
      </c>
      <c r="CB12" s="138">
        <v>0</v>
      </c>
      <c r="CC12" s="139">
        <v>0</v>
      </c>
    </row>
    <row r="13" spans="1:81" ht="26.25" customHeight="1" x14ac:dyDescent="0.4">
      <c r="B13" s="205" t="s">
        <v>369</v>
      </c>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4"/>
      <c r="CB13" s="194"/>
      <c r="CC13" s="195"/>
    </row>
    <row r="14" spans="1:81" x14ac:dyDescent="0.4">
      <c r="B14" s="67" t="s">
        <v>217</v>
      </c>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c r="BL14" s="194"/>
      <c r="BM14" s="194"/>
      <c r="BN14" s="194"/>
      <c r="BO14" s="194"/>
      <c r="BP14" s="194"/>
      <c r="BQ14" s="194">
        <v>1</v>
      </c>
      <c r="BR14" s="194">
        <v>1</v>
      </c>
      <c r="BS14" s="194">
        <v>1</v>
      </c>
      <c r="BT14" s="194">
        <v>1</v>
      </c>
      <c r="BU14" s="194">
        <v>1</v>
      </c>
      <c r="BV14" s="194">
        <v>1</v>
      </c>
      <c r="BW14" s="194">
        <v>1</v>
      </c>
      <c r="BX14" s="194">
        <v>1</v>
      </c>
      <c r="BY14" s="194">
        <v>1</v>
      </c>
      <c r="BZ14" s="194">
        <v>1</v>
      </c>
      <c r="CA14" s="194">
        <v>1</v>
      </c>
      <c r="CB14" s="194">
        <v>1</v>
      </c>
      <c r="CC14" s="195">
        <v>1</v>
      </c>
    </row>
    <row r="15" spans="1:81" x14ac:dyDescent="0.4">
      <c r="B15" s="184" t="s">
        <v>368</v>
      </c>
      <c r="D15" s="194">
        <v>0</v>
      </c>
      <c r="E15" s="194">
        <v>0</v>
      </c>
      <c r="F15" s="194">
        <v>0</v>
      </c>
      <c r="G15" s="194">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41</v>
      </c>
      <c r="AD15" s="194">
        <v>51</v>
      </c>
      <c r="AE15" s="194">
        <v>56</v>
      </c>
      <c r="AF15" s="194">
        <v>64</v>
      </c>
      <c r="AG15" s="194">
        <v>70</v>
      </c>
      <c r="AH15" s="194">
        <v>76</v>
      </c>
      <c r="AI15" s="194">
        <v>80</v>
      </c>
      <c r="AJ15" s="194">
        <v>86</v>
      </c>
      <c r="AK15" s="194">
        <v>97</v>
      </c>
      <c r="AL15" s="194">
        <v>105</v>
      </c>
      <c r="AM15" s="194">
        <v>118</v>
      </c>
      <c r="AN15" s="194">
        <v>132</v>
      </c>
      <c r="AO15" s="194">
        <v>142</v>
      </c>
      <c r="AP15" s="194">
        <v>154</v>
      </c>
      <c r="AQ15" s="194">
        <v>166</v>
      </c>
      <c r="AR15" s="194">
        <v>176</v>
      </c>
      <c r="AS15" s="194">
        <v>186</v>
      </c>
      <c r="AT15" s="194">
        <v>199</v>
      </c>
      <c r="AU15" s="194">
        <v>212</v>
      </c>
      <c r="AV15" s="194">
        <v>0</v>
      </c>
      <c r="AW15" s="194">
        <v>0</v>
      </c>
      <c r="AX15" s="194">
        <v>0</v>
      </c>
      <c r="AY15" s="194">
        <v>0</v>
      </c>
      <c r="AZ15" s="194">
        <v>0</v>
      </c>
      <c r="BA15" s="194">
        <v>0</v>
      </c>
      <c r="BB15" s="194">
        <v>0</v>
      </c>
      <c r="BC15" s="194">
        <v>0</v>
      </c>
      <c r="BD15" s="194">
        <v>0</v>
      </c>
      <c r="BE15" s="194">
        <v>0</v>
      </c>
      <c r="BF15" s="194">
        <v>0</v>
      </c>
      <c r="BG15" s="194">
        <v>0</v>
      </c>
      <c r="BH15" s="194">
        <v>0</v>
      </c>
      <c r="BI15" s="194">
        <v>0</v>
      </c>
      <c r="BJ15" s="194">
        <v>0</v>
      </c>
      <c r="BK15" s="194">
        <v>0</v>
      </c>
      <c r="BL15" s="194">
        <v>0</v>
      </c>
      <c r="BM15" s="194">
        <v>0</v>
      </c>
      <c r="BN15" s="194">
        <v>0</v>
      </c>
      <c r="BO15" s="194">
        <v>0</v>
      </c>
      <c r="BP15" s="194">
        <v>0</v>
      </c>
      <c r="BQ15" s="194">
        <v>0</v>
      </c>
      <c r="BR15" s="194">
        <v>0</v>
      </c>
      <c r="BS15" s="194">
        <v>0</v>
      </c>
      <c r="BT15" s="194">
        <v>0</v>
      </c>
      <c r="BU15" s="194">
        <v>0</v>
      </c>
      <c r="BV15" s="194">
        <v>0</v>
      </c>
      <c r="BW15" s="194">
        <v>0</v>
      </c>
      <c r="BX15" s="194">
        <v>0</v>
      </c>
      <c r="BY15" s="194">
        <v>0</v>
      </c>
      <c r="BZ15" s="194">
        <v>0</v>
      </c>
      <c r="CA15" s="194">
        <v>0</v>
      </c>
      <c r="CB15" s="194">
        <v>0</v>
      </c>
      <c r="CC15" s="195">
        <v>0</v>
      </c>
    </row>
    <row r="16" spans="1:81" x14ac:dyDescent="0.4">
      <c r="B16" s="184" t="s">
        <v>220</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38">
        <v>0</v>
      </c>
      <c r="AD16" s="138">
        <v>0</v>
      </c>
      <c r="AE16" s="138">
        <v>0</v>
      </c>
      <c r="AF16" s="138">
        <v>0</v>
      </c>
      <c r="AG16" s="138">
        <v>0</v>
      </c>
      <c r="AH16" s="138">
        <v>407</v>
      </c>
      <c r="AI16" s="138">
        <v>408</v>
      </c>
      <c r="AJ16" s="138">
        <v>393</v>
      </c>
      <c r="AK16" s="138">
        <v>377</v>
      </c>
      <c r="AL16" s="138">
        <v>374</v>
      </c>
      <c r="AM16" s="138">
        <v>367</v>
      </c>
      <c r="AN16" s="138">
        <v>362</v>
      </c>
      <c r="AO16" s="138">
        <v>347</v>
      </c>
      <c r="AP16" s="138">
        <v>340</v>
      </c>
      <c r="AQ16" s="138">
        <v>330</v>
      </c>
      <c r="AR16" s="138">
        <v>337</v>
      </c>
      <c r="AS16" s="138">
        <v>327</v>
      </c>
      <c r="AT16" s="138">
        <v>317</v>
      </c>
      <c r="AU16" s="138">
        <v>304</v>
      </c>
      <c r="AV16" s="138">
        <v>295</v>
      </c>
      <c r="AW16" s="138">
        <v>288</v>
      </c>
      <c r="AX16" s="138">
        <v>281</v>
      </c>
      <c r="AY16" s="138">
        <v>271</v>
      </c>
      <c r="AZ16" s="138">
        <v>263</v>
      </c>
      <c r="BA16" s="138">
        <v>252</v>
      </c>
      <c r="BB16" s="138">
        <v>244</v>
      </c>
      <c r="BC16" s="138">
        <v>237</v>
      </c>
      <c r="BD16" s="138">
        <v>233</v>
      </c>
      <c r="BE16" s="138">
        <v>214</v>
      </c>
      <c r="BF16" s="138">
        <v>227</v>
      </c>
      <c r="BG16" s="138">
        <v>203</v>
      </c>
      <c r="BH16" s="138">
        <v>180</v>
      </c>
      <c r="BI16" s="138">
        <v>163</v>
      </c>
      <c r="BJ16" s="138">
        <v>147</v>
      </c>
      <c r="BK16" s="138">
        <v>129</v>
      </c>
      <c r="BL16" s="138">
        <v>117</v>
      </c>
      <c r="BM16" s="138">
        <v>108</v>
      </c>
      <c r="BN16" s="138">
        <v>103</v>
      </c>
      <c r="BO16" s="138">
        <v>100</v>
      </c>
      <c r="BP16" s="138">
        <v>97</v>
      </c>
      <c r="BQ16" s="138">
        <v>95</v>
      </c>
      <c r="BR16" s="138">
        <v>92</v>
      </c>
      <c r="BS16" s="138">
        <v>92</v>
      </c>
      <c r="BT16" s="138">
        <v>90</v>
      </c>
      <c r="BU16" s="138">
        <v>86</v>
      </c>
      <c r="BV16" s="138">
        <v>101</v>
      </c>
      <c r="BW16" s="138">
        <v>100</v>
      </c>
      <c r="BX16" s="138">
        <v>99</v>
      </c>
      <c r="BY16" s="138">
        <v>96</v>
      </c>
      <c r="BZ16" s="138">
        <v>89</v>
      </c>
      <c r="CA16" s="138">
        <v>83</v>
      </c>
      <c r="CB16" s="138">
        <v>79</v>
      </c>
      <c r="CC16" s="139">
        <v>75</v>
      </c>
    </row>
    <row r="17" spans="2:81" x14ac:dyDescent="0.4">
      <c r="B17" s="221" t="s">
        <v>222</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383</v>
      </c>
      <c r="BD17" s="138">
        <v>384</v>
      </c>
      <c r="BE17" s="138">
        <v>408</v>
      </c>
      <c r="BF17" s="138">
        <v>433</v>
      </c>
      <c r="BG17" s="138">
        <v>455</v>
      </c>
      <c r="BH17" s="138">
        <v>467</v>
      </c>
      <c r="BI17" s="138">
        <v>475</v>
      </c>
      <c r="BJ17" s="138">
        <v>485</v>
      </c>
      <c r="BK17" s="138">
        <v>496</v>
      </c>
      <c r="BL17" s="138">
        <v>519</v>
      </c>
      <c r="BM17" s="138">
        <v>550</v>
      </c>
      <c r="BN17" s="138">
        <v>584</v>
      </c>
      <c r="BO17" s="138">
        <v>615</v>
      </c>
      <c r="BP17" s="138">
        <v>650</v>
      </c>
      <c r="BQ17" s="138">
        <v>675</v>
      </c>
      <c r="BR17" s="138">
        <v>730</v>
      </c>
      <c r="BS17" s="138">
        <v>793</v>
      </c>
      <c r="BT17" s="138">
        <v>844</v>
      </c>
      <c r="BU17" s="138">
        <v>884</v>
      </c>
      <c r="BV17" s="138">
        <v>894</v>
      </c>
      <c r="BW17" s="138">
        <v>875</v>
      </c>
      <c r="BX17" s="138">
        <v>908</v>
      </c>
      <c r="BY17" s="138">
        <v>958</v>
      </c>
      <c r="BZ17" s="138">
        <v>1023</v>
      </c>
      <c r="CA17" s="138">
        <v>1080</v>
      </c>
      <c r="CB17" s="138">
        <v>1138</v>
      </c>
      <c r="CC17" s="139">
        <v>1210</v>
      </c>
    </row>
    <row r="18" spans="2:81" x14ac:dyDescent="0.4">
      <c r="B18" s="196" t="s">
        <v>310</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c r="BD18" s="138">
        <v>0</v>
      </c>
      <c r="BE18" s="138">
        <v>0</v>
      </c>
      <c r="BF18" s="138">
        <v>0</v>
      </c>
      <c r="BG18" s="138">
        <v>386</v>
      </c>
      <c r="BH18" s="138">
        <v>407</v>
      </c>
      <c r="BI18" s="138">
        <v>422</v>
      </c>
      <c r="BJ18" s="138">
        <v>432</v>
      </c>
      <c r="BK18" s="138">
        <v>442</v>
      </c>
      <c r="BL18" s="138">
        <v>462</v>
      </c>
      <c r="BM18" s="138">
        <v>491</v>
      </c>
      <c r="BN18" s="138">
        <v>523</v>
      </c>
      <c r="BO18" s="138">
        <v>558</v>
      </c>
      <c r="BP18" s="138">
        <v>595</v>
      </c>
      <c r="BQ18" s="138">
        <v>631</v>
      </c>
      <c r="BR18" s="138">
        <v>679</v>
      </c>
      <c r="BS18" s="138">
        <v>740</v>
      </c>
      <c r="BT18" s="138">
        <v>780</v>
      </c>
      <c r="BU18" s="138">
        <v>809</v>
      </c>
      <c r="BV18" s="138">
        <v>803</v>
      </c>
      <c r="BW18" s="138">
        <v>797</v>
      </c>
      <c r="BX18" s="138">
        <v>837</v>
      </c>
      <c r="BY18" s="138">
        <v>883</v>
      </c>
      <c r="BZ18" s="138">
        <v>943</v>
      </c>
      <c r="CA18" s="138">
        <v>995</v>
      </c>
      <c r="CB18" s="138">
        <v>1049</v>
      </c>
      <c r="CC18" s="139">
        <v>1115</v>
      </c>
    </row>
    <row r="19" spans="2:81" x14ac:dyDescent="0.4">
      <c r="B19" s="196" t="s">
        <v>311</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c r="BD19" s="138">
        <v>0</v>
      </c>
      <c r="BE19" s="138">
        <v>0</v>
      </c>
      <c r="BF19" s="138">
        <v>0</v>
      </c>
      <c r="BG19" s="138">
        <v>69</v>
      </c>
      <c r="BH19" s="138">
        <v>60</v>
      </c>
      <c r="BI19" s="138">
        <v>53</v>
      </c>
      <c r="BJ19" s="138">
        <v>52</v>
      </c>
      <c r="BK19" s="138">
        <v>54</v>
      </c>
      <c r="BL19" s="138">
        <v>57</v>
      </c>
      <c r="BM19" s="138">
        <v>59</v>
      </c>
      <c r="BN19" s="138">
        <v>61</v>
      </c>
      <c r="BO19" s="138">
        <v>57</v>
      </c>
      <c r="BP19" s="138">
        <v>55</v>
      </c>
      <c r="BQ19" s="138">
        <v>44</v>
      </c>
      <c r="BR19" s="138">
        <v>52</v>
      </c>
      <c r="BS19" s="138">
        <v>52</v>
      </c>
      <c r="BT19" s="138">
        <v>65</v>
      </c>
      <c r="BU19" s="138">
        <v>75</v>
      </c>
      <c r="BV19" s="138">
        <v>91</v>
      </c>
      <c r="BW19" s="138">
        <v>79</v>
      </c>
      <c r="BX19" s="138">
        <v>72</v>
      </c>
      <c r="BY19" s="138">
        <v>75</v>
      </c>
      <c r="BZ19" s="138">
        <v>80</v>
      </c>
      <c r="CA19" s="138">
        <v>85</v>
      </c>
      <c r="CB19" s="138">
        <v>89</v>
      </c>
      <c r="CC19" s="139">
        <v>95</v>
      </c>
    </row>
    <row r="20" spans="2:81" ht="26.25" customHeight="1" x14ac:dyDescent="0.4">
      <c r="B20" s="184" t="s">
        <v>333</v>
      </c>
      <c r="D20" s="194">
        <v>0</v>
      </c>
      <c r="E20" s="194">
        <v>0</v>
      </c>
      <c r="F20" s="194">
        <v>0</v>
      </c>
      <c r="G20" s="194">
        <v>0</v>
      </c>
      <c r="H20" s="194">
        <v>0</v>
      </c>
      <c r="I20" s="194">
        <v>0</v>
      </c>
      <c r="J20" s="194">
        <v>0</v>
      </c>
      <c r="K20" s="194">
        <v>0</v>
      </c>
      <c r="L20" s="194">
        <v>0</v>
      </c>
      <c r="M20" s="194">
        <v>0</v>
      </c>
      <c r="N20" s="194">
        <v>0</v>
      </c>
      <c r="O20" s="194">
        <v>0</v>
      </c>
      <c r="P20" s="194">
        <v>0</v>
      </c>
      <c r="Q20" s="194">
        <v>0</v>
      </c>
      <c r="R20" s="194">
        <v>0</v>
      </c>
      <c r="S20" s="194">
        <v>0</v>
      </c>
      <c r="T20" s="194">
        <v>0</v>
      </c>
      <c r="U20" s="194">
        <v>0</v>
      </c>
      <c r="V20" s="194">
        <v>0</v>
      </c>
      <c r="W20" s="194">
        <v>0</v>
      </c>
      <c r="X20" s="194">
        <v>0</v>
      </c>
      <c r="Y20" s="194">
        <v>0</v>
      </c>
      <c r="Z20" s="194">
        <v>0</v>
      </c>
      <c r="AA20" s="194">
        <v>0</v>
      </c>
      <c r="AB20" s="194">
        <v>8050</v>
      </c>
      <c r="AC20" s="194">
        <v>260</v>
      </c>
      <c r="AD20" s="194">
        <v>340</v>
      </c>
      <c r="AE20" s="194">
        <v>0</v>
      </c>
      <c r="AF20" s="194">
        <v>0</v>
      </c>
      <c r="AG20" s="194">
        <v>9800</v>
      </c>
      <c r="AH20" s="194">
        <v>500</v>
      </c>
      <c r="AI20" s="194">
        <v>500</v>
      </c>
      <c r="AJ20" s="194">
        <v>500</v>
      </c>
      <c r="AK20" s="194">
        <v>600</v>
      </c>
      <c r="AL20" s="194">
        <v>600</v>
      </c>
      <c r="AM20" s="194">
        <v>600</v>
      </c>
      <c r="AN20" s="194">
        <v>600</v>
      </c>
      <c r="AO20" s="194">
        <v>700</v>
      </c>
      <c r="AP20" s="194">
        <v>800</v>
      </c>
      <c r="AQ20" s="194">
        <v>887</v>
      </c>
      <c r="AR20" s="194">
        <v>861</v>
      </c>
      <c r="AS20" s="194">
        <v>877</v>
      </c>
      <c r="AT20" s="194">
        <v>934</v>
      </c>
      <c r="AU20" s="194">
        <v>1067</v>
      </c>
      <c r="AV20" s="194">
        <v>1265</v>
      </c>
      <c r="AW20" s="194">
        <v>1392</v>
      </c>
      <c r="AX20" s="194">
        <v>1260</v>
      </c>
      <c r="AY20" s="194">
        <v>1476</v>
      </c>
      <c r="AZ20" s="194">
        <v>1544</v>
      </c>
      <c r="BA20" s="194">
        <v>1578</v>
      </c>
      <c r="BB20" s="194">
        <v>1607</v>
      </c>
      <c r="BC20" s="194">
        <v>1612</v>
      </c>
      <c r="BD20" s="194">
        <v>1622</v>
      </c>
      <c r="BE20" s="194">
        <v>1635</v>
      </c>
      <c r="BF20" s="194">
        <v>1719</v>
      </c>
      <c r="BG20" s="194">
        <v>1854</v>
      </c>
      <c r="BH20" s="194">
        <v>1921</v>
      </c>
      <c r="BI20" s="194">
        <v>1912</v>
      </c>
      <c r="BJ20" s="194">
        <v>1920</v>
      </c>
      <c r="BK20" s="194">
        <v>2003</v>
      </c>
      <c r="BL20" s="194">
        <v>3164</v>
      </c>
      <c r="BM20" s="194">
        <v>3246</v>
      </c>
      <c r="BN20" s="194">
        <v>3227</v>
      </c>
      <c r="BO20" s="194">
        <v>3212</v>
      </c>
      <c r="BP20" s="194">
        <v>3240</v>
      </c>
      <c r="BQ20" s="194">
        <v>3215</v>
      </c>
      <c r="BR20" s="194">
        <v>3329</v>
      </c>
      <c r="BS20" s="194">
        <v>3565</v>
      </c>
      <c r="BT20" s="194">
        <v>3310</v>
      </c>
      <c r="BU20" s="194">
        <v>3317</v>
      </c>
      <c r="BV20" s="194">
        <v>3241</v>
      </c>
      <c r="BW20" s="194">
        <v>3479</v>
      </c>
      <c r="BX20" s="194">
        <v>3599</v>
      </c>
      <c r="BY20" s="194">
        <v>3703</v>
      </c>
      <c r="BZ20" s="194">
        <v>3810</v>
      </c>
      <c r="CA20" s="194">
        <v>3895</v>
      </c>
      <c r="CB20" s="194">
        <v>4012</v>
      </c>
      <c r="CC20" s="195">
        <v>4136</v>
      </c>
    </row>
    <row r="21" spans="2:81" x14ac:dyDescent="0.4">
      <c r="B21" s="184" t="s">
        <v>23</v>
      </c>
      <c r="D21" s="194">
        <v>0</v>
      </c>
      <c r="E21" s="194">
        <v>0</v>
      </c>
      <c r="F21" s="194">
        <v>0</v>
      </c>
      <c r="G21" s="194">
        <v>0</v>
      </c>
      <c r="H21" s="194">
        <v>0</v>
      </c>
      <c r="I21" s="194">
        <v>0</v>
      </c>
      <c r="J21" s="194">
        <v>0</v>
      </c>
      <c r="K21" s="194">
        <v>0</v>
      </c>
      <c r="L21" s="194">
        <v>0</v>
      </c>
      <c r="M21" s="194">
        <v>0</v>
      </c>
      <c r="N21" s="194">
        <v>0</v>
      </c>
      <c r="O21" s="194">
        <v>0</v>
      </c>
      <c r="P21" s="194">
        <v>0</v>
      </c>
      <c r="Q21" s="194">
        <v>0</v>
      </c>
      <c r="R21" s="194">
        <v>0</v>
      </c>
      <c r="S21" s="194">
        <v>0</v>
      </c>
      <c r="T21" s="194">
        <v>0</v>
      </c>
      <c r="U21" s="194">
        <v>0</v>
      </c>
      <c r="V21" s="194">
        <v>0</v>
      </c>
      <c r="W21" s="194">
        <v>0</v>
      </c>
      <c r="X21" s="194">
        <v>0</v>
      </c>
      <c r="Y21" s="194">
        <v>0</v>
      </c>
      <c r="Z21" s="194">
        <v>0</v>
      </c>
      <c r="AA21" s="194">
        <v>0</v>
      </c>
      <c r="AB21" s="194">
        <v>0</v>
      </c>
      <c r="AC21" s="194">
        <v>0</v>
      </c>
      <c r="AD21" s="194">
        <v>0</v>
      </c>
      <c r="AE21" s="194">
        <v>0</v>
      </c>
      <c r="AF21" s="194">
        <v>0</v>
      </c>
      <c r="AG21" s="194">
        <v>0</v>
      </c>
      <c r="AH21" s="194">
        <v>0</v>
      </c>
      <c r="AI21" s="194">
        <v>0</v>
      </c>
      <c r="AJ21" s="194">
        <v>0</v>
      </c>
      <c r="AK21" s="194">
        <v>0</v>
      </c>
      <c r="AL21" s="194">
        <v>0</v>
      </c>
      <c r="AM21" s="194">
        <v>0</v>
      </c>
      <c r="AN21" s="194">
        <v>0</v>
      </c>
      <c r="AO21" s="194">
        <v>0</v>
      </c>
      <c r="AP21" s="194">
        <v>0</v>
      </c>
      <c r="AQ21" s="194">
        <v>0</v>
      </c>
      <c r="AR21" s="194">
        <v>2131</v>
      </c>
      <c r="AS21" s="194">
        <v>2221</v>
      </c>
      <c r="AT21" s="194">
        <v>2991</v>
      </c>
      <c r="AU21" s="194">
        <v>3209</v>
      </c>
      <c r="AV21" s="194">
        <v>3708</v>
      </c>
      <c r="AW21" s="194">
        <v>2628</v>
      </c>
      <c r="AX21" s="194">
        <v>2814</v>
      </c>
      <c r="AY21" s="194">
        <v>2921</v>
      </c>
      <c r="AZ21" s="194">
        <v>2927</v>
      </c>
      <c r="BA21" s="194">
        <v>2856</v>
      </c>
      <c r="BB21" s="194">
        <v>2740</v>
      </c>
      <c r="BC21" s="194">
        <v>2580</v>
      </c>
      <c r="BD21" s="194">
        <v>2374</v>
      </c>
      <c r="BE21" s="194">
        <v>2293</v>
      </c>
      <c r="BF21" s="194">
        <v>2268</v>
      </c>
      <c r="BG21" s="194">
        <v>2358</v>
      </c>
      <c r="BH21" s="194">
        <v>2473</v>
      </c>
      <c r="BI21" s="194">
        <v>2603</v>
      </c>
      <c r="BJ21" s="194">
        <v>2570</v>
      </c>
      <c r="BK21" s="194">
        <v>2533</v>
      </c>
      <c r="BL21" s="194">
        <v>2566</v>
      </c>
      <c r="BM21" s="194">
        <v>2940</v>
      </c>
      <c r="BN21" s="194">
        <v>3172</v>
      </c>
      <c r="BO21" s="194">
        <v>3254</v>
      </c>
      <c r="BP21" s="194">
        <v>3368</v>
      </c>
      <c r="BQ21" s="194">
        <v>0</v>
      </c>
      <c r="BR21" s="194">
        <v>0</v>
      </c>
      <c r="BS21" s="194">
        <v>0</v>
      </c>
      <c r="BT21" s="194">
        <v>0</v>
      </c>
      <c r="BU21" s="194">
        <v>0</v>
      </c>
      <c r="BV21" s="194">
        <v>0</v>
      </c>
      <c r="BW21" s="194">
        <v>0</v>
      </c>
      <c r="BX21" s="194">
        <v>0</v>
      </c>
      <c r="BY21" s="194">
        <v>0</v>
      </c>
      <c r="BZ21" s="194">
        <v>0</v>
      </c>
      <c r="CA21" s="194">
        <v>0</v>
      </c>
      <c r="CB21" s="194">
        <v>0</v>
      </c>
      <c r="CC21" s="195">
        <v>0</v>
      </c>
    </row>
    <row r="22" spans="2:81" x14ac:dyDescent="0.4">
      <c r="B22" s="221" t="s">
        <v>229</v>
      </c>
      <c r="D22" s="194">
        <v>0</v>
      </c>
      <c r="E22" s="194">
        <v>0</v>
      </c>
      <c r="F22" s="194">
        <v>0</v>
      </c>
      <c r="G22" s="194">
        <v>0</v>
      </c>
      <c r="H22" s="194">
        <v>0</v>
      </c>
      <c r="I22" s="194">
        <v>0</v>
      </c>
      <c r="J22" s="194">
        <v>0</v>
      </c>
      <c r="K22" s="194">
        <v>0</v>
      </c>
      <c r="L22" s="194">
        <v>0</v>
      </c>
      <c r="M22" s="194">
        <v>0</v>
      </c>
      <c r="N22" s="194">
        <v>0</v>
      </c>
      <c r="O22" s="194">
        <v>0</v>
      </c>
      <c r="P22" s="194">
        <v>0</v>
      </c>
      <c r="Q22" s="194">
        <v>0</v>
      </c>
      <c r="R22" s="194">
        <v>0</v>
      </c>
      <c r="S22" s="194">
        <v>0</v>
      </c>
      <c r="T22" s="194">
        <v>0</v>
      </c>
      <c r="U22" s="194">
        <v>0</v>
      </c>
      <c r="V22" s="194">
        <v>0</v>
      </c>
      <c r="W22" s="194">
        <v>0</v>
      </c>
      <c r="X22" s="194">
        <v>0</v>
      </c>
      <c r="Y22" s="194">
        <v>0</v>
      </c>
      <c r="Z22" s="194">
        <v>0</v>
      </c>
      <c r="AA22" s="194">
        <v>0</v>
      </c>
      <c r="AB22" s="194">
        <v>0</v>
      </c>
      <c r="AC22" s="194">
        <v>0</v>
      </c>
      <c r="AD22" s="194">
        <v>0</v>
      </c>
      <c r="AE22" s="194">
        <v>0</v>
      </c>
      <c r="AF22" s="194">
        <v>0</v>
      </c>
      <c r="AG22" s="194">
        <v>0</v>
      </c>
      <c r="AH22" s="194">
        <v>0</v>
      </c>
      <c r="AI22" s="194">
        <v>0</v>
      </c>
      <c r="AJ22" s="194">
        <v>0</v>
      </c>
      <c r="AK22" s="194">
        <v>0</v>
      </c>
      <c r="AL22" s="194">
        <v>0</v>
      </c>
      <c r="AM22" s="194">
        <v>0</v>
      </c>
      <c r="AN22" s="194">
        <v>0</v>
      </c>
      <c r="AO22" s="194">
        <v>0</v>
      </c>
      <c r="AP22" s="194">
        <v>0</v>
      </c>
      <c r="AQ22" s="194">
        <v>0</v>
      </c>
      <c r="AR22" s="194">
        <v>0</v>
      </c>
      <c r="AS22" s="194">
        <v>0</v>
      </c>
      <c r="AT22" s="194">
        <v>0</v>
      </c>
      <c r="AU22" s="194">
        <v>0</v>
      </c>
      <c r="AV22" s="194">
        <v>629</v>
      </c>
      <c r="AW22" s="194">
        <v>799</v>
      </c>
      <c r="AX22" s="194">
        <v>915</v>
      </c>
      <c r="AY22" s="194">
        <v>1048</v>
      </c>
      <c r="AZ22" s="194">
        <v>1160</v>
      </c>
      <c r="BA22" s="194">
        <v>1251</v>
      </c>
      <c r="BB22" s="194">
        <v>1288</v>
      </c>
      <c r="BC22" s="194">
        <v>1314</v>
      </c>
      <c r="BD22" s="194">
        <v>1351</v>
      </c>
      <c r="BE22" s="194">
        <v>1410</v>
      </c>
      <c r="BF22" s="194">
        <v>1491</v>
      </c>
      <c r="BG22" s="194">
        <v>1553</v>
      </c>
      <c r="BH22" s="194">
        <v>1596</v>
      </c>
      <c r="BI22" s="194">
        <v>1627</v>
      </c>
      <c r="BJ22" s="194">
        <v>1657</v>
      </c>
      <c r="BK22" s="194">
        <v>1692</v>
      </c>
      <c r="BL22" s="194">
        <v>1733</v>
      </c>
      <c r="BM22" s="194">
        <v>1780</v>
      </c>
      <c r="BN22" s="194">
        <v>1819</v>
      </c>
      <c r="BO22" s="194">
        <v>1847</v>
      </c>
      <c r="BP22" s="194">
        <v>1877</v>
      </c>
      <c r="BQ22" s="194">
        <v>1866</v>
      </c>
      <c r="BR22" s="194">
        <v>1761</v>
      </c>
      <c r="BS22" s="194">
        <v>1566</v>
      </c>
      <c r="BT22" s="194">
        <v>1237</v>
      </c>
      <c r="BU22" s="194">
        <v>838</v>
      </c>
      <c r="BV22" s="194">
        <v>571</v>
      </c>
      <c r="BW22" s="194">
        <v>376</v>
      </c>
      <c r="BX22" s="194">
        <v>187</v>
      </c>
      <c r="BY22" s="194">
        <v>148</v>
      </c>
      <c r="BZ22" s="194">
        <v>125</v>
      </c>
      <c r="CA22" s="194">
        <v>100</v>
      </c>
      <c r="CB22" s="194">
        <v>49</v>
      </c>
      <c r="CC22" s="195">
        <v>10</v>
      </c>
    </row>
    <row r="23" spans="2:81" x14ac:dyDescent="0.4">
      <c r="B23" s="196" t="s">
        <v>310</v>
      </c>
      <c r="D23" s="194">
        <v>0</v>
      </c>
      <c r="E23" s="194">
        <v>0</v>
      </c>
      <c r="F23" s="194">
        <v>0</v>
      </c>
      <c r="G23" s="194">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591</v>
      </c>
      <c r="AW23" s="194">
        <v>796</v>
      </c>
      <c r="AX23" s="194">
        <v>908</v>
      </c>
      <c r="AY23" s="194">
        <v>1039</v>
      </c>
      <c r="AZ23" s="194">
        <v>1151</v>
      </c>
      <c r="BA23" s="194">
        <v>1243</v>
      </c>
      <c r="BB23" s="194">
        <v>1278</v>
      </c>
      <c r="BC23" s="194">
        <v>1302</v>
      </c>
      <c r="BD23" s="194">
        <v>1339</v>
      </c>
      <c r="BE23" s="194">
        <v>1396</v>
      </c>
      <c r="BF23" s="194">
        <v>1477</v>
      </c>
      <c r="BG23" s="194">
        <v>1539</v>
      </c>
      <c r="BH23" s="194">
        <v>1582</v>
      </c>
      <c r="BI23" s="194">
        <v>1612</v>
      </c>
      <c r="BJ23" s="194">
        <v>1641</v>
      </c>
      <c r="BK23" s="194">
        <v>1676</v>
      </c>
      <c r="BL23" s="194">
        <v>1715</v>
      </c>
      <c r="BM23" s="194">
        <v>1761</v>
      </c>
      <c r="BN23" s="194">
        <v>1800</v>
      </c>
      <c r="BO23" s="194">
        <v>1828</v>
      </c>
      <c r="BP23" s="194">
        <v>1858</v>
      </c>
      <c r="BQ23" s="194">
        <v>1846</v>
      </c>
      <c r="BR23" s="194">
        <v>1742</v>
      </c>
      <c r="BS23" s="194">
        <v>1555</v>
      </c>
      <c r="BT23" s="194">
        <v>1227</v>
      </c>
      <c r="BU23" s="194">
        <v>829</v>
      </c>
      <c r="BV23" s="194">
        <v>563</v>
      </c>
      <c r="BW23" s="194">
        <v>369</v>
      </c>
      <c r="BX23" s="194">
        <v>181</v>
      </c>
      <c r="BY23" s="194">
        <v>142</v>
      </c>
      <c r="BZ23" s="194">
        <v>120</v>
      </c>
      <c r="CA23" s="194">
        <v>95</v>
      </c>
      <c r="CB23" s="194">
        <v>45</v>
      </c>
      <c r="CC23" s="195">
        <v>6</v>
      </c>
    </row>
    <row r="24" spans="2:81" x14ac:dyDescent="0.4">
      <c r="B24" s="196" t="s">
        <v>311</v>
      </c>
      <c r="D24" s="194">
        <v>0</v>
      </c>
      <c r="E24" s="194">
        <v>0</v>
      </c>
      <c r="F24" s="194">
        <v>0</v>
      </c>
      <c r="G24" s="194">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38</v>
      </c>
      <c r="AW24" s="194">
        <v>3</v>
      </c>
      <c r="AX24" s="194">
        <v>7</v>
      </c>
      <c r="AY24" s="194">
        <v>9</v>
      </c>
      <c r="AZ24" s="194">
        <v>9</v>
      </c>
      <c r="BA24" s="194">
        <v>8</v>
      </c>
      <c r="BB24" s="194">
        <v>10</v>
      </c>
      <c r="BC24" s="194">
        <v>12</v>
      </c>
      <c r="BD24" s="194">
        <v>12</v>
      </c>
      <c r="BE24" s="194">
        <v>14</v>
      </c>
      <c r="BF24" s="194">
        <v>14</v>
      </c>
      <c r="BG24" s="194">
        <v>14</v>
      </c>
      <c r="BH24" s="194">
        <v>14</v>
      </c>
      <c r="BI24" s="194">
        <v>15</v>
      </c>
      <c r="BJ24" s="194">
        <v>16</v>
      </c>
      <c r="BK24" s="194">
        <v>16</v>
      </c>
      <c r="BL24" s="194">
        <v>17</v>
      </c>
      <c r="BM24" s="194">
        <v>19</v>
      </c>
      <c r="BN24" s="194">
        <v>19</v>
      </c>
      <c r="BO24" s="194">
        <v>20</v>
      </c>
      <c r="BP24" s="194">
        <v>20</v>
      </c>
      <c r="BQ24" s="194">
        <v>20</v>
      </c>
      <c r="BR24" s="194">
        <v>19</v>
      </c>
      <c r="BS24" s="194">
        <v>10</v>
      </c>
      <c r="BT24" s="194">
        <v>10</v>
      </c>
      <c r="BU24" s="194">
        <v>9</v>
      </c>
      <c r="BV24" s="194">
        <v>8</v>
      </c>
      <c r="BW24" s="194">
        <v>7</v>
      </c>
      <c r="BX24" s="194">
        <v>6</v>
      </c>
      <c r="BY24" s="194">
        <v>5</v>
      </c>
      <c r="BZ24" s="194">
        <v>5</v>
      </c>
      <c r="CA24" s="194">
        <v>5</v>
      </c>
      <c r="CB24" s="194">
        <v>4</v>
      </c>
      <c r="CC24" s="195">
        <v>4</v>
      </c>
    </row>
    <row r="25" spans="2:81" ht="26.25" customHeight="1" x14ac:dyDescent="0.4">
      <c r="B25" s="221" t="s">
        <v>230</v>
      </c>
      <c r="D25" s="194">
        <v>0</v>
      </c>
      <c r="E25" s="194">
        <v>0</v>
      </c>
      <c r="F25" s="194">
        <v>0</v>
      </c>
      <c r="G25" s="194">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1</v>
      </c>
      <c r="AW25" s="194">
        <v>3</v>
      </c>
      <c r="AX25" s="194">
        <v>5</v>
      </c>
      <c r="AY25" s="194">
        <v>7</v>
      </c>
      <c r="AZ25" s="194">
        <v>11</v>
      </c>
      <c r="BA25" s="194">
        <v>14</v>
      </c>
      <c r="BB25" s="194">
        <v>16</v>
      </c>
      <c r="BC25" s="194">
        <v>13</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5">
        <v>0</v>
      </c>
    </row>
    <row r="26" spans="2:81" x14ac:dyDescent="0.4">
      <c r="B26" s="184" t="s">
        <v>233</v>
      </c>
      <c r="D26" s="194">
        <v>0</v>
      </c>
      <c r="E26" s="194">
        <v>0</v>
      </c>
      <c r="F26" s="194">
        <v>0</v>
      </c>
      <c r="G26" s="194">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136</v>
      </c>
      <c r="BM26" s="194">
        <v>391</v>
      </c>
      <c r="BN26" s="194">
        <v>579</v>
      </c>
      <c r="BO26" s="194">
        <v>811</v>
      </c>
      <c r="BP26" s="194">
        <v>1365</v>
      </c>
      <c r="BQ26" s="194">
        <v>1912</v>
      </c>
      <c r="BR26" s="194">
        <v>2235</v>
      </c>
      <c r="BS26" s="194">
        <v>2356</v>
      </c>
      <c r="BT26" s="194">
        <v>2381</v>
      </c>
      <c r="BU26" s="194">
        <v>2326</v>
      </c>
      <c r="BV26" s="194">
        <v>2168</v>
      </c>
      <c r="BW26" s="194">
        <v>1961</v>
      </c>
      <c r="BX26" s="194">
        <v>1886</v>
      </c>
      <c r="BY26" s="194">
        <v>1852</v>
      </c>
      <c r="BZ26" s="194">
        <v>1810</v>
      </c>
      <c r="CA26" s="194">
        <v>1722</v>
      </c>
      <c r="CB26" s="194">
        <v>1526</v>
      </c>
      <c r="CC26" s="195">
        <v>1210</v>
      </c>
    </row>
    <row r="27" spans="2:81" x14ac:dyDescent="0.4">
      <c r="B27" s="196" t="s">
        <v>224</v>
      </c>
      <c r="D27" s="194">
        <v>0</v>
      </c>
      <c r="E27" s="194">
        <v>0</v>
      </c>
      <c r="F27" s="194">
        <v>0</v>
      </c>
      <c r="G27" s="194">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59</v>
      </c>
      <c r="BM27" s="194">
        <v>145</v>
      </c>
      <c r="BN27" s="194">
        <v>199</v>
      </c>
      <c r="BO27" s="194">
        <v>262</v>
      </c>
      <c r="BP27" s="194">
        <v>364</v>
      </c>
      <c r="BQ27" s="194">
        <v>492</v>
      </c>
      <c r="BR27" s="194">
        <v>507</v>
      </c>
      <c r="BS27" s="194">
        <v>489</v>
      </c>
      <c r="BT27" s="194">
        <v>483</v>
      </c>
      <c r="BU27" s="194">
        <v>460</v>
      </c>
      <c r="BV27" s="194">
        <v>404</v>
      </c>
      <c r="BW27" s="194">
        <v>360</v>
      </c>
      <c r="BX27" s="194">
        <v>390</v>
      </c>
      <c r="BY27" s="194">
        <v>439</v>
      </c>
      <c r="BZ27" s="194">
        <v>481</v>
      </c>
      <c r="CA27" s="194">
        <v>509</v>
      </c>
      <c r="CB27" s="194">
        <v>583</v>
      </c>
      <c r="CC27" s="195">
        <v>699</v>
      </c>
    </row>
    <row r="28" spans="2:81" x14ac:dyDescent="0.4">
      <c r="B28" s="196" t="s">
        <v>314</v>
      </c>
      <c r="D28" s="194">
        <v>0</v>
      </c>
      <c r="E28" s="194">
        <v>0</v>
      </c>
      <c r="F28" s="194">
        <v>0</v>
      </c>
      <c r="G28" s="194">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0</v>
      </c>
      <c r="AK28" s="194">
        <v>0</v>
      </c>
      <c r="AL28" s="194">
        <v>0</v>
      </c>
      <c r="AM28" s="194">
        <v>0</v>
      </c>
      <c r="AN28" s="194">
        <v>0</v>
      </c>
      <c r="AO28" s="194">
        <v>0</v>
      </c>
      <c r="AP28" s="194">
        <v>0</v>
      </c>
      <c r="AQ28" s="194">
        <v>0</v>
      </c>
      <c r="AR28" s="194">
        <v>0</v>
      </c>
      <c r="AS28" s="194">
        <v>0</v>
      </c>
      <c r="AT28" s="194">
        <v>0</v>
      </c>
      <c r="AU28" s="194">
        <v>0</v>
      </c>
      <c r="AV28" s="194">
        <v>0</v>
      </c>
      <c r="AW28" s="194">
        <v>0</v>
      </c>
      <c r="AX28" s="194">
        <v>0</v>
      </c>
      <c r="AY28" s="194">
        <v>0</v>
      </c>
      <c r="AZ28" s="194">
        <v>0</v>
      </c>
      <c r="BA28" s="194">
        <v>0</v>
      </c>
      <c r="BB28" s="194">
        <v>0</v>
      </c>
      <c r="BC28" s="194">
        <v>0</v>
      </c>
      <c r="BD28" s="194">
        <v>0</v>
      </c>
      <c r="BE28" s="194">
        <v>0</v>
      </c>
      <c r="BF28" s="194">
        <v>0</v>
      </c>
      <c r="BG28" s="194">
        <v>0</v>
      </c>
      <c r="BH28" s="194">
        <v>0</v>
      </c>
      <c r="BI28" s="194">
        <v>0</v>
      </c>
      <c r="BJ28" s="194">
        <v>0</v>
      </c>
      <c r="BK28" s="194">
        <v>0</v>
      </c>
      <c r="BL28" s="194">
        <v>6</v>
      </c>
      <c r="BM28" s="194">
        <v>22</v>
      </c>
      <c r="BN28" s="194">
        <v>38</v>
      </c>
      <c r="BO28" s="194">
        <v>59</v>
      </c>
      <c r="BP28" s="194">
        <v>103</v>
      </c>
      <c r="BQ28" s="194">
        <v>180</v>
      </c>
      <c r="BR28" s="194">
        <v>248</v>
      </c>
      <c r="BS28" s="194">
        <v>325</v>
      </c>
      <c r="BT28" s="194">
        <v>379</v>
      </c>
      <c r="BU28" s="194">
        <v>398</v>
      </c>
      <c r="BV28" s="194">
        <v>414</v>
      </c>
      <c r="BW28" s="194">
        <v>437</v>
      </c>
      <c r="BX28" s="194">
        <v>423</v>
      </c>
      <c r="BY28" s="194">
        <v>401</v>
      </c>
      <c r="BZ28" s="194">
        <v>378</v>
      </c>
      <c r="CA28" s="194">
        <v>348</v>
      </c>
      <c r="CB28" s="194">
        <v>266</v>
      </c>
      <c r="CC28" s="195">
        <v>129</v>
      </c>
    </row>
    <row r="29" spans="2:81" x14ac:dyDescent="0.4">
      <c r="B29" s="196" t="s">
        <v>234</v>
      </c>
      <c r="D29" s="194">
        <v>0</v>
      </c>
      <c r="E29" s="194">
        <v>0</v>
      </c>
      <c r="F29" s="194">
        <v>0</v>
      </c>
      <c r="G29" s="194">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0</v>
      </c>
      <c r="AI29" s="194">
        <v>0</v>
      </c>
      <c r="AJ29" s="194">
        <v>0</v>
      </c>
      <c r="AK29" s="194">
        <v>0</v>
      </c>
      <c r="AL29" s="194">
        <v>0</v>
      </c>
      <c r="AM29" s="194">
        <v>0</v>
      </c>
      <c r="AN29" s="194">
        <v>0</v>
      </c>
      <c r="AO29" s="194">
        <v>0</v>
      </c>
      <c r="AP29" s="194">
        <v>0</v>
      </c>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4">
        <v>0</v>
      </c>
      <c r="BH29" s="194">
        <v>0</v>
      </c>
      <c r="BI29" s="194">
        <v>0</v>
      </c>
      <c r="BJ29" s="194">
        <v>0</v>
      </c>
      <c r="BK29" s="194">
        <v>0</v>
      </c>
      <c r="BL29" s="194">
        <v>56</v>
      </c>
      <c r="BM29" s="194">
        <v>168</v>
      </c>
      <c r="BN29" s="194">
        <v>275</v>
      </c>
      <c r="BO29" s="194">
        <v>424</v>
      </c>
      <c r="BP29" s="194">
        <v>784</v>
      </c>
      <c r="BQ29" s="194">
        <v>1116</v>
      </c>
      <c r="BR29" s="194">
        <v>1340</v>
      </c>
      <c r="BS29" s="194">
        <v>1398</v>
      </c>
      <c r="BT29" s="194">
        <v>1381</v>
      </c>
      <c r="BU29" s="194">
        <v>1335</v>
      </c>
      <c r="BV29" s="194">
        <v>1227</v>
      </c>
      <c r="BW29" s="194">
        <v>1056</v>
      </c>
      <c r="BX29" s="194">
        <v>964</v>
      </c>
      <c r="BY29" s="194">
        <v>902</v>
      </c>
      <c r="BZ29" s="194">
        <v>840</v>
      </c>
      <c r="CA29" s="194">
        <v>754</v>
      </c>
      <c r="CB29" s="194">
        <v>566</v>
      </c>
      <c r="CC29" s="195">
        <v>269</v>
      </c>
    </row>
    <row r="30" spans="2:81" x14ac:dyDescent="0.4">
      <c r="B30" s="196" t="s">
        <v>316</v>
      </c>
      <c r="D30" s="194">
        <v>0</v>
      </c>
      <c r="E30" s="194">
        <v>0</v>
      </c>
      <c r="F30" s="194">
        <v>0</v>
      </c>
      <c r="G30" s="194">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16</v>
      </c>
      <c r="BM30" s="194">
        <v>56</v>
      </c>
      <c r="BN30" s="194">
        <v>67</v>
      </c>
      <c r="BO30" s="194">
        <v>65</v>
      </c>
      <c r="BP30" s="194">
        <v>114</v>
      </c>
      <c r="BQ30" s="194">
        <v>124</v>
      </c>
      <c r="BR30" s="194">
        <v>141</v>
      </c>
      <c r="BS30" s="194">
        <v>144</v>
      </c>
      <c r="BT30" s="194">
        <v>137</v>
      </c>
      <c r="BU30" s="194">
        <v>133</v>
      </c>
      <c r="BV30" s="194">
        <v>123</v>
      </c>
      <c r="BW30" s="194">
        <v>108</v>
      </c>
      <c r="BX30" s="194">
        <v>109</v>
      </c>
      <c r="BY30" s="194">
        <v>110</v>
      </c>
      <c r="BZ30" s="194">
        <v>111</v>
      </c>
      <c r="CA30" s="194">
        <v>111</v>
      </c>
      <c r="CB30" s="194">
        <v>111</v>
      </c>
      <c r="CC30" s="195">
        <v>112</v>
      </c>
    </row>
    <row r="31" spans="2:81" ht="26.25" customHeight="1" x14ac:dyDescent="0.4">
      <c r="B31" s="184" t="s">
        <v>235</v>
      </c>
      <c r="D31" s="194">
        <v>0</v>
      </c>
      <c r="E31" s="194">
        <v>0</v>
      </c>
      <c r="F31" s="194">
        <v>0</v>
      </c>
      <c r="G31" s="194">
        <v>0</v>
      </c>
      <c r="H31" s="194">
        <v>0</v>
      </c>
      <c r="I31" s="194">
        <v>0</v>
      </c>
      <c r="J31" s="194">
        <v>0</v>
      </c>
      <c r="K31" s="194">
        <v>0</v>
      </c>
      <c r="L31" s="194">
        <v>0</v>
      </c>
      <c r="M31" s="194">
        <v>0</v>
      </c>
      <c r="N31" s="194">
        <v>0</v>
      </c>
      <c r="O31" s="194">
        <v>0</v>
      </c>
      <c r="P31" s="194">
        <v>0</v>
      </c>
      <c r="Q31" s="194">
        <v>0</v>
      </c>
      <c r="R31" s="194">
        <v>0</v>
      </c>
      <c r="S31" s="194">
        <v>0</v>
      </c>
      <c r="T31" s="194">
        <v>0</v>
      </c>
      <c r="U31" s="194">
        <v>0</v>
      </c>
      <c r="V31" s="194">
        <v>0</v>
      </c>
      <c r="W31" s="194">
        <v>0</v>
      </c>
      <c r="X31" s="194">
        <v>0</v>
      </c>
      <c r="Y31" s="194">
        <v>0</v>
      </c>
      <c r="Z31" s="194">
        <v>0</v>
      </c>
      <c r="AA31" s="194">
        <v>0</v>
      </c>
      <c r="AB31" s="194">
        <v>0</v>
      </c>
      <c r="AC31" s="194">
        <v>0</v>
      </c>
      <c r="AD31" s="194">
        <v>0</v>
      </c>
      <c r="AE31" s="194">
        <v>0</v>
      </c>
      <c r="AF31" s="194">
        <v>0</v>
      </c>
      <c r="AG31" s="194">
        <v>0</v>
      </c>
      <c r="AH31" s="194">
        <v>0</v>
      </c>
      <c r="AI31" s="194">
        <v>0</v>
      </c>
      <c r="AJ31" s="194">
        <v>96</v>
      </c>
      <c r="AK31" s="194">
        <v>124</v>
      </c>
      <c r="AL31" s="194">
        <v>165</v>
      </c>
      <c r="AM31" s="194">
        <v>195</v>
      </c>
      <c r="AN31" s="194">
        <v>201</v>
      </c>
      <c r="AO31" s="194">
        <v>200</v>
      </c>
      <c r="AP31" s="194">
        <v>210</v>
      </c>
      <c r="AQ31" s="194">
        <v>217</v>
      </c>
      <c r="AR31" s="194">
        <v>277</v>
      </c>
      <c r="AS31" s="194">
        <v>308</v>
      </c>
      <c r="AT31" s="194">
        <v>327</v>
      </c>
      <c r="AU31" s="194">
        <v>365</v>
      </c>
      <c r="AV31" s="194">
        <v>431</v>
      </c>
      <c r="AW31" s="194">
        <v>512</v>
      </c>
      <c r="AX31" s="194">
        <v>575</v>
      </c>
      <c r="AY31" s="194">
        <v>638</v>
      </c>
      <c r="AZ31" s="194">
        <v>714</v>
      </c>
      <c r="BA31" s="194">
        <v>758</v>
      </c>
      <c r="BB31" s="194">
        <v>782</v>
      </c>
      <c r="BC31" s="194">
        <v>537</v>
      </c>
      <c r="BD31" s="194">
        <v>0</v>
      </c>
      <c r="BE31" s="194">
        <v>0</v>
      </c>
      <c r="BF31" s="194">
        <v>0</v>
      </c>
      <c r="BG31" s="194">
        <v>0</v>
      </c>
      <c r="BH31" s="194">
        <v>0</v>
      </c>
      <c r="BI31" s="194">
        <v>0</v>
      </c>
      <c r="BJ31" s="194">
        <v>0</v>
      </c>
      <c r="BK31" s="194">
        <v>0</v>
      </c>
      <c r="BL31" s="194">
        <v>0</v>
      </c>
      <c r="BM31" s="194">
        <v>0</v>
      </c>
      <c r="BN31" s="194">
        <v>0</v>
      </c>
      <c r="BO31" s="194">
        <v>0</v>
      </c>
      <c r="BP31" s="194">
        <v>0</v>
      </c>
      <c r="BQ31" s="194">
        <v>0</v>
      </c>
      <c r="BR31" s="194">
        <v>0</v>
      </c>
      <c r="BS31" s="194">
        <v>0</v>
      </c>
      <c r="BT31" s="194">
        <v>0</v>
      </c>
      <c r="BU31" s="194">
        <v>0</v>
      </c>
      <c r="BV31" s="194">
        <v>0</v>
      </c>
      <c r="BW31" s="194">
        <v>0</v>
      </c>
      <c r="BX31" s="194">
        <v>0</v>
      </c>
      <c r="BY31" s="194">
        <v>0</v>
      </c>
      <c r="BZ31" s="194">
        <v>0</v>
      </c>
      <c r="CA31" s="194">
        <v>0</v>
      </c>
      <c r="CB31" s="194">
        <v>0</v>
      </c>
      <c r="CC31" s="195">
        <v>0</v>
      </c>
    </row>
    <row r="32" spans="2:81" x14ac:dyDescent="0.4">
      <c r="B32" s="184" t="s">
        <v>336</v>
      </c>
      <c r="D32" s="194">
        <v>0</v>
      </c>
      <c r="E32" s="194">
        <v>0</v>
      </c>
      <c r="F32" s="194">
        <v>0</v>
      </c>
      <c r="G32" s="194">
        <v>0</v>
      </c>
      <c r="H32" s="194">
        <v>0</v>
      </c>
      <c r="I32" s="194">
        <v>0</v>
      </c>
      <c r="J32" s="194">
        <v>0</v>
      </c>
      <c r="K32" s="194">
        <v>0</v>
      </c>
      <c r="L32" s="194">
        <v>0</v>
      </c>
      <c r="M32" s="194">
        <v>0</v>
      </c>
      <c r="N32" s="194">
        <v>0</v>
      </c>
      <c r="O32" s="194">
        <v>0</v>
      </c>
      <c r="P32" s="194">
        <v>0</v>
      </c>
      <c r="Q32" s="194">
        <v>0</v>
      </c>
      <c r="R32" s="194">
        <v>0</v>
      </c>
      <c r="S32" s="194">
        <v>0</v>
      </c>
      <c r="T32" s="194">
        <v>0</v>
      </c>
      <c r="U32" s="194">
        <v>0</v>
      </c>
      <c r="V32" s="194">
        <v>0</v>
      </c>
      <c r="W32" s="194">
        <v>0</v>
      </c>
      <c r="X32" s="194">
        <v>0</v>
      </c>
      <c r="Y32" s="194">
        <v>0</v>
      </c>
      <c r="Z32" s="194">
        <v>0</v>
      </c>
      <c r="AA32" s="194">
        <v>0</v>
      </c>
      <c r="AB32" s="194">
        <v>0</v>
      </c>
      <c r="AC32" s="194">
        <v>0</v>
      </c>
      <c r="AD32" s="194">
        <v>0</v>
      </c>
      <c r="AE32" s="194">
        <v>0</v>
      </c>
      <c r="AF32" s="194">
        <v>0</v>
      </c>
      <c r="AG32" s="194">
        <v>0</v>
      </c>
      <c r="AH32" s="194">
        <v>0</v>
      </c>
      <c r="AI32" s="194">
        <v>0</v>
      </c>
      <c r="AJ32" s="194">
        <v>0</v>
      </c>
      <c r="AK32" s="194">
        <v>0</v>
      </c>
      <c r="AL32" s="194">
        <v>0</v>
      </c>
      <c r="AM32" s="194">
        <v>0</v>
      </c>
      <c r="AN32" s="194">
        <v>0</v>
      </c>
      <c r="AO32" s="194">
        <v>0</v>
      </c>
      <c r="AP32" s="194">
        <v>0</v>
      </c>
      <c r="AQ32" s="194">
        <v>0</v>
      </c>
      <c r="AR32" s="194">
        <v>1818</v>
      </c>
      <c r="AS32" s="194">
        <v>1771</v>
      </c>
      <c r="AT32" s="194">
        <v>1875</v>
      </c>
      <c r="AU32" s="194">
        <v>2138</v>
      </c>
      <c r="AV32" s="194">
        <v>2450</v>
      </c>
      <c r="AW32" s="194">
        <v>2646</v>
      </c>
      <c r="AX32" s="194">
        <v>2755</v>
      </c>
      <c r="AY32" s="194">
        <v>2840</v>
      </c>
      <c r="AZ32" s="194">
        <v>2854</v>
      </c>
      <c r="BA32" s="194">
        <v>2744</v>
      </c>
      <c r="BB32" s="194">
        <v>2625</v>
      </c>
      <c r="BC32" s="194">
        <v>2461</v>
      </c>
      <c r="BD32" s="194">
        <v>2282</v>
      </c>
      <c r="BE32" s="194">
        <v>2209</v>
      </c>
      <c r="BF32" s="194">
        <v>2194</v>
      </c>
      <c r="BG32" s="194">
        <v>2267</v>
      </c>
      <c r="BH32" s="194">
        <v>2387</v>
      </c>
      <c r="BI32" s="194">
        <v>2495</v>
      </c>
      <c r="BJ32" s="194">
        <v>2518</v>
      </c>
      <c r="BK32" s="194">
        <v>2527</v>
      </c>
      <c r="BL32" s="194">
        <v>2625</v>
      </c>
      <c r="BM32" s="194">
        <v>2981</v>
      </c>
      <c r="BN32" s="194">
        <v>3224</v>
      </c>
      <c r="BO32" s="194">
        <v>3356</v>
      </c>
      <c r="BP32" s="194">
        <v>3502</v>
      </c>
      <c r="BQ32" s="194">
        <v>3520</v>
      </c>
      <c r="BR32" s="194">
        <v>3457</v>
      </c>
      <c r="BS32" s="194">
        <v>3360</v>
      </c>
      <c r="BT32" s="194">
        <v>3230</v>
      </c>
      <c r="BU32" s="194">
        <v>3063</v>
      </c>
      <c r="BV32" s="194">
        <v>2736</v>
      </c>
      <c r="BW32" s="194">
        <v>2187</v>
      </c>
      <c r="BX32" s="194">
        <v>1835</v>
      </c>
      <c r="BY32" s="194">
        <v>1655</v>
      </c>
      <c r="BZ32" s="194">
        <v>1487</v>
      </c>
      <c r="CA32" s="194">
        <v>1272</v>
      </c>
      <c r="CB32" s="194">
        <v>964</v>
      </c>
      <c r="CC32" s="195">
        <v>569</v>
      </c>
    </row>
    <row r="33" spans="2:81" x14ac:dyDescent="0.4">
      <c r="B33" s="184" t="s">
        <v>337</v>
      </c>
      <c r="D33" s="194">
        <v>0</v>
      </c>
      <c r="E33" s="194">
        <v>0</v>
      </c>
      <c r="F33" s="194">
        <v>0</v>
      </c>
      <c r="G33" s="194">
        <v>0</v>
      </c>
      <c r="H33" s="194">
        <v>0</v>
      </c>
      <c r="I33" s="194">
        <v>0</v>
      </c>
      <c r="J33" s="194">
        <v>0</v>
      </c>
      <c r="K33" s="194">
        <v>0</v>
      </c>
      <c r="L33" s="194">
        <v>0</v>
      </c>
      <c r="M33" s="194">
        <v>0</v>
      </c>
      <c r="N33" s="194">
        <v>0</v>
      </c>
      <c r="O33" s="194">
        <v>0</v>
      </c>
      <c r="P33" s="194">
        <v>0</v>
      </c>
      <c r="Q33" s="194">
        <v>0</v>
      </c>
      <c r="R33" s="194">
        <v>0</v>
      </c>
      <c r="S33" s="194">
        <v>0</v>
      </c>
      <c r="T33" s="194">
        <v>0</v>
      </c>
      <c r="U33" s="194">
        <v>0</v>
      </c>
      <c r="V33" s="194">
        <v>0</v>
      </c>
      <c r="W33" s="194">
        <v>0</v>
      </c>
      <c r="X33" s="194">
        <v>0</v>
      </c>
      <c r="Y33" s="194">
        <v>0</v>
      </c>
      <c r="Z33" s="194">
        <v>0</v>
      </c>
      <c r="AA33" s="194">
        <v>0</v>
      </c>
      <c r="AB33" s="194">
        <v>0</v>
      </c>
      <c r="AC33" s="194">
        <v>0</v>
      </c>
      <c r="AD33" s="194">
        <v>0</v>
      </c>
      <c r="AE33" s="194">
        <v>0</v>
      </c>
      <c r="AF33" s="194">
        <v>0</v>
      </c>
      <c r="AG33" s="194">
        <v>0</v>
      </c>
      <c r="AH33" s="194">
        <v>1094</v>
      </c>
      <c r="AI33" s="194">
        <v>1067</v>
      </c>
      <c r="AJ33" s="194">
        <v>1037</v>
      </c>
      <c r="AK33" s="194">
        <v>1096</v>
      </c>
      <c r="AL33" s="194">
        <v>1129</v>
      </c>
      <c r="AM33" s="194">
        <v>1055</v>
      </c>
      <c r="AN33" s="194">
        <v>1022</v>
      </c>
      <c r="AO33" s="194">
        <v>1058</v>
      </c>
      <c r="AP33" s="194">
        <v>1071</v>
      </c>
      <c r="AQ33" s="194">
        <v>1130</v>
      </c>
      <c r="AR33" s="194">
        <v>1227</v>
      </c>
      <c r="AS33" s="194">
        <v>1324</v>
      </c>
      <c r="AT33" s="194">
        <v>1443</v>
      </c>
      <c r="AU33" s="194">
        <v>1617</v>
      </c>
      <c r="AV33" s="194">
        <v>1821</v>
      </c>
      <c r="AW33" s="194">
        <v>1975</v>
      </c>
      <c r="AX33" s="194">
        <v>2123</v>
      </c>
      <c r="AY33" s="194">
        <v>2218</v>
      </c>
      <c r="AZ33" s="194">
        <v>2240</v>
      </c>
      <c r="BA33" s="194">
        <v>2285</v>
      </c>
      <c r="BB33" s="194">
        <v>2288</v>
      </c>
      <c r="BC33" s="194">
        <v>2328</v>
      </c>
      <c r="BD33" s="194">
        <v>2384</v>
      </c>
      <c r="BE33" s="194">
        <v>2427</v>
      </c>
      <c r="BF33" s="194">
        <v>2483</v>
      </c>
      <c r="BG33" s="194">
        <v>2504</v>
      </c>
      <c r="BH33" s="194">
        <v>2510</v>
      </c>
      <c r="BI33" s="194">
        <v>2475</v>
      </c>
      <c r="BJ33" s="194">
        <v>2443</v>
      </c>
      <c r="BK33" s="194">
        <v>2415</v>
      </c>
      <c r="BL33" s="194">
        <v>2332</v>
      </c>
      <c r="BM33" s="194">
        <v>2031</v>
      </c>
      <c r="BN33" s="194">
        <v>1827</v>
      </c>
      <c r="BO33" s="194">
        <v>1577</v>
      </c>
      <c r="BP33" s="194">
        <v>965</v>
      </c>
      <c r="BQ33" s="194">
        <v>366</v>
      </c>
      <c r="BR33" s="194">
        <v>133</v>
      </c>
      <c r="BS33" s="194">
        <v>74</v>
      </c>
      <c r="BT33" s="194">
        <v>52</v>
      </c>
      <c r="BU33" s="194">
        <v>40</v>
      </c>
      <c r="BV33" s="194">
        <v>32</v>
      </c>
      <c r="BW33" s="194">
        <v>26</v>
      </c>
      <c r="BX33" s="194">
        <v>23</v>
      </c>
      <c r="BY33" s="194">
        <v>21</v>
      </c>
      <c r="BZ33" s="194">
        <v>19</v>
      </c>
      <c r="CA33" s="194">
        <v>17</v>
      </c>
      <c r="CB33" s="194">
        <v>15</v>
      </c>
      <c r="CC33" s="195">
        <v>13</v>
      </c>
    </row>
    <row r="34" spans="2:81" x14ac:dyDescent="0.4">
      <c r="B34" s="196" t="s">
        <v>310</v>
      </c>
      <c r="D34" s="194">
        <v>0</v>
      </c>
      <c r="E34" s="194">
        <v>0</v>
      </c>
      <c r="F34" s="194">
        <v>0</v>
      </c>
      <c r="G34" s="194">
        <v>0</v>
      </c>
      <c r="H34" s="194">
        <v>0</v>
      </c>
      <c r="I34" s="194">
        <v>0</v>
      </c>
      <c r="J34" s="194">
        <v>0</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975</v>
      </c>
      <c r="AO34" s="194">
        <v>1001</v>
      </c>
      <c r="AP34" s="194">
        <v>997</v>
      </c>
      <c r="AQ34" s="194">
        <v>1029</v>
      </c>
      <c r="AR34" s="194">
        <v>1081</v>
      </c>
      <c r="AS34" s="194">
        <v>1126</v>
      </c>
      <c r="AT34" s="194">
        <v>1187</v>
      </c>
      <c r="AU34" s="194">
        <v>1302</v>
      </c>
      <c r="AV34" s="194">
        <v>1440</v>
      </c>
      <c r="AW34" s="194">
        <v>1533</v>
      </c>
      <c r="AX34" s="194">
        <v>1611</v>
      </c>
      <c r="AY34" s="194">
        <v>1634</v>
      </c>
      <c r="AZ34" s="194">
        <v>1622</v>
      </c>
      <c r="BA34" s="194">
        <v>1618</v>
      </c>
      <c r="BB34" s="194">
        <v>1581</v>
      </c>
      <c r="BC34" s="194">
        <v>1569</v>
      </c>
      <c r="BD34" s="194">
        <v>1573</v>
      </c>
      <c r="BE34" s="194">
        <v>1572</v>
      </c>
      <c r="BF34" s="194">
        <v>1586</v>
      </c>
      <c r="BG34" s="194">
        <v>1570</v>
      </c>
      <c r="BH34" s="194">
        <v>1543</v>
      </c>
      <c r="BI34" s="194">
        <v>1500</v>
      </c>
      <c r="BJ34" s="194">
        <v>1456</v>
      </c>
      <c r="BK34" s="194">
        <v>1413</v>
      </c>
      <c r="BL34" s="194">
        <v>1346</v>
      </c>
      <c r="BM34" s="194">
        <v>1177</v>
      </c>
      <c r="BN34" s="194">
        <v>1054</v>
      </c>
      <c r="BO34" s="194">
        <v>909</v>
      </c>
      <c r="BP34" s="194">
        <v>566</v>
      </c>
      <c r="BQ34" s="194">
        <v>192</v>
      </c>
      <c r="BR34" s="194">
        <v>38</v>
      </c>
      <c r="BS34" s="194">
        <v>10</v>
      </c>
      <c r="BT34" s="194">
        <v>3</v>
      </c>
      <c r="BU34" s="194">
        <v>2</v>
      </c>
      <c r="BV34" s="194">
        <v>0</v>
      </c>
      <c r="BW34" s="194">
        <v>0</v>
      </c>
      <c r="BX34" s="194">
        <v>0</v>
      </c>
      <c r="BY34" s="194">
        <v>0</v>
      </c>
      <c r="BZ34" s="194">
        <v>0</v>
      </c>
      <c r="CA34" s="194">
        <v>0</v>
      </c>
      <c r="CB34" s="194">
        <v>0</v>
      </c>
      <c r="CC34" s="195">
        <v>0</v>
      </c>
    </row>
    <row r="35" spans="2:81" x14ac:dyDescent="0.4">
      <c r="B35" s="196" t="s">
        <v>316</v>
      </c>
      <c r="D35" s="194">
        <v>0</v>
      </c>
      <c r="E35" s="194">
        <v>0</v>
      </c>
      <c r="F35" s="194">
        <v>0</v>
      </c>
      <c r="G35" s="194">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0</v>
      </c>
      <c r="AJ35" s="194">
        <v>0</v>
      </c>
      <c r="AK35" s="194">
        <v>0</v>
      </c>
      <c r="AL35" s="194">
        <v>0</v>
      </c>
      <c r="AM35" s="194">
        <v>0</v>
      </c>
      <c r="AN35" s="194">
        <v>47</v>
      </c>
      <c r="AO35" s="194">
        <v>56</v>
      </c>
      <c r="AP35" s="194">
        <v>74</v>
      </c>
      <c r="AQ35" s="194">
        <v>101</v>
      </c>
      <c r="AR35" s="194">
        <v>146</v>
      </c>
      <c r="AS35" s="194">
        <v>199</v>
      </c>
      <c r="AT35" s="194">
        <v>256</v>
      </c>
      <c r="AU35" s="194">
        <v>315</v>
      </c>
      <c r="AV35" s="194">
        <v>381</v>
      </c>
      <c r="AW35" s="194">
        <v>442</v>
      </c>
      <c r="AX35" s="194">
        <v>511</v>
      </c>
      <c r="AY35" s="194">
        <v>584</v>
      </c>
      <c r="AZ35" s="194">
        <v>618</v>
      </c>
      <c r="BA35" s="194">
        <v>667</v>
      </c>
      <c r="BB35" s="194">
        <v>707</v>
      </c>
      <c r="BC35" s="194">
        <v>759</v>
      </c>
      <c r="BD35" s="194">
        <v>811</v>
      </c>
      <c r="BE35" s="194">
        <v>856</v>
      </c>
      <c r="BF35" s="194">
        <v>898</v>
      </c>
      <c r="BG35" s="194">
        <v>934</v>
      </c>
      <c r="BH35" s="194">
        <v>967</v>
      </c>
      <c r="BI35" s="194">
        <v>975</v>
      </c>
      <c r="BJ35" s="194">
        <v>987</v>
      </c>
      <c r="BK35" s="194">
        <v>1002</v>
      </c>
      <c r="BL35" s="194">
        <v>986</v>
      </c>
      <c r="BM35" s="194">
        <v>854</v>
      </c>
      <c r="BN35" s="194">
        <v>773</v>
      </c>
      <c r="BO35" s="194">
        <v>668</v>
      </c>
      <c r="BP35" s="194">
        <v>399</v>
      </c>
      <c r="BQ35" s="194">
        <v>174</v>
      </c>
      <c r="BR35" s="194">
        <v>95</v>
      </c>
      <c r="BS35" s="194">
        <v>65</v>
      </c>
      <c r="BT35" s="194">
        <v>49</v>
      </c>
      <c r="BU35" s="194">
        <v>39</v>
      </c>
      <c r="BV35" s="194">
        <v>32</v>
      </c>
      <c r="BW35" s="194">
        <v>25</v>
      </c>
      <c r="BX35" s="194">
        <v>23</v>
      </c>
      <c r="BY35" s="194">
        <v>21</v>
      </c>
      <c r="BZ35" s="194">
        <v>19</v>
      </c>
      <c r="CA35" s="194">
        <v>17</v>
      </c>
      <c r="CB35" s="194">
        <v>15</v>
      </c>
      <c r="CC35" s="195">
        <v>13</v>
      </c>
    </row>
    <row r="36" spans="2:81" x14ac:dyDescent="0.4">
      <c r="B36" s="184" t="s">
        <v>324</v>
      </c>
      <c r="D36" s="194">
        <v>0</v>
      </c>
      <c r="E36" s="194">
        <v>0</v>
      </c>
      <c r="F36" s="194">
        <v>0</v>
      </c>
      <c r="G36" s="194">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1115</v>
      </c>
      <c r="AJ36" s="194">
        <v>1316</v>
      </c>
      <c r="AK36" s="194">
        <v>1846</v>
      </c>
      <c r="AL36" s="194">
        <v>2376</v>
      </c>
      <c r="AM36" s="194">
        <v>2685</v>
      </c>
      <c r="AN36" s="194">
        <v>2858</v>
      </c>
      <c r="AO36" s="194">
        <v>2992</v>
      </c>
      <c r="AP36" s="194">
        <v>2988</v>
      </c>
      <c r="AQ36" s="194">
        <v>2790</v>
      </c>
      <c r="AR36" s="194">
        <v>2370</v>
      </c>
      <c r="AS36" s="194">
        <v>2370</v>
      </c>
      <c r="AT36" s="194">
        <v>2449</v>
      </c>
      <c r="AU36" s="194">
        <v>3018</v>
      </c>
      <c r="AV36" s="194">
        <v>3536</v>
      </c>
      <c r="AW36" s="194">
        <v>3776</v>
      </c>
      <c r="AX36" s="194">
        <v>3882</v>
      </c>
      <c r="AY36" s="194">
        <v>3876</v>
      </c>
      <c r="AZ36" s="194">
        <v>3750</v>
      </c>
      <c r="BA36" s="194">
        <v>2238</v>
      </c>
      <c r="BB36" s="194">
        <v>2192</v>
      </c>
      <c r="BC36" s="194">
        <v>2202</v>
      </c>
      <c r="BD36" s="194">
        <v>2230</v>
      </c>
      <c r="BE36" s="194">
        <v>2235</v>
      </c>
      <c r="BF36" s="194">
        <v>2213</v>
      </c>
      <c r="BG36" s="194">
        <v>2218</v>
      </c>
      <c r="BH36" s="194">
        <v>2187</v>
      </c>
      <c r="BI36" s="194">
        <v>2142</v>
      </c>
      <c r="BJ36" s="194">
        <v>2135</v>
      </c>
      <c r="BK36" s="194">
        <v>2117</v>
      </c>
      <c r="BL36" s="194">
        <v>2087</v>
      </c>
      <c r="BM36" s="194">
        <v>1935</v>
      </c>
      <c r="BN36" s="194">
        <v>1803</v>
      </c>
      <c r="BO36" s="194">
        <v>1619</v>
      </c>
      <c r="BP36" s="194">
        <v>1254</v>
      </c>
      <c r="BQ36" s="194">
        <v>939</v>
      </c>
      <c r="BR36" s="194">
        <v>799</v>
      </c>
      <c r="BS36" s="194">
        <v>706</v>
      </c>
      <c r="BT36" s="194">
        <v>625</v>
      </c>
      <c r="BU36" s="194">
        <v>588</v>
      </c>
      <c r="BV36" s="194">
        <v>494</v>
      </c>
      <c r="BW36" s="194">
        <v>359</v>
      </c>
      <c r="BX36" s="194">
        <v>271</v>
      </c>
      <c r="BY36" s="194">
        <v>201</v>
      </c>
      <c r="BZ36" s="194">
        <v>148</v>
      </c>
      <c r="CA36" s="194">
        <v>108</v>
      </c>
      <c r="CB36" s="194">
        <v>69</v>
      </c>
      <c r="CC36" s="195">
        <v>38</v>
      </c>
    </row>
    <row r="37" spans="2:81" x14ac:dyDescent="0.4">
      <c r="B37" s="184" t="s">
        <v>317</v>
      </c>
      <c r="D37" s="194">
        <v>0</v>
      </c>
      <c r="E37" s="194">
        <v>0</v>
      </c>
      <c r="F37" s="194">
        <v>0</v>
      </c>
      <c r="G37" s="194">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4">
        <v>192</v>
      </c>
      <c r="BH37" s="194">
        <v>187</v>
      </c>
      <c r="BI37" s="194">
        <v>182</v>
      </c>
      <c r="BJ37" s="194">
        <v>176</v>
      </c>
      <c r="BK37" s="194">
        <v>170</v>
      </c>
      <c r="BL37" s="194">
        <v>164</v>
      </c>
      <c r="BM37" s="194">
        <v>157</v>
      </c>
      <c r="BN37" s="194">
        <v>152</v>
      </c>
      <c r="BO37" s="194">
        <v>146</v>
      </c>
      <c r="BP37" s="194">
        <v>137</v>
      </c>
      <c r="BQ37" s="194">
        <v>137</v>
      </c>
      <c r="BR37" s="194">
        <v>131</v>
      </c>
      <c r="BS37" s="194">
        <v>126</v>
      </c>
      <c r="BT37" s="194">
        <v>120</v>
      </c>
      <c r="BU37" s="194">
        <v>114</v>
      </c>
      <c r="BV37" s="194">
        <v>108</v>
      </c>
      <c r="BW37" s="194">
        <v>105</v>
      </c>
      <c r="BX37" s="194">
        <v>89</v>
      </c>
      <c r="BY37" s="194">
        <v>81</v>
      </c>
      <c r="BZ37" s="194">
        <v>76</v>
      </c>
      <c r="CA37" s="194">
        <v>72</v>
      </c>
      <c r="CB37" s="194">
        <v>67</v>
      </c>
      <c r="CC37" s="195">
        <v>63</v>
      </c>
    </row>
    <row r="38" spans="2:81" x14ac:dyDescent="0.4">
      <c r="B38" s="221" t="s">
        <v>249</v>
      </c>
      <c r="D38" s="194">
        <v>0</v>
      </c>
      <c r="E38" s="194">
        <v>0</v>
      </c>
      <c r="F38" s="194">
        <v>0</v>
      </c>
      <c r="G38" s="194">
        <v>0</v>
      </c>
      <c r="H38" s="194">
        <v>0</v>
      </c>
      <c r="I38" s="194">
        <v>0</v>
      </c>
      <c r="J38" s="194">
        <v>0</v>
      </c>
      <c r="K38" s="194">
        <v>0</v>
      </c>
      <c r="L38" s="194">
        <v>0</v>
      </c>
      <c r="M38" s="194">
        <v>0</v>
      </c>
      <c r="N38" s="194">
        <v>0</v>
      </c>
      <c r="O38" s="194">
        <v>0</v>
      </c>
      <c r="P38" s="194">
        <v>0</v>
      </c>
      <c r="Q38" s="194">
        <v>0</v>
      </c>
      <c r="R38" s="194">
        <v>0</v>
      </c>
      <c r="S38" s="194">
        <v>0</v>
      </c>
      <c r="T38" s="194">
        <v>0</v>
      </c>
      <c r="U38" s="194">
        <v>0</v>
      </c>
      <c r="V38" s="194">
        <v>0</v>
      </c>
      <c r="W38" s="194">
        <v>0</v>
      </c>
      <c r="X38" s="194">
        <v>0</v>
      </c>
      <c r="Y38" s="194">
        <v>0</v>
      </c>
      <c r="Z38" s="194">
        <v>0</v>
      </c>
      <c r="AA38" s="194">
        <v>0</v>
      </c>
      <c r="AB38" s="194">
        <v>0</v>
      </c>
      <c r="AC38" s="194">
        <v>0</v>
      </c>
      <c r="AD38" s="194">
        <v>0</v>
      </c>
      <c r="AE38" s="194">
        <v>0</v>
      </c>
      <c r="AF38" s="194">
        <v>0</v>
      </c>
      <c r="AG38" s="194">
        <v>0</v>
      </c>
      <c r="AH38" s="194">
        <v>0</v>
      </c>
      <c r="AI38" s="194">
        <v>0</v>
      </c>
      <c r="AJ38" s="194">
        <v>0</v>
      </c>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1931</v>
      </c>
      <c r="BA38" s="194">
        <v>1252</v>
      </c>
      <c r="BB38" s="194">
        <v>1110</v>
      </c>
      <c r="BC38" s="194">
        <v>1177</v>
      </c>
      <c r="BD38" s="194">
        <v>1022</v>
      </c>
      <c r="BE38" s="194">
        <v>932</v>
      </c>
      <c r="BF38" s="194">
        <v>920</v>
      </c>
      <c r="BG38" s="194">
        <v>898</v>
      </c>
      <c r="BH38" s="194">
        <v>819</v>
      </c>
      <c r="BI38" s="194">
        <v>870</v>
      </c>
      <c r="BJ38" s="194">
        <v>927</v>
      </c>
      <c r="BK38" s="194">
        <v>818</v>
      </c>
      <c r="BL38" s="194">
        <v>1025</v>
      </c>
      <c r="BM38" s="194">
        <v>1538</v>
      </c>
      <c r="BN38" s="194">
        <v>1415</v>
      </c>
      <c r="BO38" s="194">
        <v>1515</v>
      </c>
      <c r="BP38" s="194">
        <v>1507</v>
      </c>
      <c r="BQ38" s="194">
        <v>1273</v>
      </c>
      <c r="BR38" s="194">
        <v>885</v>
      </c>
      <c r="BS38" s="194">
        <v>652</v>
      </c>
      <c r="BT38" s="194">
        <v>564</v>
      </c>
      <c r="BU38" s="194">
        <v>443</v>
      </c>
      <c r="BV38" s="194">
        <v>333</v>
      </c>
      <c r="BW38" s="194">
        <v>171</v>
      </c>
      <c r="BX38" s="194">
        <v>280</v>
      </c>
      <c r="BY38" s="194">
        <v>170</v>
      </c>
      <c r="BZ38" s="194">
        <v>107</v>
      </c>
      <c r="CA38" s="194">
        <v>57</v>
      </c>
      <c r="CB38" s="194">
        <v>46</v>
      </c>
      <c r="CC38" s="195">
        <v>45</v>
      </c>
    </row>
    <row r="39" spans="2:81" x14ac:dyDescent="0.4">
      <c r="B39" s="196" t="s">
        <v>224</v>
      </c>
      <c r="D39" s="194">
        <v>0</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194">
        <v>0</v>
      </c>
      <c r="U39" s="194">
        <v>0</v>
      </c>
      <c r="V39" s="194">
        <v>0</v>
      </c>
      <c r="W39" s="194">
        <v>0</v>
      </c>
      <c r="X39" s="194">
        <v>0</v>
      </c>
      <c r="Y39" s="194">
        <v>0</v>
      </c>
      <c r="Z39" s="194">
        <v>0</v>
      </c>
      <c r="AA39" s="194">
        <v>0</v>
      </c>
      <c r="AB39" s="194">
        <v>0</v>
      </c>
      <c r="AC39" s="194">
        <v>0</v>
      </c>
      <c r="AD39" s="194">
        <v>0</v>
      </c>
      <c r="AE39" s="194">
        <v>0</v>
      </c>
      <c r="AF39" s="194">
        <v>0</v>
      </c>
      <c r="AG39" s="194">
        <v>0</v>
      </c>
      <c r="AH39" s="194">
        <v>0</v>
      </c>
      <c r="AI39" s="194">
        <v>0</v>
      </c>
      <c r="AJ39" s="194">
        <v>0</v>
      </c>
      <c r="AK39" s="194">
        <v>0</v>
      </c>
      <c r="AL39" s="194">
        <v>0</v>
      </c>
      <c r="AM39" s="194">
        <v>0</v>
      </c>
      <c r="AN39" s="194">
        <v>0</v>
      </c>
      <c r="AO39" s="194">
        <v>0</v>
      </c>
      <c r="AP39" s="194">
        <v>0</v>
      </c>
      <c r="AQ39" s="194">
        <v>0</v>
      </c>
      <c r="AR39" s="194">
        <v>0</v>
      </c>
      <c r="AS39" s="194">
        <v>0</v>
      </c>
      <c r="AT39" s="194">
        <v>0</v>
      </c>
      <c r="AU39" s="194">
        <v>0</v>
      </c>
      <c r="AV39" s="194">
        <v>0</v>
      </c>
      <c r="AW39" s="194">
        <v>0</v>
      </c>
      <c r="AX39" s="194">
        <v>0</v>
      </c>
      <c r="AY39" s="194">
        <v>0</v>
      </c>
      <c r="AZ39" s="194">
        <v>308</v>
      </c>
      <c r="BA39" s="194">
        <v>170</v>
      </c>
      <c r="BB39" s="194">
        <v>162</v>
      </c>
      <c r="BC39" s="194">
        <v>178</v>
      </c>
      <c r="BD39" s="194">
        <v>168</v>
      </c>
      <c r="BE39" s="194">
        <v>178</v>
      </c>
      <c r="BF39" s="194">
        <v>190</v>
      </c>
      <c r="BG39" s="194">
        <v>185</v>
      </c>
      <c r="BH39" s="194">
        <v>158</v>
      </c>
      <c r="BI39" s="194">
        <v>165</v>
      </c>
      <c r="BJ39" s="194">
        <v>157</v>
      </c>
      <c r="BK39" s="194">
        <v>142</v>
      </c>
      <c r="BL39" s="194">
        <v>244</v>
      </c>
      <c r="BM39" s="194">
        <v>321</v>
      </c>
      <c r="BN39" s="194">
        <v>234</v>
      </c>
      <c r="BO39" s="194">
        <v>212</v>
      </c>
      <c r="BP39" s="194">
        <v>178</v>
      </c>
      <c r="BQ39" s="194">
        <v>145</v>
      </c>
      <c r="BR39" s="194">
        <v>111</v>
      </c>
      <c r="BS39" s="194">
        <v>86</v>
      </c>
      <c r="BT39" s="194">
        <v>92</v>
      </c>
      <c r="BU39" s="194">
        <v>68</v>
      </c>
      <c r="BV39" s="194">
        <v>38</v>
      </c>
      <c r="BW39" s="194">
        <v>24</v>
      </c>
      <c r="BX39" s="194">
        <v>157</v>
      </c>
      <c r="BY39" s="194">
        <v>73</v>
      </c>
      <c r="BZ39" s="194">
        <v>49</v>
      </c>
      <c r="CA39" s="194">
        <v>42</v>
      </c>
      <c r="CB39" s="194">
        <v>38</v>
      </c>
      <c r="CC39" s="195">
        <v>37</v>
      </c>
    </row>
    <row r="40" spans="2:81" x14ac:dyDescent="0.4">
      <c r="B40" s="196" t="s">
        <v>314</v>
      </c>
      <c r="D40" s="194">
        <v>0</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48</v>
      </c>
      <c r="BA40" s="194">
        <v>25</v>
      </c>
      <c r="BB40" s="194">
        <v>23</v>
      </c>
      <c r="BC40" s="194">
        <v>24</v>
      </c>
      <c r="BD40" s="194">
        <v>21</v>
      </c>
      <c r="BE40" s="194">
        <v>20</v>
      </c>
      <c r="BF40" s="194">
        <v>19</v>
      </c>
      <c r="BG40" s="194">
        <v>18</v>
      </c>
      <c r="BH40" s="194">
        <v>14</v>
      </c>
      <c r="BI40" s="194">
        <v>15</v>
      </c>
      <c r="BJ40" s="194">
        <v>15</v>
      </c>
      <c r="BK40" s="194">
        <v>13</v>
      </c>
      <c r="BL40" s="194">
        <v>21</v>
      </c>
      <c r="BM40" s="194">
        <v>30</v>
      </c>
      <c r="BN40" s="194">
        <v>22</v>
      </c>
      <c r="BO40" s="194">
        <v>19</v>
      </c>
      <c r="BP40" s="194">
        <v>18</v>
      </c>
      <c r="BQ40" s="194">
        <v>15</v>
      </c>
      <c r="BR40" s="194">
        <v>11</v>
      </c>
      <c r="BS40" s="194">
        <v>9</v>
      </c>
      <c r="BT40" s="194">
        <v>8</v>
      </c>
      <c r="BU40" s="194">
        <v>6</v>
      </c>
      <c r="BV40" s="194">
        <v>3</v>
      </c>
      <c r="BW40" s="194">
        <v>0</v>
      </c>
      <c r="BX40" s="194">
        <v>0</v>
      </c>
      <c r="BY40" s="194">
        <v>0</v>
      </c>
      <c r="BZ40" s="194">
        <v>0</v>
      </c>
      <c r="CA40" s="194">
        <v>0</v>
      </c>
      <c r="CB40" s="194">
        <v>0</v>
      </c>
      <c r="CC40" s="195">
        <v>0</v>
      </c>
    </row>
    <row r="41" spans="2:81" x14ac:dyDescent="0.4">
      <c r="B41" s="196" t="s">
        <v>234</v>
      </c>
      <c r="D41" s="194">
        <v>0</v>
      </c>
      <c r="E41" s="194">
        <v>0</v>
      </c>
      <c r="F41" s="194">
        <v>0</v>
      </c>
      <c r="G41" s="194">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1389</v>
      </c>
      <c r="BA41" s="194">
        <v>962</v>
      </c>
      <c r="BB41" s="194">
        <v>846</v>
      </c>
      <c r="BC41" s="194">
        <v>888</v>
      </c>
      <c r="BD41" s="194">
        <v>764</v>
      </c>
      <c r="BE41" s="194">
        <v>666</v>
      </c>
      <c r="BF41" s="194">
        <v>646</v>
      </c>
      <c r="BG41" s="194">
        <v>631</v>
      </c>
      <c r="BH41" s="194">
        <v>588</v>
      </c>
      <c r="BI41" s="194">
        <v>632</v>
      </c>
      <c r="BJ41" s="194">
        <v>691</v>
      </c>
      <c r="BK41" s="194">
        <v>609</v>
      </c>
      <c r="BL41" s="194">
        <v>695</v>
      </c>
      <c r="BM41" s="194">
        <v>1072</v>
      </c>
      <c r="BN41" s="194">
        <v>1069</v>
      </c>
      <c r="BO41" s="194">
        <v>1208</v>
      </c>
      <c r="BP41" s="194">
        <v>1242</v>
      </c>
      <c r="BQ41" s="194">
        <v>1045</v>
      </c>
      <c r="BR41" s="194">
        <v>710</v>
      </c>
      <c r="BS41" s="194">
        <v>522</v>
      </c>
      <c r="BT41" s="194">
        <v>424</v>
      </c>
      <c r="BU41" s="194">
        <v>333</v>
      </c>
      <c r="BV41" s="194">
        <v>274</v>
      </c>
      <c r="BW41" s="194">
        <v>138</v>
      </c>
      <c r="BX41" s="194">
        <v>97</v>
      </c>
      <c r="BY41" s="194">
        <v>72</v>
      </c>
      <c r="BZ41" s="194">
        <v>47</v>
      </c>
      <c r="CA41" s="194">
        <v>5</v>
      </c>
      <c r="CB41" s="194">
        <v>0</v>
      </c>
      <c r="CC41" s="195">
        <v>0</v>
      </c>
    </row>
    <row r="42" spans="2:81" x14ac:dyDescent="0.4">
      <c r="B42" s="196" t="s">
        <v>316</v>
      </c>
      <c r="D42" s="194">
        <v>0</v>
      </c>
      <c r="E42" s="194">
        <v>0</v>
      </c>
      <c r="F42" s="194">
        <v>0</v>
      </c>
      <c r="G42" s="194">
        <v>0</v>
      </c>
      <c r="H42" s="194">
        <v>0</v>
      </c>
      <c r="I42" s="194">
        <v>0</v>
      </c>
      <c r="J42" s="194">
        <v>0</v>
      </c>
      <c r="K42" s="194">
        <v>0</v>
      </c>
      <c r="L42" s="194">
        <v>0</v>
      </c>
      <c r="M42" s="194">
        <v>0</v>
      </c>
      <c r="N42" s="194">
        <v>0</v>
      </c>
      <c r="O42" s="194">
        <v>0</v>
      </c>
      <c r="P42" s="194">
        <v>0</v>
      </c>
      <c r="Q42" s="194">
        <v>0</v>
      </c>
      <c r="R42" s="194">
        <v>0</v>
      </c>
      <c r="S42" s="194">
        <v>0</v>
      </c>
      <c r="T42" s="194">
        <v>0</v>
      </c>
      <c r="U42" s="194">
        <v>0</v>
      </c>
      <c r="V42" s="194">
        <v>0</v>
      </c>
      <c r="W42" s="194">
        <v>0</v>
      </c>
      <c r="X42" s="194">
        <v>0</v>
      </c>
      <c r="Y42" s="194">
        <v>0</v>
      </c>
      <c r="Z42" s="194">
        <v>0</v>
      </c>
      <c r="AA42" s="194">
        <v>0</v>
      </c>
      <c r="AB42" s="194">
        <v>0</v>
      </c>
      <c r="AC42" s="194">
        <v>0</v>
      </c>
      <c r="AD42" s="194">
        <v>0</v>
      </c>
      <c r="AE42" s="194">
        <v>0</v>
      </c>
      <c r="AF42" s="194">
        <v>0</v>
      </c>
      <c r="AG42" s="194">
        <v>0</v>
      </c>
      <c r="AH42" s="194">
        <v>0</v>
      </c>
      <c r="AI42" s="194">
        <v>0</v>
      </c>
      <c r="AJ42" s="194">
        <v>0</v>
      </c>
      <c r="AK42" s="194">
        <v>0</v>
      </c>
      <c r="AL42" s="194">
        <v>0</v>
      </c>
      <c r="AM42" s="194">
        <v>0</v>
      </c>
      <c r="AN42" s="194">
        <v>0</v>
      </c>
      <c r="AO42" s="194">
        <v>0</v>
      </c>
      <c r="AP42" s="194">
        <v>0</v>
      </c>
      <c r="AQ42" s="194">
        <v>0</v>
      </c>
      <c r="AR42" s="194">
        <v>0</v>
      </c>
      <c r="AS42" s="194">
        <v>0</v>
      </c>
      <c r="AT42" s="194">
        <v>0</v>
      </c>
      <c r="AU42" s="194">
        <v>0</v>
      </c>
      <c r="AV42" s="194">
        <v>0</v>
      </c>
      <c r="AW42" s="194">
        <v>0</v>
      </c>
      <c r="AX42" s="194">
        <v>0</v>
      </c>
      <c r="AY42" s="194">
        <v>0</v>
      </c>
      <c r="AZ42" s="194">
        <v>187</v>
      </c>
      <c r="BA42" s="194">
        <v>96</v>
      </c>
      <c r="BB42" s="194">
        <v>79</v>
      </c>
      <c r="BC42" s="194">
        <v>87</v>
      </c>
      <c r="BD42" s="194">
        <v>69</v>
      </c>
      <c r="BE42" s="194">
        <v>67</v>
      </c>
      <c r="BF42" s="194">
        <v>65</v>
      </c>
      <c r="BG42" s="194">
        <v>64</v>
      </c>
      <c r="BH42" s="194">
        <v>59</v>
      </c>
      <c r="BI42" s="194">
        <v>58</v>
      </c>
      <c r="BJ42" s="194">
        <v>64</v>
      </c>
      <c r="BK42" s="194">
        <v>54</v>
      </c>
      <c r="BL42" s="194">
        <v>66</v>
      </c>
      <c r="BM42" s="194">
        <v>114</v>
      </c>
      <c r="BN42" s="194">
        <v>91</v>
      </c>
      <c r="BO42" s="194">
        <v>77</v>
      </c>
      <c r="BP42" s="194">
        <v>69</v>
      </c>
      <c r="BQ42" s="194">
        <v>68</v>
      </c>
      <c r="BR42" s="194">
        <v>53</v>
      </c>
      <c r="BS42" s="194">
        <v>35</v>
      </c>
      <c r="BT42" s="194">
        <v>41</v>
      </c>
      <c r="BU42" s="194">
        <v>36</v>
      </c>
      <c r="BV42" s="194">
        <v>19</v>
      </c>
      <c r="BW42" s="194">
        <v>8</v>
      </c>
      <c r="BX42" s="194">
        <v>26</v>
      </c>
      <c r="BY42" s="194">
        <v>25</v>
      </c>
      <c r="BZ42" s="194">
        <v>11</v>
      </c>
      <c r="CA42" s="194">
        <v>9</v>
      </c>
      <c r="CB42" s="194">
        <v>8</v>
      </c>
      <c r="CC42" s="195">
        <v>8</v>
      </c>
    </row>
    <row r="43" spans="2:81" ht="26.25" customHeight="1" x14ac:dyDescent="0.4">
      <c r="B43" s="184" t="s">
        <v>250</v>
      </c>
      <c r="D43" s="194">
        <v>0</v>
      </c>
      <c r="E43" s="194">
        <v>0</v>
      </c>
      <c r="F43" s="194">
        <v>0</v>
      </c>
      <c r="G43" s="194">
        <v>0</v>
      </c>
      <c r="H43" s="194">
        <v>0</v>
      </c>
      <c r="I43" s="194">
        <v>0</v>
      </c>
      <c r="J43" s="194">
        <v>0</v>
      </c>
      <c r="K43" s="194">
        <v>0</v>
      </c>
      <c r="L43" s="194">
        <v>0</v>
      </c>
      <c r="M43" s="194">
        <v>0</v>
      </c>
      <c r="N43" s="194">
        <v>0</v>
      </c>
      <c r="O43" s="194">
        <v>0</v>
      </c>
      <c r="P43" s="194">
        <v>0</v>
      </c>
      <c r="Q43" s="194">
        <v>0</v>
      </c>
      <c r="R43" s="194">
        <v>0</v>
      </c>
      <c r="S43" s="194">
        <v>0</v>
      </c>
      <c r="T43" s="194">
        <v>0</v>
      </c>
      <c r="U43" s="194">
        <v>0</v>
      </c>
      <c r="V43" s="194">
        <v>0</v>
      </c>
      <c r="W43" s="194">
        <v>0</v>
      </c>
      <c r="X43" s="194">
        <v>0</v>
      </c>
      <c r="Y43" s="194">
        <v>0</v>
      </c>
      <c r="Z43" s="194">
        <v>0</v>
      </c>
      <c r="AA43" s="194">
        <v>0</v>
      </c>
      <c r="AB43" s="194">
        <v>0</v>
      </c>
      <c r="AC43" s="194">
        <v>0</v>
      </c>
      <c r="AD43" s="194">
        <v>0</v>
      </c>
      <c r="AE43" s="194">
        <v>0</v>
      </c>
      <c r="AF43" s="194">
        <v>0</v>
      </c>
      <c r="AG43" s="194">
        <v>0</v>
      </c>
      <c r="AH43" s="194">
        <v>0</v>
      </c>
      <c r="AI43" s="194">
        <v>0</v>
      </c>
      <c r="AJ43" s="194">
        <v>0</v>
      </c>
      <c r="AK43" s="194">
        <v>0</v>
      </c>
      <c r="AL43" s="194">
        <v>0</v>
      </c>
      <c r="AM43" s="194">
        <v>0</v>
      </c>
      <c r="AN43" s="194">
        <v>0</v>
      </c>
      <c r="AO43" s="194">
        <v>0</v>
      </c>
      <c r="AP43" s="194">
        <v>0</v>
      </c>
      <c r="AQ43" s="194">
        <v>0</v>
      </c>
      <c r="AR43" s="194">
        <v>0</v>
      </c>
      <c r="AS43" s="194">
        <v>0</v>
      </c>
      <c r="AT43" s="194">
        <v>0</v>
      </c>
      <c r="AU43" s="194">
        <v>11</v>
      </c>
      <c r="AV43" s="194">
        <v>13</v>
      </c>
      <c r="AW43" s="194">
        <v>12</v>
      </c>
      <c r="AX43" s="194">
        <v>11</v>
      </c>
      <c r="AY43" s="194">
        <v>13</v>
      </c>
      <c r="AZ43" s="194">
        <v>12</v>
      </c>
      <c r="BA43" s="194">
        <v>11</v>
      </c>
      <c r="BB43" s="194">
        <v>13</v>
      </c>
      <c r="BC43" s="194">
        <v>13</v>
      </c>
      <c r="BD43" s="194">
        <v>15</v>
      </c>
      <c r="BE43" s="194">
        <v>17</v>
      </c>
      <c r="BF43" s="194">
        <v>17</v>
      </c>
      <c r="BG43" s="194">
        <v>25</v>
      </c>
      <c r="BH43" s="194">
        <v>29</v>
      </c>
      <c r="BI43" s="194">
        <v>31</v>
      </c>
      <c r="BJ43" s="194">
        <v>30</v>
      </c>
      <c r="BK43" s="194">
        <v>44</v>
      </c>
      <c r="BL43" s="194">
        <v>54</v>
      </c>
      <c r="BM43" s="194">
        <v>56</v>
      </c>
      <c r="BN43" s="194">
        <v>54</v>
      </c>
      <c r="BO43" s="194">
        <v>57</v>
      </c>
      <c r="BP43" s="194">
        <v>60</v>
      </c>
      <c r="BQ43" s="194">
        <v>58</v>
      </c>
      <c r="BR43" s="194">
        <v>59</v>
      </c>
      <c r="BS43" s="194">
        <v>62</v>
      </c>
      <c r="BT43" s="194">
        <v>61</v>
      </c>
      <c r="BU43" s="194">
        <v>59</v>
      </c>
      <c r="BV43" s="194">
        <v>58</v>
      </c>
      <c r="BW43" s="194">
        <v>55</v>
      </c>
      <c r="BX43" s="194">
        <v>53</v>
      </c>
      <c r="BY43" s="194">
        <v>53</v>
      </c>
      <c r="BZ43" s="194">
        <v>53</v>
      </c>
      <c r="CA43" s="194">
        <v>54</v>
      </c>
      <c r="CB43" s="194">
        <v>55</v>
      </c>
      <c r="CC43" s="195">
        <v>56</v>
      </c>
    </row>
    <row r="44" spans="2:81" x14ac:dyDescent="0.4">
      <c r="B44" s="184" t="s">
        <v>326</v>
      </c>
      <c r="D44" s="194">
        <v>0</v>
      </c>
      <c r="E44" s="194">
        <v>0</v>
      </c>
      <c r="F44" s="194">
        <v>0</v>
      </c>
      <c r="G44" s="194">
        <v>0</v>
      </c>
      <c r="H44" s="194">
        <v>0</v>
      </c>
      <c r="I44" s="194">
        <v>0</v>
      </c>
      <c r="J44" s="194">
        <v>0</v>
      </c>
      <c r="K44" s="194">
        <v>0</v>
      </c>
      <c r="L44" s="194">
        <v>0</v>
      </c>
      <c r="M44" s="194">
        <v>0</v>
      </c>
      <c r="N44" s="194">
        <v>0</v>
      </c>
      <c r="O44" s="194">
        <v>0</v>
      </c>
      <c r="P44" s="194">
        <v>0</v>
      </c>
      <c r="Q44" s="194">
        <v>0</v>
      </c>
      <c r="R44" s="194">
        <v>0</v>
      </c>
      <c r="S44" s="194">
        <v>0</v>
      </c>
      <c r="T44" s="194">
        <v>0</v>
      </c>
      <c r="U44" s="194">
        <v>0</v>
      </c>
      <c r="V44" s="194">
        <v>0</v>
      </c>
      <c r="W44" s="194">
        <v>0</v>
      </c>
      <c r="X44" s="194">
        <v>0</v>
      </c>
      <c r="Y44" s="194">
        <v>0</v>
      </c>
      <c r="Z44" s="194">
        <v>0</v>
      </c>
      <c r="AA44" s="194">
        <v>0</v>
      </c>
      <c r="AB44" s="194">
        <v>0</v>
      </c>
      <c r="AC44" s="194">
        <v>0</v>
      </c>
      <c r="AD44" s="194">
        <v>0</v>
      </c>
      <c r="AE44" s="194">
        <v>0</v>
      </c>
      <c r="AF44" s="194">
        <v>31</v>
      </c>
      <c r="AG44" s="194">
        <v>44</v>
      </c>
      <c r="AH44" s="194">
        <v>61</v>
      </c>
      <c r="AI44" s="194">
        <v>86</v>
      </c>
      <c r="AJ44" s="194">
        <v>114</v>
      </c>
      <c r="AK44" s="194">
        <v>131</v>
      </c>
      <c r="AL44" s="194">
        <v>154</v>
      </c>
      <c r="AM44" s="194">
        <v>185</v>
      </c>
      <c r="AN44" s="194">
        <v>216</v>
      </c>
      <c r="AO44" s="194">
        <v>246</v>
      </c>
      <c r="AP44" s="194">
        <v>275</v>
      </c>
      <c r="AQ44" s="194">
        <v>303</v>
      </c>
      <c r="AR44" s="194">
        <v>325</v>
      </c>
      <c r="AS44" s="194">
        <v>345</v>
      </c>
      <c r="AT44" s="194">
        <v>364</v>
      </c>
      <c r="AU44" s="194">
        <v>387</v>
      </c>
      <c r="AV44" s="194">
        <v>0</v>
      </c>
      <c r="AW44" s="194">
        <v>0</v>
      </c>
      <c r="AX44" s="194">
        <v>0</v>
      </c>
      <c r="AY44" s="194">
        <v>0</v>
      </c>
      <c r="AZ44" s="194">
        <v>0</v>
      </c>
      <c r="BA44" s="194">
        <v>0</v>
      </c>
      <c r="BB44" s="194">
        <v>0</v>
      </c>
      <c r="BC44" s="194">
        <v>0</v>
      </c>
      <c r="BD44" s="194">
        <v>0</v>
      </c>
      <c r="BE44" s="194">
        <v>0</v>
      </c>
      <c r="BF44" s="194">
        <v>0</v>
      </c>
      <c r="BG44" s="194">
        <v>0</v>
      </c>
      <c r="BH44" s="194">
        <v>0</v>
      </c>
      <c r="BI44" s="194">
        <v>0</v>
      </c>
      <c r="BJ44" s="194">
        <v>0</v>
      </c>
      <c r="BK44" s="194">
        <v>0</v>
      </c>
      <c r="BL44" s="194">
        <v>0</v>
      </c>
      <c r="BM44" s="194">
        <v>0</v>
      </c>
      <c r="BN44" s="194">
        <v>0</v>
      </c>
      <c r="BO44" s="194">
        <v>0</v>
      </c>
      <c r="BP44" s="194">
        <v>0</v>
      </c>
      <c r="BQ44" s="194">
        <v>0</v>
      </c>
      <c r="BR44" s="194">
        <v>0</v>
      </c>
      <c r="BS44" s="194">
        <v>0</v>
      </c>
      <c r="BT44" s="194">
        <v>0</v>
      </c>
      <c r="BU44" s="194">
        <v>0</v>
      </c>
      <c r="BV44" s="194">
        <v>0</v>
      </c>
      <c r="BW44" s="194">
        <v>0</v>
      </c>
      <c r="BX44" s="194">
        <v>0</v>
      </c>
      <c r="BY44" s="194">
        <v>0</v>
      </c>
      <c r="BZ44" s="194">
        <v>0</v>
      </c>
      <c r="CA44" s="194">
        <v>0</v>
      </c>
      <c r="CB44" s="194">
        <v>0</v>
      </c>
      <c r="CC44" s="195">
        <v>0</v>
      </c>
    </row>
    <row r="45" spans="2:81" x14ac:dyDescent="0.4">
      <c r="B45" s="13" t="s">
        <v>259</v>
      </c>
      <c r="D45" s="194">
        <v>0</v>
      </c>
      <c r="E45" s="194">
        <v>0</v>
      </c>
      <c r="F45" s="194">
        <v>0</v>
      </c>
      <c r="G45" s="194">
        <v>0</v>
      </c>
      <c r="H45" s="194">
        <v>0</v>
      </c>
      <c r="I45" s="194">
        <v>0</v>
      </c>
      <c r="J45" s="194">
        <v>0</v>
      </c>
      <c r="K45" s="194">
        <v>0</v>
      </c>
      <c r="L45" s="194">
        <v>0</v>
      </c>
      <c r="M45" s="194">
        <v>0</v>
      </c>
      <c r="N45" s="194">
        <v>0</v>
      </c>
      <c r="O45" s="194">
        <v>0</v>
      </c>
      <c r="P45" s="194">
        <v>0</v>
      </c>
      <c r="Q45" s="194">
        <v>0</v>
      </c>
      <c r="R45" s="194">
        <v>0</v>
      </c>
      <c r="S45" s="194">
        <v>0</v>
      </c>
      <c r="T45" s="194">
        <v>0</v>
      </c>
      <c r="U45" s="194">
        <v>0</v>
      </c>
      <c r="V45" s="194">
        <v>0</v>
      </c>
      <c r="W45" s="194">
        <v>0</v>
      </c>
      <c r="X45" s="194">
        <v>0</v>
      </c>
      <c r="Y45" s="194">
        <v>0</v>
      </c>
      <c r="Z45" s="194">
        <v>0</v>
      </c>
      <c r="AA45" s="194">
        <v>0</v>
      </c>
      <c r="AB45" s="194">
        <v>0</v>
      </c>
      <c r="AC45" s="194">
        <v>0</v>
      </c>
      <c r="AD45" s="194">
        <v>0</v>
      </c>
      <c r="AE45" s="194">
        <v>0</v>
      </c>
      <c r="AF45" s="194">
        <v>0</v>
      </c>
      <c r="AG45" s="194">
        <v>0</v>
      </c>
      <c r="AH45" s="194">
        <v>0</v>
      </c>
      <c r="AI45" s="194">
        <v>0</v>
      </c>
      <c r="AJ45" s="194">
        <v>0</v>
      </c>
      <c r="AK45" s="194">
        <v>0</v>
      </c>
      <c r="AL45" s="194">
        <v>0</v>
      </c>
      <c r="AM45" s="194">
        <v>0</v>
      </c>
      <c r="AN45" s="194">
        <v>0</v>
      </c>
      <c r="AO45" s="194">
        <v>0</v>
      </c>
      <c r="AP45" s="194">
        <v>0</v>
      </c>
      <c r="AQ45" s="194">
        <v>0</v>
      </c>
      <c r="AR45" s="194">
        <v>0</v>
      </c>
      <c r="AS45" s="194">
        <v>0</v>
      </c>
      <c r="AT45" s="194">
        <v>0</v>
      </c>
      <c r="AU45" s="194">
        <v>0</v>
      </c>
      <c r="AV45" s="194">
        <v>0</v>
      </c>
      <c r="AW45" s="194">
        <v>0</v>
      </c>
      <c r="AX45" s="194">
        <v>0</v>
      </c>
      <c r="AY45" s="194">
        <v>0</v>
      </c>
      <c r="AZ45" s="194">
        <v>0</v>
      </c>
      <c r="BA45" s="194">
        <v>0</v>
      </c>
      <c r="BB45" s="194">
        <v>0</v>
      </c>
      <c r="BC45" s="194">
        <v>0</v>
      </c>
      <c r="BD45" s="194">
        <v>0</v>
      </c>
      <c r="BE45" s="194">
        <v>0</v>
      </c>
      <c r="BF45" s="194">
        <v>0</v>
      </c>
      <c r="BG45" s="194">
        <v>0</v>
      </c>
      <c r="BH45" s="194">
        <v>0</v>
      </c>
      <c r="BI45" s="194">
        <v>0</v>
      </c>
      <c r="BJ45" s="194">
        <v>0</v>
      </c>
      <c r="BK45" s="194">
        <v>0</v>
      </c>
      <c r="BL45" s="194">
        <v>0</v>
      </c>
      <c r="BM45" s="194">
        <v>0</v>
      </c>
      <c r="BN45" s="194">
        <v>0</v>
      </c>
      <c r="BO45" s="194">
        <v>0</v>
      </c>
      <c r="BP45" s="194">
        <v>0</v>
      </c>
      <c r="BQ45" s="194">
        <v>12</v>
      </c>
      <c r="BR45" s="194">
        <v>184</v>
      </c>
      <c r="BS45" s="194">
        <v>570</v>
      </c>
      <c r="BT45" s="194">
        <v>969</v>
      </c>
      <c r="BU45" s="194">
        <v>1394</v>
      </c>
      <c r="BV45" s="194">
        <v>1717</v>
      </c>
      <c r="BW45" s="194">
        <v>1937</v>
      </c>
      <c r="BX45" s="194">
        <v>1924</v>
      </c>
      <c r="BY45" s="194">
        <v>2088</v>
      </c>
      <c r="BZ45" s="194">
        <v>2285</v>
      </c>
      <c r="CA45" s="194">
        <v>2457</v>
      </c>
      <c r="CB45" s="194">
        <v>2600</v>
      </c>
      <c r="CC45" s="195">
        <v>2789</v>
      </c>
    </row>
    <row r="46" spans="2:81" x14ac:dyDescent="0.4">
      <c r="B46" s="196" t="s">
        <v>310</v>
      </c>
      <c r="D46" s="194">
        <v>0</v>
      </c>
      <c r="E46" s="194">
        <v>0</v>
      </c>
      <c r="F46" s="194">
        <v>0</v>
      </c>
      <c r="G46" s="194">
        <v>0</v>
      </c>
      <c r="H46" s="194">
        <v>0</v>
      </c>
      <c r="I46" s="194">
        <v>0</v>
      </c>
      <c r="J46" s="194">
        <v>0</v>
      </c>
      <c r="K46" s="194">
        <v>0</v>
      </c>
      <c r="L46" s="194">
        <v>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12</v>
      </c>
      <c r="BR46" s="194">
        <v>182</v>
      </c>
      <c r="BS46" s="194">
        <v>564</v>
      </c>
      <c r="BT46" s="194">
        <v>958</v>
      </c>
      <c r="BU46" s="194">
        <v>1379</v>
      </c>
      <c r="BV46" s="194">
        <v>1699</v>
      </c>
      <c r="BW46" s="194">
        <v>1916</v>
      </c>
      <c r="BX46" s="194">
        <v>1903</v>
      </c>
      <c r="BY46" s="194">
        <v>2066</v>
      </c>
      <c r="BZ46" s="194">
        <v>2260</v>
      </c>
      <c r="CA46" s="194">
        <v>2430</v>
      </c>
      <c r="CB46" s="194">
        <v>2572</v>
      </c>
      <c r="CC46" s="195">
        <v>2758</v>
      </c>
    </row>
    <row r="47" spans="2:81" x14ac:dyDescent="0.4">
      <c r="B47" s="196" t="s">
        <v>311</v>
      </c>
      <c r="D47" s="194">
        <v>0</v>
      </c>
      <c r="E47" s="194">
        <v>0</v>
      </c>
      <c r="F47" s="194">
        <v>0</v>
      </c>
      <c r="G47" s="194">
        <v>0</v>
      </c>
      <c r="H47" s="194">
        <v>0</v>
      </c>
      <c r="I47" s="194">
        <v>0</v>
      </c>
      <c r="J47" s="194">
        <v>0</v>
      </c>
      <c r="K47" s="194">
        <v>0</v>
      </c>
      <c r="L47" s="194">
        <v>0</v>
      </c>
      <c r="M47" s="194">
        <v>0</v>
      </c>
      <c r="N47" s="194">
        <v>0</v>
      </c>
      <c r="O47" s="194">
        <v>0</v>
      </c>
      <c r="P47" s="194">
        <v>0</v>
      </c>
      <c r="Q47" s="194">
        <v>0</v>
      </c>
      <c r="R47" s="194">
        <v>0</v>
      </c>
      <c r="S47" s="194">
        <v>0</v>
      </c>
      <c r="T47" s="194">
        <v>0</v>
      </c>
      <c r="U47" s="194">
        <v>0</v>
      </c>
      <c r="V47" s="194">
        <v>0</v>
      </c>
      <c r="W47" s="194">
        <v>0</v>
      </c>
      <c r="X47" s="194">
        <v>0</v>
      </c>
      <c r="Y47" s="194">
        <v>0</v>
      </c>
      <c r="Z47" s="194">
        <v>0</v>
      </c>
      <c r="AA47" s="194">
        <v>0</v>
      </c>
      <c r="AB47" s="194">
        <v>0</v>
      </c>
      <c r="AC47" s="194">
        <v>0</v>
      </c>
      <c r="AD47" s="194">
        <v>0</v>
      </c>
      <c r="AE47" s="194">
        <v>0</v>
      </c>
      <c r="AF47" s="194">
        <v>0</v>
      </c>
      <c r="AG47" s="194">
        <v>0</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0</v>
      </c>
      <c r="AZ47" s="194">
        <v>0</v>
      </c>
      <c r="BA47" s="194">
        <v>0</v>
      </c>
      <c r="BB47" s="194">
        <v>0</v>
      </c>
      <c r="BC47" s="194">
        <v>0</v>
      </c>
      <c r="BD47" s="194">
        <v>0</v>
      </c>
      <c r="BE47" s="194">
        <v>0</v>
      </c>
      <c r="BF47" s="194">
        <v>0</v>
      </c>
      <c r="BG47" s="194">
        <v>0</v>
      </c>
      <c r="BH47" s="194">
        <v>0</v>
      </c>
      <c r="BI47" s="194">
        <v>0</v>
      </c>
      <c r="BJ47" s="194">
        <v>0</v>
      </c>
      <c r="BK47" s="194">
        <v>0</v>
      </c>
      <c r="BL47" s="194">
        <v>0</v>
      </c>
      <c r="BM47" s="194">
        <v>0</v>
      </c>
      <c r="BN47" s="194">
        <v>0</v>
      </c>
      <c r="BO47" s="194">
        <v>0</v>
      </c>
      <c r="BP47" s="194">
        <v>0</v>
      </c>
      <c r="BQ47" s="194">
        <v>0</v>
      </c>
      <c r="BR47" s="194">
        <v>2</v>
      </c>
      <c r="BS47" s="194">
        <v>6</v>
      </c>
      <c r="BT47" s="194">
        <v>11</v>
      </c>
      <c r="BU47" s="194">
        <v>15</v>
      </c>
      <c r="BV47" s="194">
        <v>19</v>
      </c>
      <c r="BW47" s="194">
        <v>21</v>
      </c>
      <c r="BX47" s="194">
        <v>21</v>
      </c>
      <c r="BY47" s="194">
        <v>23</v>
      </c>
      <c r="BZ47" s="194">
        <v>25</v>
      </c>
      <c r="CA47" s="194">
        <v>27</v>
      </c>
      <c r="CB47" s="194">
        <v>28</v>
      </c>
      <c r="CC47" s="195">
        <v>30</v>
      </c>
    </row>
    <row r="48" spans="2:81" ht="25.5" customHeight="1" x14ac:dyDescent="0.4">
      <c r="B48" s="184" t="s">
        <v>263</v>
      </c>
      <c r="D48" s="194">
        <v>0</v>
      </c>
      <c r="E48" s="194">
        <v>0</v>
      </c>
      <c r="F48" s="194">
        <v>0</v>
      </c>
      <c r="G48" s="194">
        <v>0</v>
      </c>
      <c r="H48" s="194">
        <v>0</v>
      </c>
      <c r="I48" s="194">
        <v>0</v>
      </c>
      <c r="J48" s="194">
        <v>0</v>
      </c>
      <c r="K48" s="194">
        <v>0</v>
      </c>
      <c r="L48" s="194">
        <v>0</v>
      </c>
      <c r="M48" s="194">
        <v>0</v>
      </c>
      <c r="N48" s="194">
        <v>0</v>
      </c>
      <c r="O48" s="194">
        <v>0</v>
      </c>
      <c r="P48" s="194">
        <v>0</v>
      </c>
      <c r="Q48" s="194">
        <v>0</v>
      </c>
      <c r="R48" s="194">
        <v>0</v>
      </c>
      <c r="S48" s="194">
        <v>0</v>
      </c>
      <c r="T48" s="194">
        <v>0</v>
      </c>
      <c r="U48" s="194">
        <v>0</v>
      </c>
      <c r="V48" s="194">
        <v>0</v>
      </c>
      <c r="W48" s="194">
        <v>0</v>
      </c>
      <c r="X48" s="194">
        <v>0</v>
      </c>
      <c r="Y48" s="194">
        <v>0</v>
      </c>
      <c r="Z48" s="194">
        <v>0</v>
      </c>
      <c r="AA48" s="194">
        <v>0</v>
      </c>
      <c r="AB48" s="194">
        <v>0</v>
      </c>
      <c r="AC48" s="194">
        <v>0</v>
      </c>
      <c r="AD48" s="194">
        <v>0</v>
      </c>
      <c r="AE48" s="194">
        <v>0</v>
      </c>
      <c r="AF48" s="194">
        <v>100</v>
      </c>
      <c r="AG48" s="194">
        <v>103</v>
      </c>
      <c r="AH48" s="194">
        <v>110</v>
      </c>
      <c r="AI48" s="194">
        <v>143</v>
      </c>
      <c r="AJ48" s="194">
        <v>164</v>
      </c>
      <c r="AK48" s="194">
        <v>169</v>
      </c>
      <c r="AL48" s="194">
        <v>177</v>
      </c>
      <c r="AM48" s="194">
        <v>188</v>
      </c>
      <c r="AN48" s="194">
        <v>212</v>
      </c>
      <c r="AO48" s="194">
        <v>227</v>
      </c>
      <c r="AP48" s="194">
        <v>228</v>
      </c>
      <c r="AQ48" s="194">
        <v>228</v>
      </c>
      <c r="AR48" s="194">
        <v>233</v>
      </c>
      <c r="AS48" s="194">
        <v>240</v>
      </c>
      <c r="AT48" s="194">
        <v>247</v>
      </c>
      <c r="AU48" s="194">
        <v>257</v>
      </c>
      <c r="AV48" s="194">
        <v>265</v>
      </c>
      <c r="AW48" s="194">
        <v>273</v>
      </c>
      <c r="AX48" s="194">
        <v>289</v>
      </c>
      <c r="AY48" s="194">
        <v>308</v>
      </c>
      <c r="AZ48" s="194">
        <v>328</v>
      </c>
      <c r="BA48" s="194">
        <v>339</v>
      </c>
      <c r="BB48" s="194">
        <v>338</v>
      </c>
      <c r="BC48" s="194">
        <v>337</v>
      </c>
      <c r="BD48" s="194">
        <v>336</v>
      </c>
      <c r="BE48" s="194">
        <v>326</v>
      </c>
      <c r="BF48" s="194">
        <v>289</v>
      </c>
      <c r="BG48" s="194">
        <v>274</v>
      </c>
      <c r="BH48" s="194">
        <v>260</v>
      </c>
      <c r="BI48" s="194">
        <v>246</v>
      </c>
      <c r="BJ48" s="194">
        <v>234</v>
      </c>
      <c r="BK48" s="194">
        <v>221</v>
      </c>
      <c r="BL48" s="194">
        <v>210</v>
      </c>
      <c r="BM48" s="194">
        <v>200</v>
      </c>
      <c r="BN48" s="194">
        <v>191</v>
      </c>
      <c r="BO48" s="194">
        <v>184</v>
      </c>
      <c r="BP48" s="194">
        <v>177</v>
      </c>
      <c r="BQ48" s="194">
        <v>167</v>
      </c>
      <c r="BR48" s="194">
        <v>134</v>
      </c>
      <c r="BS48" s="194">
        <v>75</v>
      </c>
      <c r="BT48" s="194">
        <v>25</v>
      </c>
      <c r="BU48" s="194">
        <v>3</v>
      </c>
      <c r="BV48" s="194">
        <v>0</v>
      </c>
      <c r="BW48" s="194">
        <v>0</v>
      </c>
      <c r="BX48" s="194">
        <v>0</v>
      </c>
      <c r="BY48" s="194">
        <v>0</v>
      </c>
      <c r="BZ48" s="194">
        <v>0</v>
      </c>
      <c r="CA48" s="194">
        <v>0</v>
      </c>
      <c r="CB48" s="194">
        <v>0</v>
      </c>
      <c r="CC48" s="195">
        <v>0</v>
      </c>
    </row>
    <row r="49" spans="1:81" x14ac:dyDescent="0.4">
      <c r="B49" s="184" t="s">
        <v>268</v>
      </c>
      <c r="D49" s="194">
        <v>0</v>
      </c>
      <c r="E49" s="194">
        <v>0</v>
      </c>
      <c r="F49" s="194">
        <v>0</v>
      </c>
      <c r="G49" s="194">
        <v>0</v>
      </c>
      <c r="H49" s="194">
        <v>0</v>
      </c>
      <c r="I49" s="194">
        <v>0</v>
      </c>
      <c r="J49" s="194">
        <v>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80</v>
      </c>
      <c r="BE49" s="194">
        <v>82</v>
      </c>
      <c r="BF49" s="194">
        <v>86</v>
      </c>
      <c r="BG49" s="194">
        <v>104</v>
      </c>
      <c r="BH49" s="194">
        <v>137</v>
      </c>
      <c r="BI49" s="194">
        <v>154</v>
      </c>
      <c r="BJ49" s="194">
        <v>154</v>
      </c>
      <c r="BK49" s="194">
        <v>193</v>
      </c>
      <c r="BL49" s="194">
        <v>245</v>
      </c>
      <c r="BM49" s="194">
        <v>250</v>
      </c>
      <c r="BN49" s="194">
        <v>269</v>
      </c>
      <c r="BO49" s="194">
        <v>266</v>
      </c>
      <c r="BP49" s="194">
        <v>275</v>
      </c>
      <c r="BQ49" s="194">
        <v>271</v>
      </c>
      <c r="BR49" s="194">
        <v>264</v>
      </c>
      <c r="BS49" s="194">
        <v>263</v>
      </c>
      <c r="BT49" s="194">
        <v>270</v>
      </c>
      <c r="BU49" s="194">
        <v>271</v>
      </c>
      <c r="BV49" s="194">
        <v>269</v>
      </c>
      <c r="BW49" s="194">
        <v>263</v>
      </c>
      <c r="BX49" s="194">
        <v>262</v>
      </c>
      <c r="BY49" s="194">
        <v>262</v>
      </c>
      <c r="BZ49" s="194">
        <v>262</v>
      </c>
      <c r="CA49" s="194">
        <v>264</v>
      </c>
      <c r="CB49" s="194">
        <v>267</v>
      </c>
      <c r="CC49" s="195">
        <v>269</v>
      </c>
    </row>
    <row r="50" spans="1:81" s="223" customFormat="1" x14ac:dyDescent="0.4">
      <c r="A50" s="222"/>
      <c r="B50" s="184" t="s">
        <v>272</v>
      </c>
      <c r="D50" s="194">
        <v>0</v>
      </c>
      <c r="E50" s="194">
        <v>0</v>
      </c>
      <c r="F50" s="194">
        <v>0</v>
      </c>
      <c r="G50" s="194">
        <v>0</v>
      </c>
      <c r="H50" s="194">
        <v>0</v>
      </c>
      <c r="I50" s="194">
        <v>0</v>
      </c>
      <c r="J50" s="194">
        <v>0</v>
      </c>
      <c r="K50" s="194">
        <v>0</v>
      </c>
      <c r="L50" s="194">
        <v>0</v>
      </c>
      <c r="M50" s="194">
        <v>0</v>
      </c>
      <c r="N50" s="194">
        <v>0</v>
      </c>
      <c r="O50" s="194">
        <v>0</v>
      </c>
      <c r="P50" s="194">
        <v>0</v>
      </c>
      <c r="Q50" s="194">
        <v>0</v>
      </c>
      <c r="R50" s="194">
        <v>0</v>
      </c>
      <c r="S50" s="194">
        <v>0</v>
      </c>
      <c r="T50" s="194">
        <v>0</v>
      </c>
      <c r="U50" s="194">
        <v>0</v>
      </c>
      <c r="V50" s="194">
        <v>0</v>
      </c>
      <c r="W50" s="194">
        <v>0</v>
      </c>
      <c r="X50" s="194">
        <v>0</v>
      </c>
      <c r="Y50" s="194">
        <v>0</v>
      </c>
      <c r="Z50" s="194">
        <v>0</v>
      </c>
      <c r="AA50" s="194">
        <v>0</v>
      </c>
      <c r="AB50" s="194">
        <v>0</v>
      </c>
      <c r="AC50" s="194">
        <v>0</v>
      </c>
      <c r="AD50" s="194">
        <v>0</v>
      </c>
      <c r="AE50" s="194">
        <v>0</v>
      </c>
      <c r="AF50" s="194">
        <v>572</v>
      </c>
      <c r="AG50" s="194">
        <v>552</v>
      </c>
      <c r="AH50" s="194">
        <v>503</v>
      </c>
      <c r="AI50" s="194">
        <v>461</v>
      </c>
      <c r="AJ50" s="194">
        <v>823</v>
      </c>
      <c r="AK50" s="194">
        <v>901</v>
      </c>
      <c r="AL50" s="194">
        <v>978</v>
      </c>
      <c r="AM50" s="194">
        <v>925</v>
      </c>
      <c r="AN50" s="194">
        <v>913</v>
      </c>
      <c r="AO50" s="194">
        <v>886</v>
      </c>
      <c r="AP50" s="194">
        <v>924</v>
      </c>
      <c r="AQ50" s="194">
        <v>716</v>
      </c>
      <c r="AR50" s="194">
        <v>546</v>
      </c>
      <c r="AS50" s="194">
        <v>319</v>
      </c>
      <c r="AT50" s="194">
        <v>328</v>
      </c>
      <c r="AU50" s="194">
        <v>603</v>
      </c>
      <c r="AV50" s="194">
        <v>660</v>
      </c>
      <c r="AW50" s="194">
        <v>609</v>
      </c>
      <c r="AX50" s="194">
        <v>487</v>
      </c>
      <c r="AY50" s="194">
        <v>395</v>
      </c>
      <c r="AZ50" s="194">
        <v>0</v>
      </c>
      <c r="BA50" s="194">
        <v>0</v>
      </c>
      <c r="BB50" s="194">
        <v>0</v>
      </c>
      <c r="BC50" s="194">
        <v>0</v>
      </c>
      <c r="BD50" s="194">
        <v>0</v>
      </c>
      <c r="BE50" s="194">
        <v>0</v>
      </c>
      <c r="BF50" s="194">
        <v>0</v>
      </c>
      <c r="BG50" s="194">
        <v>0</v>
      </c>
      <c r="BH50" s="194">
        <v>0</v>
      </c>
      <c r="BI50" s="194">
        <v>0</v>
      </c>
      <c r="BJ50" s="194">
        <v>0</v>
      </c>
      <c r="BK50" s="194">
        <v>0</v>
      </c>
      <c r="BL50" s="194">
        <v>0</v>
      </c>
      <c r="BM50" s="194">
        <v>0</v>
      </c>
      <c r="BN50" s="194">
        <v>0</v>
      </c>
      <c r="BO50" s="194">
        <v>0</v>
      </c>
      <c r="BP50" s="194">
        <v>0</v>
      </c>
      <c r="BQ50" s="194">
        <v>0</v>
      </c>
      <c r="BR50" s="194">
        <v>0</v>
      </c>
      <c r="BS50" s="194">
        <v>0</v>
      </c>
      <c r="BT50" s="194">
        <v>0</v>
      </c>
      <c r="BU50" s="194">
        <v>0</v>
      </c>
      <c r="BV50" s="194">
        <v>0</v>
      </c>
      <c r="BW50" s="194">
        <v>0</v>
      </c>
      <c r="BX50" s="194">
        <v>0</v>
      </c>
      <c r="BY50" s="194">
        <v>0</v>
      </c>
      <c r="BZ50" s="194">
        <v>0</v>
      </c>
      <c r="CA50" s="194">
        <v>0</v>
      </c>
      <c r="CB50" s="194">
        <v>0</v>
      </c>
      <c r="CC50" s="195">
        <v>0</v>
      </c>
    </row>
    <row r="51" spans="1:81" s="223" customFormat="1" x14ac:dyDescent="0.4">
      <c r="A51" s="222"/>
      <c r="B51" s="184" t="s">
        <v>370</v>
      </c>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v>2</v>
      </c>
      <c r="BR51" s="194">
        <v>13</v>
      </c>
      <c r="BS51" s="194">
        <v>130</v>
      </c>
      <c r="BT51" s="194">
        <v>373</v>
      </c>
      <c r="BU51" s="194">
        <v>627</v>
      </c>
      <c r="BV51" s="194">
        <v>1282</v>
      </c>
      <c r="BW51" s="194">
        <v>2159</v>
      </c>
      <c r="BX51" s="194">
        <v>4004</v>
      </c>
      <c r="BY51" s="194">
        <v>4339</v>
      </c>
      <c r="BZ51" s="194">
        <v>4436</v>
      </c>
      <c r="CA51" s="194">
        <v>4658</v>
      </c>
      <c r="CB51" s="194">
        <v>5146</v>
      </c>
      <c r="CC51" s="195">
        <v>5908</v>
      </c>
    </row>
    <row r="52" spans="1:81" ht="26.25" customHeight="1" x14ac:dyDescent="0.4">
      <c r="B52" s="205" t="s">
        <v>371</v>
      </c>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4"/>
      <c r="BR52" s="194"/>
      <c r="BS52" s="194"/>
      <c r="BT52" s="194"/>
      <c r="BU52" s="194"/>
      <c r="BV52" s="194"/>
      <c r="BW52" s="194"/>
      <c r="BX52" s="194"/>
      <c r="BY52" s="194"/>
      <c r="BZ52" s="194"/>
      <c r="CA52" s="194"/>
      <c r="CB52" s="194"/>
      <c r="CC52" s="195"/>
    </row>
    <row r="53" spans="1:81" x14ac:dyDescent="0.4">
      <c r="B53" s="184" t="s">
        <v>219</v>
      </c>
      <c r="D53" s="194">
        <v>0</v>
      </c>
      <c r="E53" s="194">
        <v>0</v>
      </c>
      <c r="F53" s="194">
        <v>0</v>
      </c>
      <c r="G53" s="194">
        <v>0</v>
      </c>
      <c r="H53" s="194">
        <v>0</v>
      </c>
      <c r="I53" s="194">
        <v>0</v>
      </c>
      <c r="J53" s="194">
        <v>0</v>
      </c>
      <c r="K53" s="194">
        <v>0</v>
      </c>
      <c r="L53" s="194">
        <v>0</v>
      </c>
      <c r="M53" s="194">
        <v>0</v>
      </c>
      <c r="N53" s="194">
        <v>0</v>
      </c>
      <c r="O53" s="194">
        <v>0</v>
      </c>
      <c r="P53" s="194">
        <v>0</v>
      </c>
      <c r="Q53" s="194">
        <v>0</v>
      </c>
      <c r="R53" s="194">
        <v>0</v>
      </c>
      <c r="S53" s="194">
        <v>0</v>
      </c>
      <c r="T53" s="194">
        <v>0</v>
      </c>
      <c r="U53" s="194">
        <v>0</v>
      </c>
      <c r="V53" s="194">
        <v>0</v>
      </c>
      <c r="W53" s="194">
        <v>0</v>
      </c>
      <c r="X53" s="194">
        <v>0</v>
      </c>
      <c r="Y53" s="194">
        <v>0</v>
      </c>
      <c r="Z53" s="194">
        <v>0</v>
      </c>
      <c r="AA53" s="194">
        <v>0</v>
      </c>
      <c r="AB53" s="194">
        <v>0</v>
      </c>
      <c r="AC53" s="194">
        <v>0</v>
      </c>
      <c r="AD53" s="194">
        <v>0</v>
      </c>
      <c r="AE53" s="194">
        <v>0</v>
      </c>
      <c r="AF53" s="194">
        <v>0</v>
      </c>
      <c r="AG53" s="194">
        <v>0</v>
      </c>
      <c r="AH53" s="194">
        <v>0</v>
      </c>
      <c r="AI53" s="194">
        <v>0</v>
      </c>
      <c r="AJ53" s="194">
        <v>0</v>
      </c>
      <c r="AK53" s="194">
        <v>0</v>
      </c>
      <c r="AL53" s="194">
        <v>0</v>
      </c>
      <c r="AM53" s="194">
        <v>0</v>
      </c>
      <c r="AN53" s="194">
        <v>0</v>
      </c>
      <c r="AO53" s="194">
        <v>0</v>
      </c>
      <c r="AP53" s="194">
        <v>0</v>
      </c>
      <c r="AQ53" s="194">
        <v>0</v>
      </c>
      <c r="AR53" s="194">
        <v>0</v>
      </c>
      <c r="AS53" s="194">
        <v>0</v>
      </c>
      <c r="AT53" s="194">
        <v>0</v>
      </c>
      <c r="AU53" s="194">
        <v>0</v>
      </c>
      <c r="AV53" s="194">
        <v>0</v>
      </c>
      <c r="AW53" s="194">
        <v>0</v>
      </c>
      <c r="AX53" s="194">
        <v>0</v>
      </c>
      <c r="AY53" s="194">
        <v>1268</v>
      </c>
      <c r="AZ53" s="194">
        <v>1298</v>
      </c>
      <c r="BA53" s="194">
        <v>1365</v>
      </c>
      <c r="BB53" s="194">
        <v>1404</v>
      </c>
      <c r="BC53" s="194">
        <v>1434</v>
      </c>
      <c r="BD53" s="194">
        <v>1464</v>
      </c>
      <c r="BE53" s="194">
        <v>1495</v>
      </c>
      <c r="BF53" s="194">
        <v>1510</v>
      </c>
      <c r="BG53" s="194">
        <v>1547</v>
      </c>
      <c r="BH53" s="194">
        <v>1589</v>
      </c>
      <c r="BI53" s="194">
        <v>1629</v>
      </c>
      <c r="BJ53" s="194">
        <v>1666</v>
      </c>
      <c r="BK53" s="194">
        <v>1700</v>
      </c>
      <c r="BL53" s="194">
        <v>1737</v>
      </c>
      <c r="BM53" s="194">
        <v>1776</v>
      </c>
      <c r="BN53" s="194">
        <v>1782</v>
      </c>
      <c r="BO53" s="194">
        <v>1756</v>
      </c>
      <c r="BP53" s="194">
        <v>1710</v>
      </c>
      <c r="BQ53" s="194">
        <v>1641</v>
      </c>
      <c r="BR53" s="194">
        <v>1617</v>
      </c>
      <c r="BS53" s="194">
        <v>1603</v>
      </c>
      <c r="BT53" s="194">
        <v>1594</v>
      </c>
      <c r="BU53" s="194">
        <v>1578</v>
      </c>
      <c r="BV53" s="194">
        <v>1571</v>
      </c>
      <c r="BW53" s="194">
        <v>1595</v>
      </c>
      <c r="BX53" s="194">
        <v>1412</v>
      </c>
      <c r="BY53" s="194">
        <v>1405</v>
      </c>
      <c r="BZ53" s="194">
        <v>1415</v>
      </c>
      <c r="CA53" s="194">
        <v>1451</v>
      </c>
      <c r="CB53" s="194">
        <v>1490</v>
      </c>
      <c r="CC53" s="195">
        <v>1540</v>
      </c>
    </row>
    <row r="54" spans="1:81" x14ac:dyDescent="0.4">
      <c r="B54" s="196" t="s">
        <v>310</v>
      </c>
      <c r="D54" s="194">
        <v>0</v>
      </c>
      <c r="E54" s="194">
        <v>0</v>
      </c>
      <c r="F54" s="194">
        <v>0</v>
      </c>
      <c r="G54" s="194">
        <v>0</v>
      </c>
      <c r="H54" s="194">
        <v>0</v>
      </c>
      <c r="I54" s="194">
        <v>0</v>
      </c>
      <c r="J54" s="194">
        <v>0</v>
      </c>
      <c r="K54" s="194">
        <v>0</v>
      </c>
      <c r="L54" s="194">
        <v>0</v>
      </c>
      <c r="M54" s="194">
        <v>0</v>
      </c>
      <c r="N54" s="194">
        <v>0</v>
      </c>
      <c r="O54" s="194">
        <v>0</v>
      </c>
      <c r="P54" s="194">
        <v>0</v>
      </c>
      <c r="Q54" s="194">
        <v>0</v>
      </c>
      <c r="R54" s="194">
        <v>0</v>
      </c>
      <c r="S54" s="194">
        <v>0</v>
      </c>
      <c r="T54" s="194">
        <v>0</v>
      </c>
      <c r="U54" s="194">
        <v>0</v>
      </c>
      <c r="V54" s="194">
        <v>0</v>
      </c>
      <c r="W54" s="194">
        <v>0</v>
      </c>
      <c r="X54" s="194">
        <v>0</v>
      </c>
      <c r="Y54" s="194">
        <v>0</v>
      </c>
      <c r="Z54" s="194">
        <v>0</v>
      </c>
      <c r="AA54" s="194">
        <v>0</v>
      </c>
      <c r="AB54" s="194">
        <v>0</v>
      </c>
      <c r="AC54" s="194">
        <v>72</v>
      </c>
      <c r="AD54" s="194">
        <v>84</v>
      </c>
      <c r="AE54" s="194">
        <v>99</v>
      </c>
      <c r="AF54" s="194">
        <v>112</v>
      </c>
      <c r="AG54" s="194">
        <v>129</v>
      </c>
      <c r="AH54" s="194">
        <v>143</v>
      </c>
      <c r="AI54" s="194">
        <v>151</v>
      </c>
      <c r="AJ54" s="194">
        <v>179</v>
      </c>
      <c r="AK54" s="194">
        <v>203</v>
      </c>
      <c r="AL54" s="194">
        <v>230</v>
      </c>
      <c r="AM54" s="194">
        <v>269</v>
      </c>
      <c r="AN54" s="194">
        <v>317</v>
      </c>
      <c r="AO54" s="194">
        <v>359</v>
      </c>
      <c r="AP54" s="194">
        <v>394</v>
      </c>
      <c r="AQ54" s="194">
        <v>443</v>
      </c>
      <c r="AR54" s="194">
        <v>490</v>
      </c>
      <c r="AS54" s="194">
        <v>538</v>
      </c>
      <c r="AT54" s="194">
        <v>596</v>
      </c>
      <c r="AU54" s="194">
        <v>686</v>
      </c>
      <c r="AV54" s="194">
        <v>890</v>
      </c>
      <c r="AW54" s="194">
        <v>962</v>
      </c>
      <c r="AX54" s="194">
        <v>1046</v>
      </c>
      <c r="AY54" s="194">
        <v>1115</v>
      </c>
      <c r="AZ54" s="194">
        <v>1152</v>
      </c>
      <c r="BA54" s="194">
        <v>1207</v>
      </c>
      <c r="BB54" s="194">
        <v>1238</v>
      </c>
      <c r="BC54" s="194">
        <v>1256</v>
      </c>
      <c r="BD54" s="194">
        <v>1276</v>
      </c>
      <c r="BE54" s="194">
        <v>1296</v>
      </c>
      <c r="BF54" s="194">
        <v>1304</v>
      </c>
      <c r="BG54" s="194">
        <v>1343</v>
      </c>
      <c r="BH54" s="194">
        <v>1400</v>
      </c>
      <c r="BI54" s="194">
        <v>1445</v>
      </c>
      <c r="BJ54" s="194">
        <v>1489</v>
      </c>
      <c r="BK54" s="194">
        <v>1528</v>
      </c>
      <c r="BL54" s="194">
        <v>1568</v>
      </c>
      <c r="BM54" s="194">
        <v>1607</v>
      </c>
      <c r="BN54" s="194">
        <v>1619</v>
      </c>
      <c r="BO54" s="194">
        <v>1597</v>
      </c>
      <c r="BP54" s="194">
        <v>1553</v>
      </c>
      <c r="BQ54" s="194">
        <v>1490</v>
      </c>
      <c r="BR54" s="194">
        <v>1462</v>
      </c>
      <c r="BS54" s="194">
        <v>1459</v>
      </c>
      <c r="BT54" s="194">
        <v>1445</v>
      </c>
      <c r="BU54" s="194">
        <v>1435</v>
      </c>
      <c r="BV54" s="194">
        <v>1431</v>
      </c>
      <c r="BW54" s="194">
        <v>1443</v>
      </c>
      <c r="BX54" s="194">
        <v>1298</v>
      </c>
      <c r="BY54" s="194">
        <v>1292</v>
      </c>
      <c r="BZ54" s="194">
        <v>1303</v>
      </c>
      <c r="CA54" s="194">
        <v>1336</v>
      </c>
      <c r="CB54" s="194">
        <v>1373</v>
      </c>
      <c r="CC54" s="195">
        <v>1418</v>
      </c>
    </row>
    <row r="55" spans="1:81" x14ac:dyDescent="0.4">
      <c r="B55" s="196" t="s">
        <v>311</v>
      </c>
      <c r="D55" s="194">
        <v>0</v>
      </c>
      <c r="E55" s="194">
        <v>0</v>
      </c>
      <c r="F55" s="194">
        <v>0</v>
      </c>
      <c r="G55" s="194">
        <v>0</v>
      </c>
      <c r="H55" s="194">
        <v>0</v>
      </c>
      <c r="I55" s="194">
        <v>0</v>
      </c>
      <c r="J55" s="194">
        <v>0</v>
      </c>
      <c r="K55" s="194">
        <v>0</v>
      </c>
      <c r="L55" s="194">
        <v>0</v>
      </c>
      <c r="M55" s="194">
        <v>0</v>
      </c>
      <c r="N55" s="194">
        <v>0</v>
      </c>
      <c r="O55" s="194">
        <v>0</v>
      </c>
      <c r="P55" s="194">
        <v>0</v>
      </c>
      <c r="Q55" s="194">
        <v>0</v>
      </c>
      <c r="R55" s="194">
        <v>0</v>
      </c>
      <c r="S55" s="194">
        <v>0</v>
      </c>
      <c r="T55" s="194">
        <v>0</v>
      </c>
      <c r="U55" s="194">
        <v>0</v>
      </c>
      <c r="V55" s="194">
        <v>0</v>
      </c>
      <c r="W55" s="194">
        <v>0</v>
      </c>
      <c r="X55" s="194">
        <v>0</v>
      </c>
      <c r="Y55" s="194">
        <v>0</v>
      </c>
      <c r="Z55" s="194">
        <v>0</v>
      </c>
      <c r="AA55" s="194">
        <v>0</v>
      </c>
      <c r="AB55" s="194">
        <v>0</v>
      </c>
      <c r="AC55" s="194">
        <v>0</v>
      </c>
      <c r="AD55" s="194">
        <v>0</v>
      </c>
      <c r="AE55" s="194">
        <v>0</v>
      </c>
      <c r="AF55" s="194">
        <v>0</v>
      </c>
      <c r="AG55" s="194">
        <v>0</v>
      </c>
      <c r="AH55" s="194">
        <v>0</v>
      </c>
      <c r="AI55" s="194">
        <v>0</v>
      </c>
      <c r="AJ55" s="194">
        <v>0</v>
      </c>
      <c r="AK55" s="194">
        <v>0</v>
      </c>
      <c r="AL55" s="194">
        <v>0</v>
      </c>
      <c r="AM55" s="194">
        <v>0</v>
      </c>
      <c r="AN55" s="194">
        <v>0</v>
      </c>
      <c r="AO55" s="194">
        <v>0</v>
      </c>
      <c r="AP55" s="194">
        <v>0</v>
      </c>
      <c r="AQ55" s="194">
        <v>0</v>
      </c>
      <c r="AR55" s="194">
        <v>0</v>
      </c>
      <c r="AS55" s="194">
        <v>0</v>
      </c>
      <c r="AT55" s="194">
        <v>0</v>
      </c>
      <c r="AU55" s="194">
        <v>0</v>
      </c>
      <c r="AV55" s="194">
        <v>0</v>
      </c>
      <c r="AW55" s="194">
        <v>0</v>
      </c>
      <c r="AX55" s="194">
        <v>0</v>
      </c>
      <c r="AY55" s="194">
        <v>153</v>
      </c>
      <c r="AZ55" s="194">
        <v>146</v>
      </c>
      <c r="BA55" s="194">
        <v>158</v>
      </c>
      <c r="BB55" s="194">
        <v>166</v>
      </c>
      <c r="BC55" s="194">
        <v>178</v>
      </c>
      <c r="BD55" s="194">
        <v>188</v>
      </c>
      <c r="BE55" s="194">
        <v>199</v>
      </c>
      <c r="BF55" s="194">
        <v>206</v>
      </c>
      <c r="BG55" s="194">
        <v>204</v>
      </c>
      <c r="BH55" s="194">
        <v>189</v>
      </c>
      <c r="BI55" s="194">
        <v>184</v>
      </c>
      <c r="BJ55" s="194">
        <v>177</v>
      </c>
      <c r="BK55" s="194">
        <v>172</v>
      </c>
      <c r="BL55" s="194">
        <v>169</v>
      </c>
      <c r="BM55" s="194">
        <v>169</v>
      </c>
      <c r="BN55" s="194">
        <v>163</v>
      </c>
      <c r="BO55" s="194">
        <v>160</v>
      </c>
      <c r="BP55" s="194">
        <v>158</v>
      </c>
      <c r="BQ55" s="194">
        <v>151</v>
      </c>
      <c r="BR55" s="194">
        <v>155</v>
      </c>
      <c r="BS55" s="194">
        <v>144</v>
      </c>
      <c r="BT55" s="194">
        <v>149</v>
      </c>
      <c r="BU55" s="194">
        <v>144</v>
      </c>
      <c r="BV55" s="194">
        <v>140</v>
      </c>
      <c r="BW55" s="194">
        <v>152</v>
      </c>
      <c r="BX55" s="194">
        <v>113</v>
      </c>
      <c r="BY55" s="194">
        <v>112</v>
      </c>
      <c r="BZ55" s="194">
        <v>112</v>
      </c>
      <c r="CA55" s="194">
        <v>115</v>
      </c>
      <c r="CB55" s="194">
        <v>118</v>
      </c>
      <c r="CC55" s="195">
        <v>122</v>
      </c>
    </row>
    <row r="56" spans="1:81" x14ac:dyDescent="0.4">
      <c r="B56" s="184" t="s">
        <v>220</v>
      </c>
      <c r="D56" s="194">
        <v>0</v>
      </c>
      <c r="E56" s="194">
        <v>0</v>
      </c>
      <c r="F56" s="194">
        <v>0</v>
      </c>
      <c r="G56" s="194">
        <v>0</v>
      </c>
      <c r="H56" s="194">
        <v>0</v>
      </c>
      <c r="I56" s="194">
        <v>0</v>
      </c>
      <c r="J56" s="194">
        <v>0</v>
      </c>
      <c r="K56" s="194">
        <v>0</v>
      </c>
      <c r="L56" s="194">
        <v>0</v>
      </c>
      <c r="M56" s="194">
        <v>0</v>
      </c>
      <c r="N56" s="194">
        <v>0</v>
      </c>
      <c r="O56" s="194">
        <v>0</v>
      </c>
      <c r="P56" s="194">
        <v>0</v>
      </c>
      <c r="Q56" s="194">
        <v>0</v>
      </c>
      <c r="R56" s="194">
        <v>0</v>
      </c>
      <c r="S56" s="194">
        <v>0</v>
      </c>
      <c r="T56" s="194">
        <v>0</v>
      </c>
      <c r="U56" s="194">
        <v>0</v>
      </c>
      <c r="V56" s="194">
        <v>0</v>
      </c>
      <c r="W56" s="194">
        <v>0</v>
      </c>
      <c r="X56" s="194">
        <v>0</v>
      </c>
      <c r="Y56" s="194">
        <v>0</v>
      </c>
      <c r="Z56" s="194">
        <v>0</v>
      </c>
      <c r="AA56" s="194">
        <v>0</v>
      </c>
      <c r="AB56" s="194">
        <v>0</v>
      </c>
      <c r="AC56" s="194">
        <v>0</v>
      </c>
      <c r="AD56" s="194">
        <v>0</v>
      </c>
      <c r="AE56" s="194">
        <v>0</v>
      </c>
      <c r="AF56" s="194">
        <v>0</v>
      </c>
      <c r="AG56" s="194">
        <v>0</v>
      </c>
      <c r="AH56" s="194">
        <v>63</v>
      </c>
      <c r="AI56" s="194">
        <v>55</v>
      </c>
      <c r="AJ56" s="194">
        <v>54</v>
      </c>
      <c r="AK56" s="194">
        <v>52</v>
      </c>
      <c r="AL56" s="194">
        <v>48</v>
      </c>
      <c r="AM56" s="194">
        <v>49</v>
      </c>
      <c r="AN56" s="194">
        <v>48</v>
      </c>
      <c r="AO56" s="194">
        <v>48</v>
      </c>
      <c r="AP56" s="194">
        <v>45</v>
      </c>
      <c r="AQ56" s="194">
        <v>45</v>
      </c>
      <c r="AR56" s="194">
        <v>48</v>
      </c>
      <c r="AS56" s="194">
        <v>53</v>
      </c>
      <c r="AT56" s="194">
        <v>45</v>
      </c>
      <c r="AU56" s="194">
        <v>50</v>
      </c>
      <c r="AV56" s="194">
        <v>54</v>
      </c>
      <c r="AW56" s="194">
        <v>55</v>
      </c>
      <c r="AX56" s="194">
        <v>51</v>
      </c>
      <c r="AY56" s="194">
        <v>51</v>
      </c>
      <c r="AZ56" s="194">
        <v>46</v>
      </c>
      <c r="BA56" s="194">
        <v>38</v>
      </c>
      <c r="BB56" s="194">
        <v>36</v>
      </c>
      <c r="BC56" s="194">
        <v>34</v>
      </c>
      <c r="BD56" s="194">
        <v>30</v>
      </c>
      <c r="BE56" s="194">
        <v>29</v>
      </c>
      <c r="BF56" s="194">
        <v>29</v>
      </c>
      <c r="BG56" s="194">
        <v>27</v>
      </c>
      <c r="BH56" s="194">
        <v>26</v>
      </c>
      <c r="BI56" s="194">
        <v>23</v>
      </c>
      <c r="BJ56" s="194">
        <v>21</v>
      </c>
      <c r="BK56" s="194">
        <v>19</v>
      </c>
      <c r="BL56" s="194">
        <v>14</v>
      </c>
      <c r="BM56" s="194">
        <v>11</v>
      </c>
      <c r="BN56" s="194">
        <v>8</v>
      </c>
      <c r="BO56" s="194">
        <v>6</v>
      </c>
      <c r="BP56" s="194">
        <v>5</v>
      </c>
      <c r="BQ56" s="194">
        <v>3</v>
      </c>
      <c r="BR56" s="194">
        <v>2</v>
      </c>
      <c r="BS56" s="194">
        <v>1</v>
      </c>
      <c r="BT56" s="194">
        <v>1</v>
      </c>
      <c r="BU56" s="194">
        <v>1</v>
      </c>
      <c r="BV56" s="194">
        <v>0</v>
      </c>
      <c r="BW56" s="194">
        <v>0</v>
      </c>
      <c r="BX56" s="194">
        <v>0</v>
      </c>
      <c r="BY56" s="194">
        <v>0</v>
      </c>
      <c r="BZ56" s="194">
        <v>0</v>
      </c>
      <c r="CA56" s="194">
        <v>0</v>
      </c>
      <c r="CB56" s="194">
        <v>0</v>
      </c>
      <c r="CC56" s="195">
        <v>0</v>
      </c>
    </row>
    <row r="57" spans="1:81" x14ac:dyDescent="0.4">
      <c r="B57" s="184" t="s">
        <v>222</v>
      </c>
      <c r="D57" s="194">
        <v>0</v>
      </c>
      <c r="E57" s="194">
        <v>0</v>
      </c>
      <c r="F57" s="194">
        <v>0</v>
      </c>
      <c r="G57" s="194">
        <v>0</v>
      </c>
      <c r="H57" s="194">
        <v>0</v>
      </c>
      <c r="I57" s="194">
        <v>0</v>
      </c>
      <c r="J57" s="194">
        <v>0</v>
      </c>
      <c r="K57" s="194">
        <v>0</v>
      </c>
      <c r="L57" s="194">
        <v>0</v>
      </c>
      <c r="M57" s="194">
        <v>0</v>
      </c>
      <c r="N57" s="194">
        <v>0</v>
      </c>
      <c r="O57" s="194">
        <v>0</v>
      </c>
      <c r="P57" s="194">
        <v>0</v>
      </c>
      <c r="Q57" s="194">
        <v>0</v>
      </c>
      <c r="R57" s="194">
        <v>0</v>
      </c>
      <c r="S57" s="194">
        <v>0</v>
      </c>
      <c r="T57" s="194">
        <v>0</v>
      </c>
      <c r="U57" s="194">
        <v>0</v>
      </c>
      <c r="V57" s="194">
        <v>0</v>
      </c>
      <c r="W57" s="194">
        <v>0</v>
      </c>
      <c r="X57" s="194">
        <v>0</v>
      </c>
      <c r="Y57" s="194">
        <v>0</v>
      </c>
      <c r="Z57" s="194">
        <v>0</v>
      </c>
      <c r="AA57" s="194">
        <v>0</v>
      </c>
      <c r="AB57" s="194">
        <v>0</v>
      </c>
      <c r="AC57" s="194">
        <v>0</v>
      </c>
      <c r="AD57" s="194">
        <v>0</v>
      </c>
      <c r="AE57" s="194">
        <v>0</v>
      </c>
      <c r="AF57" s="194">
        <v>0</v>
      </c>
      <c r="AG57" s="194">
        <v>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0</v>
      </c>
      <c r="AY57" s="194">
        <v>0</v>
      </c>
      <c r="AZ57" s="194">
        <v>0</v>
      </c>
      <c r="BA57" s="194">
        <v>0</v>
      </c>
      <c r="BB57" s="194">
        <v>0</v>
      </c>
      <c r="BC57" s="194">
        <v>0</v>
      </c>
      <c r="BD57" s="194">
        <v>0</v>
      </c>
      <c r="BE57" s="194">
        <v>0</v>
      </c>
      <c r="BF57" s="194">
        <v>0</v>
      </c>
      <c r="BG57" s="194">
        <v>178</v>
      </c>
      <c r="BH57" s="194">
        <v>235</v>
      </c>
      <c r="BI57" s="194">
        <v>279</v>
      </c>
      <c r="BJ57" s="194">
        <v>319</v>
      </c>
      <c r="BK57" s="194">
        <v>356</v>
      </c>
      <c r="BL57" s="194">
        <v>388</v>
      </c>
      <c r="BM57" s="194">
        <v>411</v>
      </c>
      <c r="BN57" s="194">
        <v>420</v>
      </c>
      <c r="BO57" s="194">
        <v>417</v>
      </c>
      <c r="BP57" s="194">
        <v>405</v>
      </c>
      <c r="BQ57" s="194">
        <v>396</v>
      </c>
      <c r="BR57" s="194">
        <v>378</v>
      </c>
      <c r="BS57" s="194">
        <v>378</v>
      </c>
      <c r="BT57" s="194">
        <v>365</v>
      </c>
      <c r="BU57" s="194">
        <v>361</v>
      </c>
      <c r="BV57" s="194">
        <v>325</v>
      </c>
      <c r="BW57" s="194">
        <v>304</v>
      </c>
      <c r="BX57" s="194">
        <v>287</v>
      </c>
      <c r="BY57" s="194">
        <v>290</v>
      </c>
      <c r="BZ57" s="194">
        <v>302</v>
      </c>
      <c r="CA57" s="194">
        <v>314</v>
      </c>
      <c r="CB57" s="194">
        <v>327</v>
      </c>
      <c r="CC57" s="195">
        <v>344</v>
      </c>
    </row>
    <row r="58" spans="1:81" x14ac:dyDescent="0.4">
      <c r="B58" s="196" t="s">
        <v>310</v>
      </c>
      <c r="D58" s="194">
        <v>0</v>
      </c>
      <c r="E58" s="194">
        <v>0</v>
      </c>
      <c r="F58" s="194">
        <v>0</v>
      </c>
      <c r="G58" s="194">
        <v>0</v>
      </c>
      <c r="H58" s="194">
        <v>0</v>
      </c>
      <c r="I58" s="194">
        <v>0</v>
      </c>
      <c r="J58" s="194">
        <v>0</v>
      </c>
      <c r="K58" s="194">
        <v>0</v>
      </c>
      <c r="L58" s="194">
        <v>0</v>
      </c>
      <c r="M58" s="194">
        <v>0</v>
      </c>
      <c r="N58" s="194">
        <v>0</v>
      </c>
      <c r="O58" s="194">
        <v>0</v>
      </c>
      <c r="P58" s="194">
        <v>0</v>
      </c>
      <c r="Q58" s="194">
        <v>0</v>
      </c>
      <c r="R58" s="194">
        <v>0</v>
      </c>
      <c r="S58" s="194">
        <v>0</v>
      </c>
      <c r="T58" s="194">
        <v>0</v>
      </c>
      <c r="U58" s="194">
        <v>0</v>
      </c>
      <c r="V58" s="194">
        <v>0</v>
      </c>
      <c r="W58" s="194">
        <v>0</v>
      </c>
      <c r="X58" s="194">
        <v>0</v>
      </c>
      <c r="Y58" s="194">
        <v>0</v>
      </c>
      <c r="Z58" s="194">
        <v>0</v>
      </c>
      <c r="AA58" s="194">
        <v>0</v>
      </c>
      <c r="AB58" s="194">
        <v>0</v>
      </c>
      <c r="AC58" s="194">
        <v>0</v>
      </c>
      <c r="AD58" s="194">
        <v>0</v>
      </c>
      <c r="AE58" s="194">
        <v>0</v>
      </c>
      <c r="AF58" s="194">
        <v>0</v>
      </c>
      <c r="AG58" s="194">
        <v>0</v>
      </c>
      <c r="AH58" s="194">
        <v>0</v>
      </c>
      <c r="AI58" s="194">
        <v>0</v>
      </c>
      <c r="AJ58" s="194">
        <v>0</v>
      </c>
      <c r="AK58" s="194">
        <v>0</v>
      </c>
      <c r="AL58" s="194">
        <v>0</v>
      </c>
      <c r="AM58" s="194">
        <v>0</v>
      </c>
      <c r="AN58" s="194">
        <v>0</v>
      </c>
      <c r="AO58" s="194">
        <v>0</v>
      </c>
      <c r="AP58" s="194">
        <v>0</v>
      </c>
      <c r="AQ58" s="194">
        <v>0</v>
      </c>
      <c r="AR58" s="194">
        <v>0</v>
      </c>
      <c r="AS58" s="194">
        <v>0</v>
      </c>
      <c r="AT58" s="194">
        <v>0</v>
      </c>
      <c r="AU58" s="194">
        <v>0</v>
      </c>
      <c r="AV58" s="194">
        <v>0</v>
      </c>
      <c r="AW58" s="194">
        <v>0</v>
      </c>
      <c r="AX58" s="194">
        <v>0</v>
      </c>
      <c r="AY58" s="194">
        <v>0</v>
      </c>
      <c r="AZ58" s="194">
        <v>0</v>
      </c>
      <c r="BA58" s="194">
        <v>0</v>
      </c>
      <c r="BB58" s="194">
        <v>0</v>
      </c>
      <c r="BC58" s="194">
        <v>0</v>
      </c>
      <c r="BD58" s="194">
        <v>0</v>
      </c>
      <c r="BE58" s="194">
        <v>0</v>
      </c>
      <c r="BF58" s="194">
        <v>0</v>
      </c>
      <c r="BG58" s="194">
        <v>20</v>
      </c>
      <c r="BH58" s="194">
        <v>22</v>
      </c>
      <c r="BI58" s="194">
        <v>24</v>
      </c>
      <c r="BJ58" s="194">
        <v>26</v>
      </c>
      <c r="BK58" s="194">
        <v>28</v>
      </c>
      <c r="BL58" s="194">
        <v>30</v>
      </c>
      <c r="BM58" s="194">
        <v>31</v>
      </c>
      <c r="BN58" s="194">
        <v>30</v>
      </c>
      <c r="BO58" s="194">
        <v>26</v>
      </c>
      <c r="BP58" s="194">
        <v>22</v>
      </c>
      <c r="BQ58" s="194">
        <v>22</v>
      </c>
      <c r="BR58" s="194">
        <v>20</v>
      </c>
      <c r="BS58" s="194">
        <v>19</v>
      </c>
      <c r="BT58" s="194">
        <v>18</v>
      </c>
      <c r="BU58" s="194">
        <v>17</v>
      </c>
      <c r="BV58" s="194">
        <v>12</v>
      </c>
      <c r="BW58" s="194">
        <v>11</v>
      </c>
      <c r="BX58" s="194">
        <v>7</v>
      </c>
      <c r="BY58" s="194">
        <v>7</v>
      </c>
      <c r="BZ58" s="194">
        <v>7</v>
      </c>
      <c r="CA58" s="194">
        <v>7</v>
      </c>
      <c r="CB58" s="194">
        <v>8</v>
      </c>
      <c r="CC58" s="195">
        <v>9</v>
      </c>
    </row>
    <row r="59" spans="1:81" x14ac:dyDescent="0.4">
      <c r="B59" s="196" t="s">
        <v>311</v>
      </c>
      <c r="D59" s="194">
        <v>0</v>
      </c>
      <c r="E59" s="194">
        <v>0</v>
      </c>
      <c r="F59" s="194">
        <v>0</v>
      </c>
      <c r="G59" s="194">
        <v>0</v>
      </c>
      <c r="H59" s="194">
        <v>0</v>
      </c>
      <c r="I59" s="194">
        <v>0</v>
      </c>
      <c r="J59" s="194">
        <v>0</v>
      </c>
      <c r="K59" s="194">
        <v>0</v>
      </c>
      <c r="L59" s="194">
        <v>0</v>
      </c>
      <c r="M59" s="194">
        <v>0</v>
      </c>
      <c r="N59" s="194">
        <v>0</v>
      </c>
      <c r="O59" s="194">
        <v>0</v>
      </c>
      <c r="P59" s="194">
        <v>0</v>
      </c>
      <c r="Q59" s="194">
        <v>0</v>
      </c>
      <c r="R59" s="194">
        <v>0</v>
      </c>
      <c r="S59" s="194">
        <v>0</v>
      </c>
      <c r="T59" s="194">
        <v>0</v>
      </c>
      <c r="U59" s="194">
        <v>0</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0</v>
      </c>
      <c r="BE59" s="194">
        <v>0</v>
      </c>
      <c r="BF59" s="194">
        <v>0</v>
      </c>
      <c r="BG59" s="194">
        <v>158</v>
      </c>
      <c r="BH59" s="194">
        <v>213</v>
      </c>
      <c r="BI59" s="194">
        <v>255</v>
      </c>
      <c r="BJ59" s="194">
        <v>292</v>
      </c>
      <c r="BK59" s="194">
        <v>327</v>
      </c>
      <c r="BL59" s="194">
        <v>357</v>
      </c>
      <c r="BM59" s="194">
        <v>381</v>
      </c>
      <c r="BN59" s="194">
        <v>390</v>
      </c>
      <c r="BO59" s="194">
        <v>391</v>
      </c>
      <c r="BP59" s="194">
        <v>383</v>
      </c>
      <c r="BQ59" s="194">
        <v>374</v>
      </c>
      <c r="BR59" s="194">
        <v>358</v>
      </c>
      <c r="BS59" s="194">
        <v>359</v>
      </c>
      <c r="BT59" s="194">
        <v>347</v>
      </c>
      <c r="BU59" s="194">
        <v>344</v>
      </c>
      <c r="BV59" s="194">
        <v>313</v>
      </c>
      <c r="BW59" s="194">
        <v>293</v>
      </c>
      <c r="BX59" s="194">
        <v>280</v>
      </c>
      <c r="BY59" s="194">
        <v>284</v>
      </c>
      <c r="BZ59" s="194">
        <v>295</v>
      </c>
      <c r="CA59" s="194">
        <v>306</v>
      </c>
      <c r="CB59" s="194">
        <v>319</v>
      </c>
      <c r="CC59" s="195">
        <v>335</v>
      </c>
    </row>
    <row r="60" spans="1:81" ht="26.25" customHeight="1" x14ac:dyDescent="0.4">
      <c r="B60" s="184" t="s">
        <v>348</v>
      </c>
      <c r="D60" s="194">
        <v>0</v>
      </c>
      <c r="E60" s="194">
        <v>0</v>
      </c>
      <c r="F60" s="194">
        <v>0</v>
      </c>
      <c r="G60" s="194">
        <v>0</v>
      </c>
      <c r="H60" s="194">
        <v>0</v>
      </c>
      <c r="I60" s="194">
        <v>0</v>
      </c>
      <c r="J60" s="194">
        <v>0</v>
      </c>
      <c r="K60" s="194">
        <v>0</v>
      </c>
      <c r="L60" s="194">
        <v>0</v>
      </c>
      <c r="M60" s="194">
        <v>0</v>
      </c>
      <c r="N60" s="194">
        <v>0</v>
      </c>
      <c r="O60" s="194">
        <v>0</v>
      </c>
      <c r="P60" s="194">
        <v>0</v>
      </c>
      <c r="Q60" s="194">
        <v>0</v>
      </c>
      <c r="R60" s="194">
        <v>0</v>
      </c>
      <c r="S60" s="194">
        <v>0</v>
      </c>
      <c r="T60" s="194">
        <v>0</v>
      </c>
      <c r="U60" s="194">
        <v>0</v>
      </c>
      <c r="V60" s="194">
        <v>0</v>
      </c>
      <c r="W60" s="194">
        <v>0</v>
      </c>
      <c r="X60" s="194">
        <v>0</v>
      </c>
      <c r="Y60" s="194">
        <v>0</v>
      </c>
      <c r="Z60" s="194">
        <v>0</v>
      </c>
      <c r="AA60" s="194">
        <v>0</v>
      </c>
      <c r="AB60" s="194">
        <v>0</v>
      </c>
      <c r="AC60" s="194">
        <v>7720</v>
      </c>
      <c r="AD60" s="194">
        <v>8850</v>
      </c>
      <c r="AE60" s="194">
        <v>10</v>
      </c>
      <c r="AF60" s="194">
        <v>0</v>
      </c>
      <c r="AG60" s="194">
        <v>0</v>
      </c>
      <c r="AH60" s="194">
        <v>9600</v>
      </c>
      <c r="AI60" s="194">
        <v>9600</v>
      </c>
      <c r="AJ60" s="194">
        <v>9800</v>
      </c>
      <c r="AK60" s="194">
        <v>10100</v>
      </c>
      <c r="AL60" s="194">
        <v>10200</v>
      </c>
      <c r="AM60" s="194">
        <v>10300</v>
      </c>
      <c r="AN60" s="194">
        <v>10500</v>
      </c>
      <c r="AO60" s="194">
        <v>10500</v>
      </c>
      <c r="AP60" s="194">
        <v>10700</v>
      </c>
      <c r="AQ60" s="194">
        <v>10700</v>
      </c>
      <c r="AR60" s="194">
        <v>10900</v>
      </c>
      <c r="AS60" s="194">
        <v>11200</v>
      </c>
      <c r="AT60" s="194">
        <v>11236</v>
      </c>
      <c r="AU60" s="194">
        <v>11432</v>
      </c>
      <c r="AV60" s="194">
        <v>11511</v>
      </c>
      <c r="AW60" s="194">
        <v>12209</v>
      </c>
      <c r="AX60" s="194">
        <v>12331</v>
      </c>
      <c r="AY60" s="194">
        <v>12418</v>
      </c>
      <c r="AZ60" s="194">
        <v>12861</v>
      </c>
      <c r="BA60" s="194">
        <v>12326</v>
      </c>
      <c r="BB60" s="194">
        <v>12442</v>
      </c>
      <c r="BC60" s="194">
        <v>11818</v>
      </c>
      <c r="BD60" s="194">
        <v>11896</v>
      </c>
      <c r="BE60" s="194">
        <v>12014</v>
      </c>
      <c r="BF60" s="194">
        <v>12002</v>
      </c>
      <c r="BG60" s="194">
        <v>12232</v>
      </c>
      <c r="BH60" s="194">
        <v>12302</v>
      </c>
      <c r="BI60" s="194">
        <v>12387</v>
      </c>
      <c r="BJ60" s="194">
        <v>12586</v>
      </c>
      <c r="BK60" s="194">
        <v>12728</v>
      </c>
      <c r="BL60" s="194">
        <v>11754</v>
      </c>
      <c r="BM60" s="194">
        <v>12123</v>
      </c>
      <c r="BN60" s="194">
        <v>12239</v>
      </c>
      <c r="BO60" s="194">
        <v>12335</v>
      </c>
      <c r="BP60" s="194">
        <v>12346</v>
      </c>
      <c r="BQ60" s="194">
        <v>12245</v>
      </c>
      <c r="BR60" s="194">
        <v>12459</v>
      </c>
      <c r="BS60" s="194">
        <v>12757</v>
      </c>
      <c r="BT60" s="194">
        <v>12642</v>
      </c>
      <c r="BU60" s="194">
        <v>12605</v>
      </c>
      <c r="BV60" s="194">
        <v>12570</v>
      </c>
      <c r="BW60" s="194">
        <v>12405</v>
      </c>
      <c r="BX60" s="194">
        <v>12589</v>
      </c>
      <c r="BY60" s="194">
        <v>12745</v>
      </c>
      <c r="BZ60" s="194">
        <v>12916</v>
      </c>
      <c r="CA60" s="194">
        <v>13109</v>
      </c>
      <c r="CB60" s="194">
        <v>13322</v>
      </c>
      <c r="CC60" s="195">
        <v>13540</v>
      </c>
    </row>
    <row r="61" spans="1:81" x14ac:dyDescent="0.4">
      <c r="B61" s="184" t="s">
        <v>23</v>
      </c>
      <c r="D61" s="194">
        <v>0</v>
      </c>
      <c r="E61" s="194">
        <v>0</v>
      </c>
      <c r="F61" s="194">
        <v>0</v>
      </c>
      <c r="G61" s="194">
        <v>0</v>
      </c>
      <c r="H61" s="194">
        <v>0</v>
      </c>
      <c r="I61" s="194">
        <v>0</v>
      </c>
      <c r="J61" s="194">
        <v>0</v>
      </c>
      <c r="K61" s="194">
        <v>0</v>
      </c>
      <c r="L61" s="194">
        <v>0</v>
      </c>
      <c r="M61" s="194">
        <v>0</v>
      </c>
      <c r="N61" s="194">
        <v>0</v>
      </c>
      <c r="O61" s="194">
        <v>0</v>
      </c>
      <c r="P61" s="194">
        <v>0</v>
      </c>
      <c r="Q61" s="194">
        <v>0</v>
      </c>
      <c r="R61" s="194">
        <v>0</v>
      </c>
      <c r="S61" s="194">
        <v>0</v>
      </c>
      <c r="T61" s="194">
        <v>0</v>
      </c>
      <c r="U61" s="194">
        <v>0</v>
      </c>
      <c r="V61" s="194">
        <v>0</v>
      </c>
      <c r="W61" s="194">
        <v>0</v>
      </c>
      <c r="X61" s="194">
        <v>0</v>
      </c>
      <c r="Y61" s="194">
        <v>0</v>
      </c>
      <c r="Z61" s="194">
        <v>0</v>
      </c>
      <c r="AA61" s="194">
        <v>0</v>
      </c>
      <c r="AB61" s="194">
        <v>0</v>
      </c>
      <c r="AC61" s="194">
        <v>0</v>
      </c>
      <c r="AD61" s="194">
        <v>0</v>
      </c>
      <c r="AE61" s="194">
        <v>0</v>
      </c>
      <c r="AF61" s="194">
        <v>0</v>
      </c>
      <c r="AG61" s="194">
        <v>0</v>
      </c>
      <c r="AH61" s="194">
        <v>0</v>
      </c>
      <c r="AI61" s="194">
        <v>0</v>
      </c>
      <c r="AJ61" s="194">
        <v>0</v>
      </c>
      <c r="AK61" s="194">
        <v>0</v>
      </c>
      <c r="AL61" s="194">
        <v>0</v>
      </c>
      <c r="AM61" s="194">
        <v>0</v>
      </c>
      <c r="AN61" s="194">
        <v>0</v>
      </c>
      <c r="AO61" s="194">
        <v>0</v>
      </c>
      <c r="AP61" s="194">
        <v>0</v>
      </c>
      <c r="AQ61" s="194">
        <v>0</v>
      </c>
      <c r="AR61" s="194">
        <v>3013</v>
      </c>
      <c r="AS61" s="194">
        <v>2979</v>
      </c>
      <c r="AT61" s="194">
        <v>3735</v>
      </c>
      <c r="AU61" s="194">
        <v>3159</v>
      </c>
      <c r="AV61" s="194">
        <v>2996</v>
      </c>
      <c r="AW61" s="194">
        <v>2838</v>
      </c>
      <c r="AX61" s="194">
        <v>2801</v>
      </c>
      <c r="AY61" s="194">
        <v>2769</v>
      </c>
      <c r="AZ61" s="194">
        <v>2692</v>
      </c>
      <c r="BA61" s="194">
        <v>2623</v>
      </c>
      <c r="BB61" s="194">
        <v>2567</v>
      </c>
      <c r="BC61" s="194">
        <v>2471</v>
      </c>
      <c r="BD61" s="194">
        <v>2387</v>
      </c>
      <c r="BE61" s="194">
        <v>2371</v>
      </c>
      <c r="BF61" s="194">
        <v>2357</v>
      </c>
      <c r="BG61" s="194">
        <v>2335</v>
      </c>
      <c r="BH61" s="194">
        <v>2442</v>
      </c>
      <c r="BI61" s="194">
        <v>2426</v>
      </c>
      <c r="BJ61" s="194">
        <v>2510</v>
      </c>
      <c r="BK61" s="194">
        <v>2535</v>
      </c>
      <c r="BL61" s="194">
        <v>2592</v>
      </c>
      <c r="BM61" s="194">
        <v>2631</v>
      </c>
      <c r="BN61" s="194">
        <v>2633</v>
      </c>
      <c r="BO61" s="194">
        <v>2620</v>
      </c>
      <c r="BP61" s="194">
        <v>2544</v>
      </c>
      <c r="BQ61" s="194">
        <v>0</v>
      </c>
      <c r="BR61" s="194">
        <v>0</v>
      </c>
      <c r="BS61" s="194">
        <v>0</v>
      </c>
      <c r="BT61" s="194">
        <v>0</v>
      </c>
      <c r="BU61" s="194">
        <v>0</v>
      </c>
      <c r="BV61" s="194">
        <v>0</v>
      </c>
      <c r="BW61" s="194">
        <v>0</v>
      </c>
      <c r="BX61" s="194">
        <v>0</v>
      </c>
      <c r="BY61" s="194">
        <v>0</v>
      </c>
      <c r="BZ61" s="194">
        <v>0</v>
      </c>
      <c r="CA61" s="194">
        <v>0</v>
      </c>
      <c r="CB61" s="194">
        <v>0</v>
      </c>
      <c r="CC61" s="195">
        <v>0</v>
      </c>
    </row>
    <row r="62" spans="1:81" x14ac:dyDescent="0.4">
      <c r="B62" s="184" t="s">
        <v>229</v>
      </c>
      <c r="D62" s="194">
        <v>0</v>
      </c>
      <c r="E62" s="194">
        <v>0</v>
      </c>
      <c r="F62" s="194">
        <v>0</v>
      </c>
      <c r="G62" s="194">
        <v>0</v>
      </c>
      <c r="H62" s="194">
        <v>0</v>
      </c>
      <c r="I62" s="194">
        <v>0</v>
      </c>
      <c r="J62" s="194">
        <v>0</v>
      </c>
      <c r="K62" s="194">
        <v>0</v>
      </c>
      <c r="L62" s="194">
        <v>0</v>
      </c>
      <c r="M62" s="194">
        <v>0</v>
      </c>
      <c r="N62" s="194">
        <v>0</v>
      </c>
      <c r="O62" s="194">
        <v>0</v>
      </c>
      <c r="P62" s="194">
        <v>0</v>
      </c>
      <c r="Q62" s="194">
        <v>0</v>
      </c>
      <c r="R62" s="194">
        <v>0</v>
      </c>
      <c r="S62" s="194">
        <v>0</v>
      </c>
      <c r="T62" s="194">
        <v>0</v>
      </c>
      <c r="U62" s="194">
        <v>0</v>
      </c>
      <c r="V62" s="194">
        <v>0</v>
      </c>
      <c r="W62" s="194">
        <v>0</v>
      </c>
      <c r="X62" s="194">
        <v>0</v>
      </c>
      <c r="Y62" s="194">
        <v>0</v>
      </c>
      <c r="Z62" s="194">
        <v>0</v>
      </c>
      <c r="AA62" s="194">
        <v>0</v>
      </c>
      <c r="AB62" s="194">
        <v>0</v>
      </c>
      <c r="AC62" s="194">
        <v>0</v>
      </c>
      <c r="AD62" s="194">
        <v>0</v>
      </c>
      <c r="AE62" s="194">
        <v>0</v>
      </c>
      <c r="AF62" s="194">
        <v>0</v>
      </c>
      <c r="AG62" s="194">
        <v>0</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310</v>
      </c>
      <c r="AW62" s="194">
        <v>358</v>
      </c>
      <c r="AX62" s="194">
        <v>404</v>
      </c>
      <c r="AY62" s="194">
        <v>455</v>
      </c>
      <c r="AZ62" s="194">
        <v>505</v>
      </c>
      <c r="BA62" s="194">
        <v>556</v>
      </c>
      <c r="BB62" s="194">
        <v>597</v>
      </c>
      <c r="BC62" s="194">
        <v>635</v>
      </c>
      <c r="BD62" s="194">
        <v>677</v>
      </c>
      <c r="BE62" s="194">
        <v>719</v>
      </c>
      <c r="BF62" s="194">
        <v>741</v>
      </c>
      <c r="BG62" s="194">
        <v>784</v>
      </c>
      <c r="BH62" s="194">
        <v>826</v>
      </c>
      <c r="BI62" s="194">
        <v>864</v>
      </c>
      <c r="BJ62" s="194">
        <v>903</v>
      </c>
      <c r="BK62" s="194">
        <v>949</v>
      </c>
      <c r="BL62" s="194">
        <v>991</v>
      </c>
      <c r="BM62" s="194">
        <v>1031</v>
      </c>
      <c r="BN62" s="194">
        <v>1055</v>
      </c>
      <c r="BO62" s="194">
        <v>1066</v>
      </c>
      <c r="BP62" s="194">
        <v>1079</v>
      </c>
      <c r="BQ62" s="194">
        <v>1079</v>
      </c>
      <c r="BR62" s="194">
        <v>1072</v>
      </c>
      <c r="BS62" s="194">
        <v>1046</v>
      </c>
      <c r="BT62" s="194">
        <v>967</v>
      </c>
      <c r="BU62" s="194">
        <v>840</v>
      </c>
      <c r="BV62" s="194">
        <v>746</v>
      </c>
      <c r="BW62" s="194">
        <v>674</v>
      </c>
      <c r="BX62" s="194">
        <v>519</v>
      </c>
      <c r="BY62" s="194">
        <v>464</v>
      </c>
      <c r="BZ62" s="194">
        <v>420</v>
      </c>
      <c r="CA62" s="194">
        <v>384</v>
      </c>
      <c r="CB62" s="194">
        <v>338</v>
      </c>
      <c r="CC62" s="195">
        <v>288</v>
      </c>
    </row>
    <row r="63" spans="1:81" x14ac:dyDescent="0.4">
      <c r="B63" s="196" t="s">
        <v>310</v>
      </c>
      <c r="D63" s="194">
        <v>0</v>
      </c>
      <c r="E63" s="194">
        <v>0</v>
      </c>
      <c r="F63" s="194">
        <v>0</v>
      </c>
      <c r="G63" s="194">
        <v>0</v>
      </c>
      <c r="H63" s="194">
        <v>0</v>
      </c>
      <c r="I63" s="194">
        <v>0</v>
      </c>
      <c r="J63" s="194">
        <v>0</v>
      </c>
      <c r="K63" s="194">
        <v>0</v>
      </c>
      <c r="L63" s="194">
        <v>0</v>
      </c>
      <c r="M63" s="194">
        <v>0</v>
      </c>
      <c r="N63" s="194">
        <v>0</v>
      </c>
      <c r="O63" s="194">
        <v>0</v>
      </c>
      <c r="P63" s="194">
        <v>0</v>
      </c>
      <c r="Q63" s="194">
        <v>0</v>
      </c>
      <c r="R63" s="194">
        <v>0</v>
      </c>
      <c r="S63" s="194">
        <v>0</v>
      </c>
      <c r="T63" s="194">
        <v>0</v>
      </c>
      <c r="U63" s="194">
        <v>0</v>
      </c>
      <c r="V63" s="194">
        <v>0</v>
      </c>
      <c r="W63" s="194">
        <v>0</v>
      </c>
      <c r="X63" s="194">
        <v>0</v>
      </c>
      <c r="Y63" s="194">
        <v>0</v>
      </c>
      <c r="Z63" s="194">
        <v>0</v>
      </c>
      <c r="AA63" s="194">
        <v>0</v>
      </c>
      <c r="AB63" s="194">
        <v>0</v>
      </c>
      <c r="AC63" s="194">
        <v>0</v>
      </c>
      <c r="AD63" s="194">
        <v>0</v>
      </c>
      <c r="AE63" s="194">
        <v>0</v>
      </c>
      <c r="AF63" s="194">
        <v>0</v>
      </c>
      <c r="AG63" s="194">
        <v>0</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292</v>
      </c>
      <c r="AW63" s="194">
        <v>357</v>
      </c>
      <c r="AX63" s="194">
        <v>402</v>
      </c>
      <c r="AY63" s="194">
        <v>452</v>
      </c>
      <c r="AZ63" s="194">
        <v>503</v>
      </c>
      <c r="BA63" s="194">
        <v>555</v>
      </c>
      <c r="BB63" s="194">
        <v>595</v>
      </c>
      <c r="BC63" s="194">
        <v>632</v>
      </c>
      <c r="BD63" s="194">
        <v>674</v>
      </c>
      <c r="BE63" s="194">
        <v>715</v>
      </c>
      <c r="BF63" s="194">
        <v>736</v>
      </c>
      <c r="BG63" s="194">
        <v>779</v>
      </c>
      <c r="BH63" s="194">
        <v>821</v>
      </c>
      <c r="BI63" s="194">
        <v>859</v>
      </c>
      <c r="BJ63" s="194">
        <v>897</v>
      </c>
      <c r="BK63" s="194">
        <v>942</v>
      </c>
      <c r="BL63" s="194">
        <v>984</v>
      </c>
      <c r="BM63" s="194">
        <v>1023</v>
      </c>
      <c r="BN63" s="194">
        <v>1046</v>
      </c>
      <c r="BO63" s="194">
        <v>1057</v>
      </c>
      <c r="BP63" s="194">
        <v>1070</v>
      </c>
      <c r="BQ63" s="194">
        <v>1069</v>
      </c>
      <c r="BR63" s="194">
        <v>1062</v>
      </c>
      <c r="BS63" s="194">
        <v>1028</v>
      </c>
      <c r="BT63" s="194">
        <v>951</v>
      </c>
      <c r="BU63" s="194">
        <v>827</v>
      </c>
      <c r="BV63" s="194">
        <v>735</v>
      </c>
      <c r="BW63" s="194">
        <v>665</v>
      </c>
      <c r="BX63" s="194">
        <v>513</v>
      </c>
      <c r="BY63" s="194">
        <v>459</v>
      </c>
      <c r="BZ63" s="194">
        <v>416</v>
      </c>
      <c r="CA63" s="194">
        <v>380</v>
      </c>
      <c r="CB63" s="194">
        <v>336</v>
      </c>
      <c r="CC63" s="195">
        <v>287</v>
      </c>
    </row>
    <row r="64" spans="1:81" x14ac:dyDescent="0.4">
      <c r="B64" s="196" t="s">
        <v>311</v>
      </c>
      <c r="D64" s="194">
        <v>0</v>
      </c>
      <c r="E64" s="194">
        <v>0</v>
      </c>
      <c r="F64" s="194">
        <v>0</v>
      </c>
      <c r="G64" s="194">
        <v>0</v>
      </c>
      <c r="H64" s="194">
        <v>0</v>
      </c>
      <c r="I64" s="194">
        <v>0</v>
      </c>
      <c r="J64" s="194">
        <v>0</v>
      </c>
      <c r="K64" s="194">
        <v>0</v>
      </c>
      <c r="L64" s="194">
        <v>0</v>
      </c>
      <c r="M64" s="194">
        <v>0</v>
      </c>
      <c r="N64" s="194">
        <v>0</v>
      </c>
      <c r="O64" s="194">
        <v>0</v>
      </c>
      <c r="P64" s="194">
        <v>0</v>
      </c>
      <c r="Q64" s="194">
        <v>0</v>
      </c>
      <c r="R64" s="194">
        <v>0</v>
      </c>
      <c r="S64" s="194">
        <v>0</v>
      </c>
      <c r="T64" s="194">
        <v>0</v>
      </c>
      <c r="U64" s="194">
        <v>0</v>
      </c>
      <c r="V64" s="194">
        <v>0</v>
      </c>
      <c r="W64" s="194">
        <v>0</v>
      </c>
      <c r="X64" s="194">
        <v>0</v>
      </c>
      <c r="Y64" s="194">
        <v>0</v>
      </c>
      <c r="Z64" s="194">
        <v>0</v>
      </c>
      <c r="AA64" s="194">
        <v>0</v>
      </c>
      <c r="AB64" s="194">
        <v>0</v>
      </c>
      <c r="AC64" s="194">
        <v>0</v>
      </c>
      <c r="AD64" s="194">
        <v>0</v>
      </c>
      <c r="AE64" s="194">
        <v>0</v>
      </c>
      <c r="AF64" s="194">
        <v>0</v>
      </c>
      <c r="AG64" s="194">
        <v>0</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18</v>
      </c>
      <c r="AW64" s="194">
        <v>1</v>
      </c>
      <c r="AX64" s="194">
        <v>2</v>
      </c>
      <c r="AY64" s="194">
        <v>3</v>
      </c>
      <c r="AZ64" s="194">
        <v>2</v>
      </c>
      <c r="BA64" s="194">
        <v>1</v>
      </c>
      <c r="BB64" s="194">
        <v>2</v>
      </c>
      <c r="BC64" s="194">
        <v>3</v>
      </c>
      <c r="BD64" s="194">
        <v>3</v>
      </c>
      <c r="BE64" s="194">
        <v>4</v>
      </c>
      <c r="BF64" s="194">
        <v>5</v>
      </c>
      <c r="BG64" s="194">
        <v>5</v>
      </c>
      <c r="BH64" s="194">
        <v>5</v>
      </c>
      <c r="BI64" s="194">
        <v>5</v>
      </c>
      <c r="BJ64" s="194">
        <v>6</v>
      </c>
      <c r="BK64" s="194">
        <v>6</v>
      </c>
      <c r="BL64" s="194">
        <v>7</v>
      </c>
      <c r="BM64" s="194">
        <v>8</v>
      </c>
      <c r="BN64" s="194">
        <v>9</v>
      </c>
      <c r="BO64" s="194">
        <v>9</v>
      </c>
      <c r="BP64" s="194">
        <v>9</v>
      </c>
      <c r="BQ64" s="194">
        <v>10</v>
      </c>
      <c r="BR64" s="194">
        <v>10</v>
      </c>
      <c r="BS64" s="194">
        <v>18</v>
      </c>
      <c r="BT64" s="194">
        <v>17</v>
      </c>
      <c r="BU64" s="194">
        <v>14</v>
      </c>
      <c r="BV64" s="194">
        <v>11</v>
      </c>
      <c r="BW64" s="194">
        <v>9</v>
      </c>
      <c r="BX64" s="194">
        <v>6</v>
      </c>
      <c r="BY64" s="194">
        <v>5</v>
      </c>
      <c r="BZ64" s="194">
        <v>4</v>
      </c>
      <c r="CA64" s="194">
        <v>4</v>
      </c>
      <c r="CB64" s="194">
        <v>2</v>
      </c>
      <c r="CC64" s="195">
        <v>1</v>
      </c>
    </row>
    <row r="65" spans="2:81" ht="26.25" customHeight="1" x14ac:dyDescent="0.4">
      <c r="B65" s="184" t="s">
        <v>336</v>
      </c>
      <c r="D65" s="194">
        <v>0</v>
      </c>
      <c r="E65" s="194">
        <v>0</v>
      </c>
      <c r="F65" s="194">
        <v>0</v>
      </c>
      <c r="G65" s="194">
        <v>0</v>
      </c>
      <c r="H65" s="194">
        <v>0</v>
      </c>
      <c r="I65" s="194">
        <v>0</v>
      </c>
      <c r="J65" s="194">
        <v>0</v>
      </c>
      <c r="K65" s="194">
        <v>0</v>
      </c>
      <c r="L65" s="194">
        <v>0</v>
      </c>
      <c r="M65" s="194">
        <v>0</v>
      </c>
      <c r="N65" s="194">
        <v>0</v>
      </c>
      <c r="O65" s="194">
        <v>0</v>
      </c>
      <c r="P65" s="194">
        <v>0</v>
      </c>
      <c r="Q65" s="194">
        <v>0</v>
      </c>
      <c r="R65" s="194">
        <v>0</v>
      </c>
      <c r="S65" s="194">
        <v>0</v>
      </c>
      <c r="T65" s="194">
        <v>0</v>
      </c>
      <c r="U65" s="194">
        <v>0</v>
      </c>
      <c r="V65" s="194">
        <v>0</v>
      </c>
      <c r="W65" s="194">
        <v>0</v>
      </c>
      <c r="X65" s="194">
        <v>0</v>
      </c>
      <c r="Y65" s="194">
        <v>0</v>
      </c>
      <c r="Z65" s="194">
        <v>0</v>
      </c>
      <c r="AA65" s="194">
        <v>0</v>
      </c>
      <c r="AB65" s="194">
        <v>0</v>
      </c>
      <c r="AC65" s="194">
        <v>0</v>
      </c>
      <c r="AD65" s="194">
        <v>0</v>
      </c>
      <c r="AE65" s="194">
        <v>0</v>
      </c>
      <c r="AF65" s="194">
        <v>0</v>
      </c>
      <c r="AG65" s="194">
        <v>0</v>
      </c>
      <c r="AH65" s="194">
        <v>0</v>
      </c>
      <c r="AI65" s="194">
        <v>0</v>
      </c>
      <c r="AJ65" s="194">
        <v>0</v>
      </c>
      <c r="AK65" s="194">
        <v>0</v>
      </c>
      <c r="AL65" s="194">
        <v>0</v>
      </c>
      <c r="AM65" s="194">
        <v>0</v>
      </c>
      <c r="AN65" s="194">
        <v>0</v>
      </c>
      <c r="AO65" s="194">
        <v>0</v>
      </c>
      <c r="AP65" s="194">
        <v>0</v>
      </c>
      <c r="AQ65" s="194">
        <v>0</v>
      </c>
      <c r="AR65" s="194">
        <v>2178</v>
      </c>
      <c r="AS65" s="194">
        <v>2116</v>
      </c>
      <c r="AT65" s="194">
        <v>2076</v>
      </c>
      <c r="AU65" s="194">
        <v>1981</v>
      </c>
      <c r="AV65" s="194">
        <v>1929</v>
      </c>
      <c r="AW65" s="194">
        <v>1955</v>
      </c>
      <c r="AX65" s="194">
        <v>1937</v>
      </c>
      <c r="AY65" s="194">
        <v>1917</v>
      </c>
      <c r="AZ65" s="194">
        <v>1886</v>
      </c>
      <c r="BA65" s="194">
        <v>1844</v>
      </c>
      <c r="BB65" s="194">
        <v>1798</v>
      </c>
      <c r="BC65" s="194">
        <v>1726</v>
      </c>
      <c r="BD65" s="194">
        <v>1664</v>
      </c>
      <c r="BE65" s="194">
        <v>1637</v>
      </c>
      <c r="BF65" s="194">
        <v>1612</v>
      </c>
      <c r="BG65" s="194">
        <v>1546</v>
      </c>
      <c r="BH65" s="194">
        <v>1554</v>
      </c>
      <c r="BI65" s="194">
        <v>1491</v>
      </c>
      <c r="BJ65" s="194">
        <v>1503</v>
      </c>
      <c r="BK65" s="194">
        <v>1509</v>
      </c>
      <c r="BL65" s="194">
        <v>1541</v>
      </c>
      <c r="BM65" s="194">
        <v>1566</v>
      </c>
      <c r="BN65" s="194">
        <v>1574</v>
      </c>
      <c r="BO65" s="194">
        <v>1576</v>
      </c>
      <c r="BP65" s="194">
        <v>1551</v>
      </c>
      <c r="BQ65" s="194">
        <v>1505</v>
      </c>
      <c r="BR65" s="194">
        <v>1464</v>
      </c>
      <c r="BS65" s="194">
        <v>1417</v>
      </c>
      <c r="BT65" s="194">
        <v>1364</v>
      </c>
      <c r="BU65" s="194">
        <v>1308</v>
      </c>
      <c r="BV65" s="194">
        <v>1248</v>
      </c>
      <c r="BW65" s="194">
        <v>1207</v>
      </c>
      <c r="BX65" s="194">
        <v>1151</v>
      </c>
      <c r="BY65" s="194">
        <v>1177</v>
      </c>
      <c r="BZ65" s="194">
        <v>1160</v>
      </c>
      <c r="CA65" s="194">
        <v>1142</v>
      </c>
      <c r="CB65" s="194">
        <v>1146</v>
      </c>
      <c r="CC65" s="195">
        <v>1151</v>
      </c>
    </row>
    <row r="66" spans="2:81" x14ac:dyDescent="0.4">
      <c r="B66" s="184" t="s">
        <v>337</v>
      </c>
      <c r="D66" s="194">
        <v>0</v>
      </c>
      <c r="E66" s="194">
        <v>0</v>
      </c>
      <c r="F66" s="194">
        <v>0</v>
      </c>
      <c r="G66" s="194">
        <v>0</v>
      </c>
      <c r="H66" s="194">
        <v>0</v>
      </c>
      <c r="I66" s="194">
        <v>0</v>
      </c>
      <c r="J66" s="194">
        <v>0</v>
      </c>
      <c r="K66" s="194">
        <v>0</v>
      </c>
      <c r="L66" s="194">
        <v>0</v>
      </c>
      <c r="M66" s="194">
        <v>0</v>
      </c>
      <c r="N66" s="194">
        <v>0</v>
      </c>
      <c r="O66" s="194">
        <v>0</v>
      </c>
      <c r="P66" s="194">
        <v>0</v>
      </c>
      <c r="Q66" s="194">
        <v>0</v>
      </c>
      <c r="R66" s="194">
        <v>0</v>
      </c>
      <c r="S66" s="194">
        <v>0</v>
      </c>
      <c r="T66" s="194">
        <v>0</v>
      </c>
      <c r="U66" s="194">
        <v>0</v>
      </c>
      <c r="V66" s="194">
        <v>0</v>
      </c>
      <c r="W66" s="194">
        <v>0</v>
      </c>
      <c r="X66" s="194">
        <v>0</v>
      </c>
      <c r="Y66" s="194">
        <v>0</v>
      </c>
      <c r="Z66" s="194">
        <v>0</v>
      </c>
      <c r="AA66" s="194">
        <v>0</v>
      </c>
      <c r="AB66" s="194">
        <v>0</v>
      </c>
      <c r="AC66" s="194">
        <v>0</v>
      </c>
      <c r="AD66" s="194">
        <v>0</v>
      </c>
      <c r="AE66" s="194">
        <v>0</v>
      </c>
      <c r="AF66" s="194">
        <v>0</v>
      </c>
      <c r="AG66" s="194">
        <v>0</v>
      </c>
      <c r="AH66" s="194">
        <v>43</v>
      </c>
      <c r="AI66" s="194">
        <v>51</v>
      </c>
      <c r="AJ66" s="194">
        <v>54</v>
      </c>
      <c r="AK66" s="194">
        <v>58</v>
      </c>
      <c r="AL66" s="194">
        <v>62</v>
      </c>
      <c r="AM66" s="194">
        <v>67</v>
      </c>
      <c r="AN66" s="194">
        <v>81</v>
      </c>
      <c r="AO66" s="194">
        <v>96</v>
      </c>
      <c r="AP66" s="194">
        <v>118</v>
      </c>
      <c r="AQ66" s="194">
        <v>143</v>
      </c>
      <c r="AR66" s="194">
        <v>168</v>
      </c>
      <c r="AS66" s="194">
        <v>197</v>
      </c>
      <c r="AT66" s="194">
        <v>230</v>
      </c>
      <c r="AU66" s="194">
        <v>259</v>
      </c>
      <c r="AV66" s="194">
        <v>281</v>
      </c>
      <c r="AW66" s="194">
        <v>299</v>
      </c>
      <c r="AX66" s="194">
        <v>306</v>
      </c>
      <c r="AY66" s="194">
        <v>272</v>
      </c>
      <c r="AZ66" s="194">
        <v>215</v>
      </c>
      <c r="BA66" s="194">
        <v>152</v>
      </c>
      <c r="BB66" s="194">
        <v>83</v>
      </c>
      <c r="BC66" s="194">
        <v>26</v>
      </c>
      <c r="BD66" s="194">
        <v>7</v>
      </c>
      <c r="BE66" s="194">
        <v>2</v>
      </c>
      <c r="BF66" s="194">
        <v>0</v>
      </c>
      <c r="BG66" s="194">
        <v>0</v>
      </c>
      <c r="BH66" s="194">
        <v>0</v>
      </c>
      <c r="BI66" s="194">
        <v>0</v>
      </c>
      <c r="BJ66" s="194">
        <v>0</v>
      </c>
      <c r="BK66" s="194">
        <v>0</v>
      </c>
      <c r="BL66" s="194">
        <v>0</v>
      </c>
      <c r="BM66" s="194">
        <v>0</v>
      </c>
      <c r="BN66" s="194">
        <v>0</v>
      </c>
      <c r="BO66" s="194">
        <v>0</v>
      </c>
      <c r="BP66" s="194">
        <v>0</v>
      </c>
      <c r="BQ66" s="194">
        <v>0</v>
      </c>
      <c r="BR66" s="194">
        <v>0</v>
      </c>
      <c r="BS66" s="194">
        <v>0</v>
      </c>
      <c r="BT66" s="194">
        <v>0</v>
      </c>
      <c r="BU66" s="194">
        <v>0</v>
      </c>
      <c r="BV66" s="194">
        <v>0</v>
      </c>
      <c r="BW66" s="194">
        <v>0</v>
      </c>
      <c r="BX66" s="194">
        <v>0</v>
      </c>
      <c r="BY66" s="194">
        <v>0</v>
      </c>
      <c r="BZ66" s="194">
        <v>0</v>
      </c>
      <c r="CA66" s="194">
        <v>0</v>
      </c>
      <c r="CB66" s="194">
        <v>0</v>
      </c>
      <c r="CC66" s="195">
        <v>0</v>
      </c>
    </row>
    <row r="67" spans="2:81" x14ac:dyDescent="0.4">
      <c r="B67" s="196" t="s">
        <v>310</v>
      </c>
      <c r="D67" s="194">
        <v>0</v>
      </c>
      <c r="E67" s="194">
        <v>0</v>
      </c>
      <c r="F67" s="194">
        <v>0</v>
      </c>
      <c r="G67" s="194">
        <v>0</v>
      </c>
      <c r="H67" s="194">
        <v>0</v>
      </c>
      <c r="I67" s="194">
        <v>0</v>
      </c>
      <c r="J67" s="194">
        <v>0</v>
      </c>
      <c r="K67" s="194">
        <v>0</v>
      </c>
      <c r="L67" s="194">
        <v>0</v>
      </c>
      <c r="M67" s="194">
        <v>0</v>
      </c>
      <c r="N67" s="194">
        <v>0</v>
      </c>
      <c r="O67" s="194">
        <v>0</v>
      </c>
      <c r="P67" s="194">
        <v>0</v>
      </c>
      <c r="Q67" s="194">
        <v>0</v>
      </c>
      <c r="R67" s="194">
        <v>0</v>
      </c>
      <c r="S67" s="194">
        <v>0</v>
      </c>
      <c r="T67" s="194">
        <v>0</v>
      </c>
      <c r="U67" s="194">
        <v>0</v>
      </c>
      <c r="V67" s="194">
        <v>0</v>
      </c>
      <c r="W67" s="194">
        <v>0</v>
      </c>
      <c r="X67" s="194">
        <v>0</v>
      </c>
      <c r="Y67" s="194">
        <v>0</v>
      </c>
      <c r="Z67" s="194">
        <v>0</v>
      </c>
      <c r="AA67" s="194">
        <v>0</v>
      </c>
      <c r="AB67" s="194">
        <v>0</v>
      </c>
      <c r="AC67" s="194">
        <v>0</v>
      </c>
      <c r="AD67" s="194">
        <v>0</v>
      </c>
      <c r="AE67" s="194">
        <v>0</v>
      </c>
      <c r="AF67" s="194">
        <v>0</v>
      </c>
      <c r="AG67" s="194">
        <v>0</v>
      </c>
      <c r="AH67" s="194">
        <v>0</v>
      </c>
      <c r="AI67" s="194">
        <v>0</v>
      </c>
      <c r="AJ67" s="194">
        <v>0</v>
      </c>
      <c r="AK67" s="194">
        <v>0</v>
      </c>
      <c r="AL67" s="194">
        <v>0</v>
      </c>
      <c r="AM67" s="194">
        <v>0</v>
      </c>
      <c r="AN67" s="194">
        <v>79</v>
      </c>
      <c r="AO67" s="194">
        <v>96</v>
      </c>
      <c r="AP67" s="194">
        <v>118</v>
      </c>
      <c r="AQ67" s="194">
        <v>141</v>
      </c>
      <c r="AR67" s="194">
        <v>166</v>
      </c>
      <c r="AS67" s="194">
        <v>195</v>
      </c>
      <c r="AT67" s="194">
        <v>226</v>
      </c>
      <c r="AU67" s="194">
        <v>255</v>
      </c>
      <c r="AV67" s="194">
        <v>275</v>
      </c>
      <c r="AW67" s="194">
        <v>291</v>
      </c>
      <c r="AX67" s="194">
        <v>299</v>
      </c>
      <c r="AY67" s="194">
        <v>266</v>
      </c>
      <c r="AZ67" s="194">
        <v>210</v>
      </c>
      <c r="BA67" s="194">
        <v>148</v>
      </c>
      <c r="BB67" s="194">
        <v>78</v>
      </c>
      <c r="BC67" s="194">
        <v>26</v>
      </c>
      <c r="BD67" s="194">
        <v>7</v>
      </c>
      <c r="BE67" s="194">
        <v>2</v>
      </c>
      <c r="BF67" s="194">
        <v>0</v>
      </c>
      <c r="BG67" s="194">
        <v>0</v>
      </c>
      <c r="BH67" s="194">
        <v>0</v>
      </c>
      <c r="BI67" s="194">
        <v>0</v>
      </c>
      <c r="BJ67" s="194">
        <v>0</v>
      </c>
      <c r="BK67" s="194">
        <v>0</v>
      </c>
      <c r="BL67" s="194">
        <v>0</v>
      </c>
      <c r="BM67" s="194">
        <v>0</v>
      </c>
      <c r="BN67" s="194">
        <v>0</v>
      </c>
      <c r="BO67" s="194">
        <v>0</v>
      </c>
      <c r="BP67" s="194">
        <v>0</v>
      </c>
      <c r="BQ67" s="194">
        <v>0</v>
      </c>
      <c r="BR67" s="194">
        <v>0</v>
      </c>
      <c r="BS67" s="194">
        <v>0</v>
      </c>
      <c r="BT67" s="194">
        <v>0</v>
      </c>
      <c r="BU67" s="194">
        <v>0</v>
      </c>
      <c r="BV67" s="194">
        <v>0</v>
      </c>
      <c r="BW67" s="194">
        <v>0</v>
      </c>
      <c r="BX67" s="194">
        <v>0</v>
      </c>
      <c r="BY67" s="194">
        <v>0</v>
      </c>
      <c r="BZ67" s="194">
        <v>0</v>
      </c>
      <c r="CA67" s="194">
        <v>0</v>
      </c>
      <c r="CB67" s="194">
        <v>0</v>
      </c>
      <c r="CC67" s="195">
        <v>0</v>
      </c>
    </row>
    <row r="68" spans="2:81" x14ac:dyDescent="0.4">
      <c r="B68" s="196" t="s">
        <v>316</v>
      </c>
      <c r="D68" s="194">
        <v>0</v>
      </c>
      <c r="E68" s="194">
        <v>0</v>
      </c>
      <c r="F68" s="194">
        <v>0</v>
      </c>
      <c r="G68" s="194">
        <v>0</v>
      </c>
      <c r="H68" s="194">
        <v>0</v>
      </c>
      <c r="I68" s="194">
        <v>0</v>
      </c>
      <c r="J68" s="194">
        <v>0</v>
      </c>
      <c r="K68" s="194">
        <v>0</v>
      </c>
      <c r="L68" s="194">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2</v>
      </c>
      <c r="AO68" s="194">
        <v>0</v>
      </c>
      <c r="AP68" s="194">
        <v>0</v>
      </c>
      <c r="AQ68" s="194">
        <v>2</v>
      </c>
      <c r="AR68" s="194">
        <v>2</v>
      </c>
      <c r="AS68" s="194">
        <v>2</v>
      </c>
      <c r="AT68" s="194">
        <v>3</v>
      </c>
      <c r="AU68" s="194">
        <v>4</v>
      </c>
      <c r="AV68" s="194">
        <v>5</v>
      </c>
      <c r="AW68" s="194">
        <v>8</v>
      </c>
      <c r="AX68" s="194">
        <v>7</v>
      </c>
      <c r="AY68" s="194">
        <v>6</v>
      </c>
      <c r="AZ68" s="194">
        <v>5</v>
      </c>
      <c r="BA68" s="194">
        <v>4</v>
      </c>
      <c r="BB68" s="194">
        <v>5</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4">
        <v>0</v>
      </c>
      <c r="BY68" s="194">
        <v>0</v>
      </c>
      <c r="BZ68" s="194">
        <v>0</v>
      </c>
      <c r="CA68" s="194">
        <v>0</v>
      </c>
      <c r="CB68" s="194">
        <v>0</v>
      </c>
      <c r="CC68" s="195">
        <v>0</v>
      </c>
    </row>
    <row r="69" spans="2:81" x14ac:dyDescent="0.4">
      <c r="B69" s="184" t="s">
        <v>317</v>
      </c>
      <c r="D69" s="194">
        <v>0</v>
      </c>
      <c r="E69" s="194">
        <v>0</v>
      </c>
      <c r="F69" s="194">
        <v>0</v>
      </c>
      <c r="G69" s="194">
        <v>0</v>
      </c>
      <c r="H69" s="194">
        <v>0</v>
      </c>
      <c r="I69" s="194">
        <v>0</v>
      </c>
      <c r="J69" s="194">
        <v>0</v>
      </c>
      <c r="K69" s="194">
        <v>0</v>
      </c>
      <c r="L69" s="194">
        <v>0</v>
      </c>
      <c r="M69" s="194">
        <v>0</v>
      </c>
      <c r="N69" s="194">
        <v>0</v>
      </c>
      <c r="O69" s="194">
        <v>0</v>
      </c>
      <c r="P69" s="194">
        <v>0</v>
      </c>
      <c r="Q69" s="194">
        <v>0</v>
      </c>
      <c r="R69" s="194">
        <v>0</v>
      </c>
      <c r="S69" s="194">
        <v>0</v>
      </c>
      <c r="T69" s="194">
        <v>0</v>
      </c>
      <c r="U69" s="194">
        <v>0</v>
      </c>
      <c r="V69" s="194">
        <v>0</v>
      </c>
      <c r="W69" s="194">
        <v>0</v>
      </c>
      <c r="X69" s="194">
        <v>0</v>
      </c>
      <c r="Y69" s="194">
        <v>0</v>
      </c>
      <c r="Z69" s="194">
        <v>0</v>
      </c>
      <c r="AA69" s="194">
        <v>0</v>
      </c>
      <c r="AB69" s="194">
        <v>0</v>
      </c>
      <c r="AC69" s="194">
        <v>0</v>
      </c>
      <c r="AD69" s="194">
        <v>0</v>
      </c>
      <c r="AE69" s="194">
        <v>0</v>
      </c>
      <c r="AF69" s="194">
        <v>0</v>
      </c>
      <c r="AG69" s="194">
        <v>0</v>
      </c>
      <c r="AH69" s="194">
        <v>0</v>
      </c>
      <c r="AI69" s="194">
        <v>0</v>
      </c>
      <c r="AJ69" s="194">
        <v>0</v>
      </c>
      <c r="AK69" s="194">
        <v>0</v>
      </c>
      <c r="AL69" s="194">
        <v>0</v>
      </c>
      <c r="AM69" s="194">
        <v>0</v>
      </c>
      <c r="AN69" s="194">
        <v>0</v>
      </c>
      <c r="AO69" s="194">
        <v>0</v>
      </c>
      <c r="AP69" s="194">
        <v>0</v>
      </c>
      <c r="AQ69" s="194">
        <v>0</v>
      </c>
      <c r="AR69" s="194">
        <v>0</v>
      </c>
      <c r="AS69" s="194">
        <v>0</v>
      </c>
      <c r="AT69" s="194">
        <v>0</v>
      </c>
      <c r="AU69" s="194">
        <v>0</v>
      </c>
      <c r="AV69" s="194">
        <v>0</v>
      </c>
      <c r="AW69" s="194">
        <v>0</v>
      </c>
      <c r="AX69" s="194">
        <v>0</v>
      </c>
      <c r="AY69" s="194">
        <v>0</v>
      </c>
      <c r="AZ69" s="194">
        <v>0</v>
      </c>
      <c r="BA69" s="194">
        <v>0</v>
      </c>
      <c r="BB69" s="194">
        <v>0</v>
      </c>
      <c r="BC69" s="194">
        <v>0</v>
      </c>
      <c r="BD69" s="194">
        <v>0</v>
      </c>
      <c r="BE69" s="194">
        <v>0</v>
      </c>
      <c r="BF69" s="194">
        <v>0</v>
      </c>
      <c r="BG69" s="194">
        <v>150</v>
      </c>
      <c r="BH69" s="194">
        <v>153</v>
      </c>
      <c r="BI69" s="194">
        <v>156</v>
      </c>
      <c r="BJ69" s="194">
        <v>159</v>
      </c>
      <c r="BK69" s="194">
        <v>171</v>
      </c>
      <c r="BL69" s="194">
        <v>172</v>
      </c>
      <c r="BM69" s="194">
        <v>176</v>
      </c>
      <c r="BN69" s="194">
        <v>182</v>
      </c>
      <c r="BO69" s="194">
        <v>185</v>
      </c>
      <c r="BP69" s="194">
        <v>187</v>
      </c>
      <c r="BQ69" s="194">
        <v>189</v>
      </c>
      <c r="BR69" s="194">
        <v>188</v>
      </c>
      <c r="BS69" s="194">
        <v>187</v>
      </c>
      <c r="BT69" s="194">
        <v>185</v>
      </c>
      <c r="BU69" s="194">
        <v>182</v>
      </c>
      <c r="BV69" s="194">
        <v>179</v>
      </c>
      <c r="BW69" s="194">
        <v>175</v>
      </c>
      <c r="BX69" s="194">
        <v>149</v>
      </c>
      <c r="BY69" s="194">
        <v>143</v>
      </c>
      <c r="BZ69" s="194">
        <v>141</v>
      </c>
      <c r="CA69" s="194">
        <v>139</v>
      </c>
      <c r="CB69" s="194">
        <v>136</v>
      </c>
      <c r="CC69" s="195">
        <v>134</v>
      </c>
    </row>
    <row r="70" spans="2:81" ht="26.25" customHeight="1" x14ac:dyDescent="0.4">
      <c r="B70" s="184" t="s">
        <v>324</v>
      </c>
      <c r="D70" s="194">
        <v>0</v>
      </c>
      <c r="E70" s="194">
        <v>0</v>
      </c>
      <c r="F70" s="194">
        <v>0</v>
      </c>
      <c r="G70" s="194">
        <v>0</v>
      </c>
      <c r="H70" s="194">
        <v>0</v>
      </c>
      <c r="I70" s="194">
        <v>0</v>
      </c>
      <c r="J70" s="194">
        <v>0</v>
      </c>
      <c r="K70" s="194">
        <v>0</v>
      </c>
      <c r="L70" s="194">
        <v>0</v>
      </c>
      <c r="M70" s="194">
        <v>0</v>
      </c>
      <c r="N70" s="194">
        <v>0</v>
      </c>
      <c r="O70" s="194">
        <v>0</v>
      </c>
      <c r="P70" s="194">
        <v>0</v>
      </c>
      <c r="Q70" s="194">
        <v>0</v>
      </c>
      <c r="R70" s="194">
        <v>0</v>
      </c>
      <c r="S70" s="194">
        <v>0</v>
      </c>
      <c r="T70" s="194">
        <v>0</v>
      </c>
      <c r="U70" s="194">
        <v>0</v>
      </c>
      <c r="V70" s="194">
        <v>0</v>
      </c>
      <c r="W70" s="194">
        <v>0</v>
      </c>
      <c r="X70" s="194">
        <v>0</v>
      </c>
      <c r="Y70" s="194">
        <v>0</v>
      </c>
      <c r="Z70" s="194">
        <v>0</v>
      </c>
      <c r="AA70" s="194">
        <v>0</v>
      </c>
      <c r="AB70" s="194">
        <v>0</v>
      </c>
      <c r="AC70" s="194">
        <v>0</v>
      </c>
      <c r="AD70" s="194">
        <v>0</v>
      </c>
      <c r="AE70" s="194">
        <v>0</v>
      </c>
      <c r="AF70" s="194">
        <v>0</v>
      </c>
      <c r="AG70" s="194">
        <v>0</v>
      </c>
      <c r="AH70" s="194">
        <v>0</v>
      </c>
      <c r="AI70" s="194">
        <v>0</v>
      </c>
      <c r="AJ70" s="194">
        <v>0</v>
      </c>
      <c r="AK70" s="194">
        <v>0</v>
      </c>
      <c r="AL70" s="194">
        <v>0</v>
      </c>
      <c r="AM70" s="194">
        <v>0</v>
      </c>
      <c r="AN70" s="194">
        <v>0</v>
      </c>
      <c r="AO70" s="194">
        <v>0</v>
      </c>
      <c r="AP70" s="194">
        <v>0</v>
      </c>
      <c r="AQ70" s="194">
        <v>0</v>
      </c>
      <c r="AR70" s="194">
        <v>1719</v>
      </c>
      <c r="AS70" s="194">
        <v>1607</v>
      </c>
      <c r="AT70" s="194">
        <v>1675</v>
      </c>
      <c r="AU70" s="194">
        <v>1575</v>
      </c>
      <c r="AV70" s="194">
        <v>1643</v>
      </c>
      <c r="AW70" s="194">
        <v>1736</v>
      </c>
      <c r="AX70" s="194">
        <v>1765</v>
      </c>
      <c r="AY70" s="194">
        <v>1781</v>
      </c>
      <c r="AZ70" s="194">
        <v>1764</v>
      </c>
      <c r="BA70" s="194">
        <v>1705</v>
      </c>
      <c r="BB70" s="194">
        <v>1643</v>
      </c>
      <c r="BC70" s="194">
        <v>1620</v>
      </c>
      <c r="BD70" s="194">
        <v>1671</v>
      </c>
      <c r="BE70" s="194">
        <v>1750</v>
      </c>
      <c r="BF70" s="194">
        <v>1776</v>
      </c>
      <c r="BG70" s="194" t="s">
        <v>372</v>
      </c>
      <c r="BH70" s="194" t="s">
        <v>372</v>
      </c>
      <c r="BI70" s="194" t="s">
        <v>372</v>
      </c>
      <c r="BJ70" s="194" t="s">
        <v>372</v>
      </c>
      <c r="BK70" s="194" t="s">
        <v>372</v>
      </c>
      <c r="BL70" s="194" t="s">
        <v>372</v>
      </c>
      <c r="BM70" s="194" t="s">
        <v>372</v>
      </c>
      <c r="BN70" s="194" t="s">
        <v>372</v>
      </c>
      <c r="BO70" s="194" t="s">
        <v>372</v>
      </c>
      <c r="BP70" s="194" t="s">
        <v>372</v>
      </c>
      <c r="BQ70" s="194" t="s">
        <v>372</v>
      </c>
      <c r="BR70" s="194" t="s">
        <v>372</v>
      </c>
      <c r="BS70" s="194" t="s">
        <v>372</v>
      </c>
      <c r="BT70" s="194" t="s">
        <v>372</v>
      </c>
      <c r="BU70" s="194" t="s">
        <v>372</v>
      </c>
      <c r="BV70" s="194" t="s">
        <v>372</v>
      </c>
      <c r="BW70" s="194" t="s">
        <v>372</v>
      </c>
      <c r="BX70" s="194" t="s">
        <v>372</v>
      </c>
      <c r="BY70" s="194" t="s">
        <v>372</v>
      </c>
      <c r="BZ70" s="194" t="s">
        <v>372</v>
      </c>
      <c r="CA70" s="194" t="s">
        <v>372</v>
      </c>
      <c r="CB70" s="194" t="s">
        <v>372</v>
      </c>
      <c r="CC70" s="195" t="s">
        <v>372</v>
      </c>
    </row>
    <row r="71" spans="2:81" x14ac:dyDescent="0.4">
      <c r="B71" s="184" t="s">
        <v>253</v>
      </c>
      <c r="D71" s="194">
        <v>0</v>
      </c>
      <c r="E71" s="194">
        <v>0</v>
      </c>
      <c r="F71" s="194">
        <v>0</v>
      </c>
      <c r="G71" s="194">
        <v>0</v>
      </c>
      <c r="H71" s="194">
        <v>0</v>
      </c>
      <c r="I71" s="194">
        <v>0</v>
      </c>
      <c r="J71" s="194">
        <v>0</v>
      </c>
      <c r="K71" s="194">
        <v>0</v>
      </c>
      <c r="L71" s="194">
        <v>0</v>
      </c>
      <c r="M71" s="194">
        <v>0</v>
      </c>
      <c r="N71" s="194">
        <v>0</v>
      </c>
      <c r="O71" s="194">
        <v>0</v>
      </c>
      <c r="P71" s="194">
        <v>0</v>
      </c>
      <c r="Q71" s="194">
        <v>0</v>
      </c>
      <c r="R71" s="194">
        <v>0</v>
      </c>
      <c r="S71" s="194">
        <v>0</v>
      </c>
      <c r="T71" s="194">
        <v>0</v>
      </c>
      <c r="U71" s="194">
        <v>0</v>
      </c>
      <c r="V71" s="194">
        <v>0</v>
      </c>
      <c r="W71" s="194">
        <v>0</v>
      </c>
      <c r="X71" s="194">
        <v>0</v>
      </c>
      <c r="Y71" s="194">
        <v>0</v>
      </c>
      <c r="Z71" s="194">
        <v>0</v>
      </c>
      <c r="AA71" s="194">
        <v>0</v>
      </c>
      <c r="AB71" s="194">
        <v>0</v>
      </c>
      <c r="AC71" s="194">
        <v>0</v>
      </c>
      <c r="AD71" s="194">
        <v>0</v>
      </c>
      <c r="AE71" s="194">
        <v>0</v>
      </c>
      <c r="AF71" s="194">
        <v>0</v>
      </c>
      <c r="AG71" s="194">
        <v>0</v>
      </c>
      <c r="AH71" s="194">
        <v>0</v>
      </c>
      <c r="AI71" s="194">
        <v>3</v>
      </c>
      <c r="AJ71" s="194">
        <v>17</v>
      </c>
      <c r="AK71" s="194">
        <v>30</v>
      </c>
      <c r="AL71" s="194">
        <v>44</v>
      </c>
      <c r="AM71" s="194">
        <v>61</v>
      </c>
      <c r="AN71" s="194">
        <v>81</v>
      </c>
      <c r="AO71" s="194">
        <v>104</v>
      </c>
      <c r="AP71" s="194">
        <v>130</v>
      </c>
      <c r="AQ71" s="194">
        <v>155</v>
      </c>
      <c r="AR71" s="194">
        <v>178</v>
      </c>
      <c r="AS71" s="194">
        <v>202</v>
      </c>
      <c r="AT71" s="194">
        <v>225</v>
      </c>
      <c r="AU71" s="194">
        <v>248</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4">
        <v>0</v>
      </c>
      <c r="BY71" s="194">
        <v>0</v>
      </c>
      <c r="BZ71" s="194">
        <v>0</v>
      </c>
      <c r="CA71" s="194">
        <v>0</v>
      </c>
      <c r="CB71" s="194">
        <v>0</v>
      </c>
      <c r="CC71" s="195">
        <v>0</v>
      </c>
    </row>
    <row r="72" spans="2:81" x14ac:dyDescent="0.4">
      <c r="B72" s="184" t="s">
        <v>351</v>
      </c>
      <c r="D72" s="194">
        <v>0</v>
      </c>
      <c r="E72" s="194">
        <v>0</v>
      </c>
      <c r="F72" s="194">
        <v>0</v>
      </c>
      <c r="G72" s="194">
        <v>0</v>
      </c>
      <c r="H72" s="194">
        <v>0</v>
      </c>
      <c r="I72" s="194">
        <v>0</v>
      </c>
      <c r="J72" s="194">
        <v>0</v>
      </c>
      <c r="K72" s="194">
        <v>0</v>
      </c>
      <c r="L72" s="194">
        <v>0</v>
      </c>
      <c r="M72" s="194">
        <v>0</v>
      </c>
      <c r="N72" s="194">
        <v>0</v>
      </c>
      <c r="O72" s="194">
        <v>0</v>
      </c>
      <c r="P72" s="194">
        <v>0</v>
      </c>
      <c r="Q72" s="194">
        <v>0</v>
      </c>
      <c r="R72" s="194">
        <v>0</v>
      </c>
      <c r="S72" s="194">
        <v>0</v>
      </c>
      <c r="T72" s="194">
        <v>0</v>
      </c>
      <c r="U72" s="194">
        <v>0</v>
      </c>
      <c r="V72" s="194">
        <v>0</v>
      </c>
      <c r="W72" s="194">
        <v>0</v>
      </c>
      <c r="X72" s="194">
        <v>0</v>
      </c>
      <c r="Y72" s="194">
        <v>0</v>
      </c>
      <c r="Z72" s="194">
        <v>0</v>
      </c>
      <c r="AA72" s="194">
        <v>0</v>
      </c>
      <c r="AB72" s="194">
        <v>0</v>
      </c>
      <c r="AC72" s="194">
        <v>0</v>
      </c>
      <c r="AD72" s="194">
        <v>0</v>
      </c>
      <c r="AE72" s="194">
        <v>0</v>
      </c>
      <c r="AF72" s="194">
        <v>0</v>
      </c>
      <c r="AG72" s="194">
        <v>0</v>
      </c>
      <c r="AH72" s="194">
        <v>0</v>
      </c>
      <c r="AI72" s="194">
        <v>0</v>
      </c>
      <c r="AJ72" s="194">
        <v>0</v>
      </c>
      <c r="AK72" s="194">
        <v>0</v>
      </c>
      <c r="AL72" s="194">
        <v>0</v>
      </c>
      <c r="AM72" s="194">
        <v>0</v>
      </c>
      <c r="AN72" s="194">
        <v>0</v>
      </c>
      <c r="AO72" s="194">
        <v>0</v>
      </c>
      <c r="AP72" s="194">
        <v>0</v>
      </c>
      <c r="AQ72" s="194">
        <v>0</v>
      </c>
      <c r="AR72" s="194">
        <v>0</v>
      </c>
      <c r="AS72" s="194">
        <v>0</v>
      </c>
      <c r="AT72" s="194">
        <v>0</v>
      </c>
      <c r="AU72" s="194">
        <v>0</v>
      </c>
      <c r="AV72" s="194">
        <v>0</v>
      </c>
      <c r="AW72" s="194">
        <v>0</v>
      </c>
      <c r="AX72" s="194">
        <v>0</v>
      </c>
      <c r="AY72" s="194">
        <v>0</v>
      </c>
      <c r="AZ72" s="194">
        <v>0</v>
      </c>
      <c r="BA72" s="194">
        <v>0</v>
      </c>
      <c r="BB72" s="194">
        <v>0</v>
      </c>
      <c r="BC72" s="194">
        <v>0</v>
      </c>
      <c r="BD72" s="194">
        <v>3156</v>
      </c>
      <c r="BE72" s="194">
        <v>3859</v>
      </c>
      <c r="BF72" s="194">
        <v>3790</v>
      </c>
      <c r="BG72" s="194">
        <v>3839</v>
      </c>
      <c r="BH72" s="194">
        <v>3892</v>
      </c>
      <c r="BI72" s="194">
        <v>3965</v>
      </c>
      <c r="BJ72" s="194">
        <v>3982</v>
      </c>
      <c r="BK72" s="194">
        <v>3993</v>
      </c>
      <c r="BL72" s="194">
        <v>4079</v>
      </c>
      <c r="BM72" s="194">
        <v>4206</v>
      </c>
      <c r="BN72" s="194">
        <v>4236</v>
      </c>
      <c r="BO72" s="194">
        <v>4277</v>
      </c>
      <c r="BP72" s="194">
        <v>4316</v>
      </c>
      <c r="BQ72" s="194">
        <v>4414</v>
      </c>
      <c r="BR72" s="194">
        <v>4493</v>
      </c>
      <c r="BS72" s="194">
        <v>4360</v>
      </c>
      <c r="BT72" s="194">
        <v>4516</v>
      </c>
      <c r="BU72" s="194">
        <v>4551</v>
      </c>
      <c r="BV72" s="194">
        <v>4665</v>
      </c>
      <c r="BW72" s="194">
        <v>4779</v>
      </c>
      <c r="BX72" s="194">
        <v>0</v>
      </c>
      <c r="BY72" s="194">
        <v>0</v>
      </c>
      <c r="BZ72" s="194">
        <v>0</v>
      </c>
      <c r="CA72" s="194">
        <v>0</v>
      </c>
      <c r="CB72" s="194">
        <v>0</v>
      </c>
      <c r="CC72" s="195">
        <v>0</v>
      </c>
    </row>
    <row r="73" spans="2:81" ht="15" customHeight="1" x14ac:dyDescent="0.4">
      <c r="B73" s="221" t="s">
        <v>31</v>
      </c>
      <c r="D73" s="194">
        <v>0</v>
      </c>
      <c r="E73" s="194">
        <v>0</v>
      </c>
      <c r="F73" s="194">
        <v>0</v>
      </c>
      <c r="G73" s="194">
        <v>0</v>
      </c>
      <c r="H73" s="194">
        <v>0</v>
      </c>
      <c r="I73" s="194">
        <v>0</v>
      </c>
      <c r="J73" s="194">
        <v>0</v>
      </c>
      <c r="K73" s="194">
        <v>0</v>
      </c>
      <c r="L73" s="194">
        <v>0</v>
      </c>
      <c r="M73" s="194">
        <v>0</v>
      </c>
      <c r="N73" s="194">
        <v>0</v>
      </c>
      <c r="O73" s="194">
        <v>0</v>
      </c>
      <c r="P73" s="194">
        <v>0</v>
      </c>
      <c r="Q73" s="194">
        <v>0</v>
      </c>
      <c r="R73" s="194">
        <v>0</v>
      </c>
      <c r="S73" s="194">
        <v>0</v>
      </c>
      <c r="T73" s="194">
        <v>0</v>
      </c>
      <c r="U73" s="194">
        <v>0</v>
      </c>
      <c r="V73" s="194">
        <v>0</v>
      </c>
      <c r="W73" s="194">
        <v>0</v>
      </c>
      <c r="X73" s="194">
        <v>0</v>
      </c>
      <c r="Y73" s="194">
        <v>0</v>
      </c>
      <c r="Z73" s="194">
        <v>0</v>
      </c>
      <c r="AA73" s="194">
        <v>0</v>
      </c>
      <c r="AB73" s="194">
        <v>0</v>
      </c>
      <c r="AC73" s="194">
        <v>0</v>
      </c>
      <c r="AD73" s="194">
        <v>0</v>
      </c>
      <c r="AE73" s="194">
        <v>0</v>
      </c>
      <c r="AF73" s="194">
        <v>0</v>
      </c>
      <c r="AG73" s="194">
        <v>0</v>
      </c>
      <c r="AH73" s="194">
        <v>0</v>
      </c>
      <c r="AI73" s="194">
        <v>0</v>
      </c>
      <c r="AJ73" s="194">
        <v>0</v>
      </c>
      <c r="AK73" s="194">
        <v>0</v>
      </c>
      <c r="AL73" s="194">
        <v>0</v>
      </c>
      <c r="AM73" s="194">
        <v>0</v>
      </c>
      <c r="AN73" s="194">
        <v>0</v>
      </c>
      <c r="AO73" s="194">
        <v>0</v>
      </c>
      <c r="AP73" s="194">
        <v>0</v>
      </c>
      <c r="AQ73" s="194">
        <v>0</v>
      </c>
      <c r="AR73" s="194">
        <v>0</v>
      </c>
      <c r="AS73" s="194">
        <v>0</v>
      </c>
      <c r="AT73" s="194">
        <v>0</v>
      </c>
      <c r="AU73" s="194">
        <v>0</v>
      </c>
      <c r="AV73" s="194">
        <v>0</v>
      </c>
      <c r="AW73" s="194">
        <v>0</v>
      </c>
      <c r="AX73" s="194">
        <v>0</v>
      </c>
      <c r="AY73" s="194">
        <v>0</v>
      </c>
      <c r="AZ73" s="194">
        <v>0</v>
      </c>
      <c r="BA73" s="194">
        <v>0</v>
      </c>
      <c r="BB73" s="194">
        <v>0</v>
      </c>
      <c r="BC73" s="194">
        <v>0</v>
      </c>
      <c r="BD73" s="194">
        <v>0</v>
      </c>
      <c r="BE73" s="194">
        <v>0</v>
      </c>
      <c r="BF73" s="194">
        <v>0</v>
      </c>
      <c r="BG73" s="194">
        <v>1979</v>
      </c>
      <c r="BH73" s="194">
        <v>2594</v>
      </c>
      <c r="BI73" s="194">
        <v>2700</v>
      </c>
      <c r="BJ73" s="194">
        <v>2729</v>
      </c>
      <c r="BK73" s="194">
        <v>2732</v>
      </c>
      <c r="BL73" s="194">
        <v>2724</v>
      </c>
      <c r="BM73" s="194">
        <v>2736</v>
      </c>
      <c r="BN73" s="194">
        <v>2718</v>
      </c>
      <c r="BO73" s="194">
        <v>2649</v>
      </c>
      <c r="BP73" s="194">
        <v>2505</v>
      </c>
      <c r="BQ73" s="194">
        <v>2380</v>
      </c>
      <c r="BR73" s="194">
        <v>2228</v>
      </c>
      <c r="BS73" s="194">
        <v>2098</v>
      </c>
      <c r="BT73" s="194">
        <v>1903</v>
      </c>
      <c r="BU73" s="194">
        <v>1792</v>
      </c>
      <c r="BV73" s="194">
        <v>1654</v>
      </c>
      <c r="BW73" s="194">
        <v>1563</v>
      </c>
      <c r="BX73" s="194">
        <v>1668</v>
      </c>
      <c r="BY73" s="194">
        <v>1658</v>
      </c>
      <c r="BZ73" s="194">
        <v>1596</v>
      </c>
      <c r="CA73" s="194">
        <v>1532</v>
      </c>
      <c r="CB73" s="194">
        <v>1513</v>
      </c>
      <c r="CC73" s="195">
        <v>1493</v>
      </c>
    </row>
    <row r="74" spans="2:81" x14ac:dyDescent="0.4">
      <c r="B74" s="13" t="s">
        <v>259</v>
      </c>
      <c r="D74" s="194">
        <v>0</v>
      </c>
      <c r="E74" s="194">
        <v>0</v>
      </c>
      <c r="F74" s="194">
        <v>0</v>
      </c>
      <c r="G74" s="194">
        <v>0</v>
      </c>
      <c r="H74" s="194">
        <v>0</v>
      </c>
      <c r="I74" s="194">
        <v>0</v>
      </c>
      <c r="J74" s="194">
        <v>0</v>
      </c>
      <c r="K74" s="194">
        <v>0</v>
      </c>
      <c r="L74" s="194">
        <v>0</v>
      </c>
      <c r="M74" s="194">
        <v>0</v>
      </c>
      <c r="N74" s="194">
        <v>0</v>
      </c>
      <c r="O74" s="194">
        <v>0</v>
      </c>
      <c r="P74" s="194">
        <v>0</v>
      </c>
      <c r="Q74" s="194">
        <v>0</v>
      </c>
      <c r="R74" s="194">
        <v>0</v>
      </c>
      <c r="S74" s="194">
        <v>0</v>
      </c>
      <c r="T74" s="194">
        <v>0</v>
      </c>
      <c r="U74" s="194">
        <v>0</v>
      </c>
      <c r="V74" s="194">
        <v>0</v>
      </c>
      <c r="W74" s="194">
        <v>0</v>
      </c>
      <c r="X74" s="194">
        <v>0</v>
      </c>
      <c r="Y74" s="194">
        <v>0</v>
      </c>
      <c r="Z74" s="194">
        <v>0</v>
      </c>
      <c r="AA74" s="194">
        <v>0</v>
      </c>
      <c r="AB74" s="194">
        <v>0</v>
      </c>
      <c r="AC74" s="194">
        <v>0</v>
      </c>
      <c r="AD74" s="194">
        <v>0</v>
      </c>
      <c r="AE74" s="194">
        <v>0</v>
      </c>
      <c r="AF74" s="194">
        <v>0</v>
      </c>
      <c r="AG74" s="194">
        <v>0</v>
      </c>
      <c r="AH74" s="194">
        <v>0</v>
      </c>
      <c r="AI74" s="194">
        <v>0</v>
      </c>
      <c r="AJ74" s="194">
        <v>0</v>
      </c>
      <c r="AK74" s="194">
        <v>0</v>
      </c>
      <c r="AL74" s="194">
        <v>0</v>
      </c>
      <c r="AM74" s="194">
        <v>0</v>
      </c>
      <c r="AN74" s="194">
        <v>0</v>
      </c>
      <c r="AO74" s="194">
        <v>0</v>
      </c>
      <c r="AP74" s="194">
        <v>0</v>
      </c>
      <c r="AQ74" s="194">
        <v>0</v>
      </c>
      <c r="AR74" s="194">
        <v>0</v>
      </c>
      <c r="AS74" s="194">
        <v>0</v>
      </c>
      <c r="AT74" s="194">
        <v>0</v>
      </c>
      <c r="AU74" s="194">
        <v>0</v>
      </c>
      <c r="AV74" s="194">
        <v>0</v>
      </c>
      <c r="AW74" s="194">
        <v>0</v>
      </c>
      <c r="AX74" s="194">
        <v>0</v>
      </c>
      <c r="AY74" s="194">
        <v>0</v>
      </c>
      <c r="AZ74" s="194">
        <v>0</v>
      </c>
      <c r="BA74" s="194">
        <v>0</v>
      </c>
      <c r="BB74" s="194">
        <v>0</v>
      </c>
      <c r="BC74" s="194">
        <v>0</v>
      </c>
      <c r="BD74" s="194">
        <v>0</v>
      </c>
      <c r="BE74" s="194">
        <v>0</v>
      </c>
      <c r="BF74" s="194">
        <v>0</v>
      </c>
      <c r="BG74" s="194">
        <v>0</v>
      </c>
      <c r="BH74" s="194">
        <v>0</v>
      </c>
      <c r="BI74" s="194">
        <v>0</v>
      </c>
      <c r="BJ74" s="194">
        <v>0</v>
      </c>
      <c r="BK74" s="194">
        <v>0</v>
      </c>
      <c r="BL74" s="194">
        <v>0</v>
      </c>
      <c r="BM74" s="194">
        <v>0</v>
      </c>
      <c r="BN74" s="194">
        <v>0</v>
      </c>
      <c r="BO74" s="194">
        <v>0</v>
      </c>
      <c r="BP74" s="194">
        <v>0</v>
      </c>
      <c r="BQ74" s="194">
        <v>1</v>
      </c>
      <c r="BR74" s="194">
        <v>17</v>
      </c>
      <c r="BS74" s="194">
        <v>25</v>
      </c>
      <c r="BT74" s="194">
        <v>88</v>
      </c>
      <c r="BU74" s="194">
        <v>164</v>
      </c>
      <c r="BV74" s="194">
        <v>202</v>
      </c>
      <c r="BW74" s="194">
        <v>277</v>
      </c>
      <c r="BX74" s="194">
        <v>287</v>
      </c>
      <c r="BY74" s="194">
        <v>328</v>
      </c>
      <c r="BZ74" s="194">
        <v>373</v>
      </c>
      <c r="CA74" s="194">
        <v>412</v>
      </c>
      <c r="CB74" s="194">
        <v>436</v>
      </c>
      <c r="CC74" s="195">
        <v>468</v>
      </c>
    </row>
    <row r="75" spans="2:81" x14ac:dyDescent="0.4">
      <c r="B75" s="196" t="s">
        <v>310</v>
      </c>
      <c r="D75" s="194">
        <v>0</v>
      </c>
      <c r="E75" s="194">
        <v>0</v>
      </c>
      <c r="F75" s="194">
        <v>0</v>
      </c>
      <c r="G75" s="194">
        <v>0</v>
      </c>
      <c r="H75" s="194">
        <v>0</v>
      </c>
      <c r="I75" s="194">
        <v>0</v>
      </c>
      <c r="J75" s="194">
        <v>0</v>
      </c>
      <c r="K75" s="194">
        <v>0</v>
      </c>
      <c r="L75" s="194">
        <v>0</v>
      </c>
      <c r="M75" s="194">
        <v>0</v>
      </c>
      <c r="N75" s="194">
        <v>0</v>
      </c>
      <c r="O75" s="194">
        <v>0</v>
      </c>
      <c r="P75" s="194">
        <v>0</v>
      </c>
      <c r="Q75" s="194">
        <v>0</v>
      </c>
      <c r="R75" s="194">
        <v>0</v>
      </c>
      <c r="S75" s="194">
        <v>0</v>
      </c>
      <c r="T75" s="194">
        <v>0</v>
      </c>
      <c r="U75" s="194">
        <v>0</v>
      </c>
      <c r="V75" s="194">
        <v>0</v>
      </c>
      <c r="W75" s="194">
        <v>0</v>
      </c>
      <c r="X75" s="194">
        <v>0</v>
      </c>
      <c r="Y75" s="194">
        <v>0</v>
      </c>
      <c r="Z75" s="194">
        <v>0</v>
      </c>
      <c r="AA75" s="194">
        <v>0</v>
      </c>
      <c r="AB75" s="194">
        <v>0</v>
      </c>
      <c r="AC75" s="194">
        <v>0</v>
      </c>
      <c r="AD75" s="194">
        <v>0</v>
      </c>
      <c r="AE75" s="194">
        <v>0</v>
      </c>
      <c r="AF75" s="194">
        <v>0</v>
      </c>
      <c r="AG75" s="194">
        <v>0</v>
      </c>
      <c r="AH75" s="194">
        <v>0</v>
      </c>
      <c r="AI75" s="194">
        <v>0</v>
      </c>
      <c r="AJ75" s="194">
        <v>0</v>
      </c>
      <c r="AK75" s="194">
        <v>0</v>
      </c>
      <c r="AL75" s="194">
        <v>0</v>
      </c>
      <c r="AM75" s="194">
        <v>0</v>
      </c>
      <c r="AN75" s="194">
        <v>0</v>
      </c>
      <c r="AO75" s="194">
        <v>0</v>
      </c>
      <c r="AP75" s="194">
        <v>0</v>
      </c>
      <c r="AQ75" s="194">
        <v>0</v>
      </c>
      <c r="AR75" s="194">
        <v>0</v>
      </c>
      <c r="AS75" s="194">
        <v>0</v>
      </c>
      <c r="AT75" s="194">
        <v>0</v>
      </c>
      <c r="AU75" s="194">
        <v>0</v>
      </c>
      <c r="AV75" s="194">
        <v>0</v>
      </c>
      <c r="AW75" s="194">
        <v>0</v>
      </c>
      <c r="AX75" s="194">
        <v>0</v>
      </c>
      <c r="AY75" s="194">
        <v>0</v>
      </c>
      <c r="AZ75" s="194">
        <v>0</v>
      </c>
      <c r="BA75" s="194">
        <v>0</v>
      </c>
      <c r="BB75" s="194">
        <v>0</v>
      </c>
      <c r="BC75" s="194">
        <v>0</v>
      </c>
      <c r="BD75" s="194">
        <v>0</v>
      </c>
      <c r="BE75" s="194">
        <v>0</v>
      </c>
      <c r="BF75" s="194">
        <v>0</v>
      </c>
      <c r="BG75" s="194">
        <v>0</v>
      </c>
      <c r="BH75" s="194">
        <v>0</v>
      </c>
      <c r="BI75" s="194">
        <v>0</v>
      </c>
      <c r="BJ75" s="194">
        <v>0</v>
      </c>
      <c r="BK75" s="194">
        <v>0</v>
      </c>
      <c r="BL75" s="194">
        <v>0</v>
      </c>
      <c r="BM75" s="194">
        <v>0</v>
      </c>
      <c r="BN75" s="194">
        <v>0</v>
      </c>
      <c r="BO75" s="194">
        <v>0</v>
      </c>
      <c r="BP75" s="194">
        <v>0</v>
      </c>
      <c r="BQ75" s="194">
        <v>1</v>
      </c>
      <c r="BR75" s="194">
        <v>16</v>
      </c>
      <c r="BS75" s="194">
        <v>24</v>
      </c>
      <c r="BT75" s="194">
        <v>87</v>
      </c>
      <c r="BU75" s="194">
        <v>162</v>
      </c>
      <c r="BV75" s="194">
        <v>200</v>
      </c>
      <c r="BW75" s="194">
        <v>274</v>
      </c>
      <c r="BX75" s="194">
        <v>284</v>
      </c>
      <c r="BY75" s="194">
        <v>325</v>
      </c>
      <c r="BZ75" s="194">
        <v>369</v>
      </c>
      <c r="CA75" s="194">
        <v>408</v>
      </c>
      <c r="CB75" s="194">
        <v>431</v>
      </c>
      <c r="CC75" s="195">
        <v>463</v>
      </c>
    </row>
    <row r="76" spans="2:81" x14ac:dyDescent="0.4">
      <c r="B76" s="196" t="s">
        <v>311</v>
      </c>
      <c r="D76" s="194">
        <v>0</v>
      </c>
      <c r="E76" s="194">
        <v>0</v>
      </c>
      <c r="F76" s="194">
        <v>0</v>
      </c>
      <c r="G76" s="194">
        <v>0</v>
      </c>
      <c r="H76" s="194">
        <v>0</v>
      </c>
      <c r="I76" s="194">
        <v>0</v>
      </c>
      <c r="J76" s="194">
        <v>0</v>
      </c>
      <c r="K76" s="194">
        <v>0</v>
      </c>
      <c r="L76" s="194">
        <v>0</v>
      </c>
      <c r="M76" s="194">
        <v>0</v>
      </c>
      <c r="N76" s="194">
        <v>0</v>
      </c>
      <c r="O76" s="194">
        <v>0</v>
      </c>
      <c r="P76" s="194">
        <v>0</v>
      </c>
      <c r="Q76" s="194">
        <v>0</v>
      </c>
      <c r="R76" s="194">
        <v>0</v>
      </c>
      <c r="S76" s="194">
        <v>0</v>
      </c>
      <c r="T76" s="194">
        <v>0</v>
      </c>
      <c r="U76" s="194">
        <v>0</v>
      </c>
      <c r="V76" s="194">
        <v>0</v>
      </c>
      <c r="W76" s="194">
        <v>0</v>
      </c>
      <c r="X76" s="194">
        <v>0</v>
      </c>
      <c r="Y76" s="194">
        <v>0</v>
      </c>
      <c r="Z76" s="194">
        <v>0</v>
      </c>
      <c r="AA76" s="194">
        <v>0</v>
      </c>
      <c r="AB76" s="194">
        <v>0</v>
      </c>
      <c r="AC76" s="194">
        <v>0</v>
      </c>
      <c r="AD76" s="194">
        <v>0</v>
      </c>
      <c r="AE76" s="194">
        <v>0</v>
      </c>
      <c r="AF76" s="194">
        <v>0</v>
      </c>
      <c r="AG76" s="194">
        <v>0</v>
      </c>
      <c r="AH76" s="194">
        <v>0</v>
      </c>
      <c r="AI76" s="194">
        <v>0</v>
      </c>
      <c r="AJ76" s="194">
        <v>0</v>
      </c>
      <c r="AK76" s="194">
        <v>0</v>
      </c>
      <c r="AL76" s="194">
        <v>0</v>
      </c>
      <c r="AM76" s="194">
        <v>0</v>
      </c>
      <c r="AN76" s="194">
        <v>0</v>
      </c>
      <c r="AO76" s="194">
        <v>0</v>
      </c>
      <c r="AP76" s="194">
        <v>0</v>
      </c>
      <c r="AQ76" s="194">
        <v>0</v>
      </c>
      <c r="AR76" s="194">
        <v>0</v>
      </c>
      <c r="AS76" s="194">
        <v>0</v>
      </c>
      <c r="AT76" s="194">
        <v>0</v>
      </c>
      <c r="AU76" s="194">
        <v>0</v>
      </c>
      <c r="AV76" s="194">
        <v>0</v>
      </c>
      <c r="AW76" s="194">
        <v>0</v>
      </c>
      <c r="AX76" s="194">
        <v>0</v>
      </c>
      <c r="AY76" s="194">
        <v>0</v>
      </c>
      <c r="AZ76" s="194">
        <v>0</v>
      </c>
      <c r="BA76" s="194">
        <v>0</v>
      </c>
      <c r="BB76" s="194">
        <v>0</v>
      </c>
      <c r="BC76" s="194">
        <v>0</v>
      </c>
      <c r="BD76" s="194">
        <v>0</v>
      </c>
      <c r="BE76" s="194">
        <v>0</v>
      </c>
      <c r="BF76" s="194">
        <v>0</v>
      </c>
      <c r="BG76" s="194">
        <v>0</v>
      </c>
      <c r="BH76" s="194">
        <v>0</v>
      </c>
      <c r="BI76" s="194">
        <v>0</v>
      </c>
      <c r="BJ76" s="194">
        <v>0</v>
      </c>
      <c r="BK76" s="194">
        <v>0</v>
      </c>
      <c r="BL76" s="194">
        <v>0</v>
      </c>
      <c r="BM76" s="194">
        <v>0</v>
      </c>
      <c r="BN76" s="194">
        <v>0</v>
      </c>
      <c r="BO76" s="194">
        <v>0</v>
      </c>
      <c r="BP76" s="194">
        <v>0</v>
      </c>
      <c r="BQ76" s="194">
        <v>0</v>
      </c>
      <c r="BR76" s="194">
        <v>0</v>
      </c>
      <c r="BS76" s="194">
        <v>0</v>
      </c>
      <c r="BT76" s="194">
        <v>1</v>
      </c>
      <c r="BU76" s="194">
        <v>2</v>
      </c>
      <c r="BV76" s="194">
        <v>2</v>
      </c>
      <c r="BW76" s="194">
        <v>3</v>
      </c>
      <c r="BX76" s="194">
        <v>3</v>
      </c>
      <c r="BY76" s="194">
        <v>4</v>
      </c>
      <c r="BZ76" s="194">
        <v>4</v>
      </c>
      <c r="CA76" s="194">
        <v>5</v>
      </c>
      <c r="CB76" s="194">
        <v>5</v>
      </c>
      <c r="CC76" s="195">
        <v>5</v>
      </c>
    </row>
    <row r="77" spans="2:81" ht="25.5" customHeight="1" x14ac:dyDescent="0.4">
      <c r="B77" s="221" t="s">
        <v>33</v>
      </c>
      <c r="D77" s="194">
        <v>0</v>
      </c>
      <c r="E77" s="194">
        <v>0</v>
      </c>
      <c r="F77" s="194">
        <v>0</v>
      </c>
      <c r="G77" s="194">
        <v>0</v>
      </c>
      <c r="H77" s="194">
        <v>0</v>
      </c>
      <c r="I77" s="194">
        <v>0</v>
      </c>
      <c r="J77" s="194">
        <v>0</v>
      </c>
      <c r="K77" s="194">
        <v>4621</v>
      </c>
      <c r="L77" s="194">
        <v>4729</v>
      </c>
      <c r="M77" s="194">
        <v>4832</v>
      </c>
      <c r="N77" s="194">
        <v>5412</v>
      </c>
      <c r="O77" s="194">
        <v>5541</v>
      </c>
      <c r="P77" s="194">
        <v>5661</v>
      </c>
      <c r="Q77" s="194">
        <v>5778</v>
      </c>
      <c r="R77" s="194">
        <v>5919</v>
      </c>
      <c r="S77" s="194">
        <v>5965</v>
      </c>
      <c r="T77" s="194">
        <v>6142</v>
      </c>
      <c r="U77" s="194">
        <v>6340</v>
      </c>
      <c r="V77" s="194">
        <v>6523</v>
      </c>
      <c r="W77" s="194">
        <v>6751</v>
      </c>
      <c r="X77" s="194">
        <v>6955</v>
      </c>
      <c r="Y77" s="194">
        <v>7151</v>
      </c>
      <c r="Z77" s="194">
        <v>7344</v>
      </c>
      <c r="AA77" s="194">
        <v>7495</v>
      </c>
      <c r="AB77" s="194">
        <v>7648</v>
      </c>
      <c r="AC77" s="194">
        <v>7803</v>
      </c>
      <c r="AD77" s="194">
        <v>7951</v>
      </c>
      <c r="AE77" s="194">
        <v>8128</v>
      </c>
      <c r="AF77" s="194">
        <v>8315</v>
      </c>
      <c r="AG77" s="194">
        <v>8436</v>
      </c>
      <c r="AH77" s="194">
        <v>8579</v>
      </c>
      <c r="AI77" s="194">
        <v>8727</v>
      </c>
      <c r="AJ77" s="194">
        <v>8895</v>
      </c>
      <c r="AK77" s="194">
        <v>9074</v>
      </c>
      <c r="AL77" s="194">
        <v>9164</v>
      </c>
      <c r="AM77" s="194">
        <v>9261</v>
      </c>
      <c r="AN77" s="194">
        <v>9298</v>
      </c>
      <c r="AO77" s="194">
        <v>9495</v>
      </c>
      <c r="AP77" s="194">
        <v>9627</v>
      </c>
      <c r="AQ77" s="194">
        <v>9700</v>
      </c>
      <c r="AR77" s="194">
        <v>9755</v>
      </c>
      <c r="AS77" s="194">
        <v>9755</v>
      </c>
      <c r="AT77" s="194">
        <v>9930</v>
      </c>
      <c r="AU77" s="194">
        <v>9990</v>
      </c>
      <c r="AV77" s="194">
        <v>10056</v>
      </c>
      <c r="AW77" s="194">
        <v>10061</v>
      </c>
      <c r="AX77" s="194">
        <v>10097</v>
      </c>
      <c r="AY77" s="194">
        <v>10384</v>
      </c>
      <c r="AZ77" s="194">
        <v>10536</v>
      </c>
      <c r="BA77" s="194">
        <v>10680</v>
      </c>
      <c r="BB77" s="194">
        <v>10782</v>
      </c>
      <c r="BC77" s="194">
        <v>10936</v>
      </c>
      <c r="BD77" s="194">
        <v>11004</v>
      </c>
      <c r="BE77" s="194">
        <v>11095</v>
      </c>
      <c r="BF77" s="194">
        <v>11195</v>
      </c>
      <c r="BG77" s="194">
        <v>11320</v>
      </c>
      <c r="BH77" s="194">
        <v>11477</v>
      </c>
      <c r="BI77" s="194">
        <v>11585</v>
      </c>
      <c r="BJ77" s="194">
        <v>11715</v>
      </c>
      <c r="BK77" s="194">
        <v>11938</v>
      </c>
      <c r="BL77" s="194">
        <v>12160</v>
      </c>
      <c r="BM77" s="194">
        <v>12410</v>
      </c>
      <c r="BN77" s="194">
        <v>12566</v>
      </c>
      <c r="BO77" s="194">
        <v>12667</v>
      </c>
      <c r="BP77" s="194">
        <v>12810</v>
      </c>
      <c r="BQ77" s="194">
        <v>12888</v>
      </c>
      <c r="BR77" s="194">
        <v>12958</v>
      </c>
      <c r="BS77" s="194">
        <v>12957</v>
      </c>
      <c r="BT77" s="194">
        <v>12930</v>
      </c>
      <c r="BU77" s="194">
        <v>12838</v>
      </c>
      <c r="BV77" s="194">
        <v>12724</v>
      </c>
      <c r="BW77" s="194">
        <v>12556</v>
      </c>
      <c r="BX77" s="194">
        <v>12388</v>
      </c>
      <c r="BY77" s="194">
        <v>12503</v>
      </c>
      <c r="BZ77" s="194">
        <v>12671</v>
      </c>
      <c r="CA77" s="194">
        <v>12899</v>
      </c>
      <c r="CB77" s="194">
        <v>13144</v>
      </c>
      <c r="CC77" s="195">
        <v>13527</v>
      </c>
    </row>
    <row r="78" spans="2:81" x14ac:dyDescent="0.4">
      <c r="B78" s="196" t="s">
        <v>224</v>
      </c>
      <c r="C78" s="196"/>
      <c r="D78" s="194">
        <v>0</v>
      </c>
      <c r="E78" s="194">
        <v>0</v>
      </c>
      <c r="F78" s="194">
        <v>0</v>
      </c>
      <c r="G78" s="194">
        <v>0</v>
      </c>
      <c r="H78" s="194">
        <v>0</v>
      </c>
      <c r="I78" s="194">
        <v>0</v>
      </c>
      <c r="J78" s="194">
        <v>0</v>
      </c>
      <c r="K78" s="194">
        <v>4621</v>
      </c>
      <c r="L78" s="194">
        <v>4729</v>
      </c>
      <c r="M78" s="194">
        <v>4832</v>
      </c>
      <c r="N78" s="194">
        <v>5412</v>
      </c>
      <c r="O78" s="194">
        <v>5541</v>
      </c>
      <c r="P78" s="194">
        <v>5661</v>
      </c>
      <c r="Q78" s="194">
        <v>5778</v>
      </c>
      <c r="R78" s="194">
        <v>5919</v>
      </c>
      <c r="S78" s="194">
        <v>5965</v>
      </c>
      <c r="T78" s="194">
        <v>6142</v>
      </c>
      <c r="U78" s="194">
        <v>6340</v>
      </c>
      <c r="V78" s="194">
        <v>6523</v>
      </c>
      <c r="W78" s="194">
        <v>6751</v>
      </c>
      <c r="X78" s="194">
        <v>6955</v>
      </c>
      <c r="Y78" s="194">
        <v>7151</v>
      </c>
      <c r="Z78" s="194">
        <v>7344</v>
      </c>
      <c r="AA78" s="194">
        <v>7365</v>
      </c>
      <c r="AB78" s="194">
        <v>7525</v>
      </c>
      <c r="AC78" s="194">
        <v>7693</v>
      </c>
      <c r="AD78" s="194">
        <v>7853</v>
      </c>
      <c r="AE78" s="194">
        <v>8035</v>
      </c>
      <c r="AF78" s="194">
        <v>8236</v>
      </c>
      <c r="AG78" s="194">
        <v>8364</v>
      </c>
      <c r="AH78" s="194">
        <v>8516</v>
      </c>
      <c r="AI78" s="194">
        <v>8672</v>
      </c>
      <c r="AJ78" s="194">
        <v>8844</v>
      </c>
      <c r="AK78" s="194">
        <v>9028</v>
      </c>
      <c r="AL78" s="194">
        <v>9121</v>
      </c>
      <c r="AM78" s="194">
        <v>9221</v>
      </c>
      <c r="AN78" s="194">
        <v>9259</v>
      </c>
      <c r="AO78" s="194">
        <v>9459</v>
      </c>
      <c r="AP78" s="194">
        <v>9589</v>
      </c>
      <c r="AQ78" s="194">
        <v>9663</v>
      </c>
      <c r="AR78" s="194">
        <v>9719</v>
      </c>
      <c r="AS78" s="194">
        <v>9720</v>
      </c>
      <c r="AT78" s="194">
        <v>9898</v>
      </c>
      <c r="AU78" s="194">
        <v>9959</v>
      </c>
      <c r="AV78" s="194">
        <v>10027</v>
      </c>
      <c r="AW78" s="194">
        <v>10033</v>
      </c>
      <c r="AX78" s="194">
        <v>10070</v>
      </c>
      <c r="AY78" s="194">
        <v>10356</v>
      </c>
      <c r="AZ78" s="194">
        <v>10509</v>
      </c>
      <c r="BA78" s="194">
        <v>10654</v>
      </c>
      <c r="BB78" s="194">
        <v>10758</v>
      </c>
      <c r="BC78" s="194">
        <v>10913</v>
      </c>
      <c r="BD78" s="194">
        <v>10981</v>
      </c>
      <c r="BE78" s="194">
        <v>11072</v>
      </c>
      <c r="BF78" s="194">
        <v>11171</v>
      </c>
      <c r="BG78" s="194">
        <v>11297</v>
      </c>
      <c r="BH78" s="194">
        <v>11454</v>
      </c>
      <c r="BI78" s="194">
        <v>11563</v>
      </c>
      <c r="BJ78" s="194">
        <v>11692</v>
      </c>
      <c r="BK78" s="194">
        <v>11914</v>
      </c>
      <c r="BL78" s="194">
        <v>12134</v>
      </c>
      <c r="BM78" s="194">
        <v>12382</v>
      </c>
      <c r="BN78" s="194">
        <v>12537</v>
      </c>
      <c r="BO78" s="194">
        <v>12634</v>
      </c>
      <c r="BP78" s="194">
        <v>12774</v>
      </c>
      <c r="BQ78" s="194">
        <v>12846</v>
      </c>
      <c r="BR78" s="194">
        <v>12912</v>
      </c>
      <c r="BS78" s="194">
        <v>12908</v>
      </c>
      <c r="BT78" s="194">
        <v>12880</v>
      </c>
      <c r="BU78" s="194">
        <v>12790</v>
      </c>
      <c r="BV78" s="194">
        <v>12668</v>
      </c>
      <c r="BW78" s="194">
        <v>12530</v>
      </c>
      <c r="BX78" s="194">
        <v>12339</v>
      </c>
      <c r="BY78" s="194">
        <v>12459</v>
      </c>
      <c r="BZ78" s="194">
        <v>12631</v>
      </c>
      <c r="CA78" s="194">
        <v>12863</v>
      </c>
      <c r="CB78" s="194">
        <v>13111</v>
      </c>
      <c r="CC78" s="195">
        <v>13497</v>
      </c>
    </row>
    <row r="79" spans="2:81" x14ac:dyDescent="0.4">
      <c r="B79" s="224" t="s">
        <v>331</v>
      </c>
      <c r="C79" s="196"/>
      <c r="D79" s="194">
        <v>0</v>
      </c>
      <c r="E79" s="194">
        <v>0</v>
      </c>
      <c r="F79" s="194">
        <v>0</v>
      </c>
      <c r="G79" s="194">
        <v>0</v>
      </c>
      <c r="H79" s="194">
        <v>0</v>
      </c>
      <c r="I79" s="194">
        <v>0</v>
      </c>
      <c r="J79" s="194">
        <v>0</v>
      </c>
      <c r="K79" s="194">
        <v>0</v>
      </c>
      <c r="L79" s="194">
        <v>0</v>
      </c>
      <c r="M79" s="194">
        <v>0</v>
      </c>
      <c r="N79" s="194">
        <v>0</v>
      </c>
      <c r="O79" s="194">
        <v>0</v>
      </c>
      <c r="P79" s="194">
        <v>0</v>
      </c>
      <c r="Q79" s="194">
        <v>0</v>
      </c>
      <c r="R79" s="194">
        <v>0</v>
      </c>
      <c r="S79" s="194">
        <v>0</v>
      </c>
      <c r="T79" s="194">
        <v>0</v>
      </c>
      <c r="U79" s="194">
        <v>0</v>
      </c>
      <c r="V79" s="194">
        <v>0</v>
      </c>
      <c r="W79" s="194">
        <v>0</v>
      </c>
      <c r="X79" s="194">
        <v>0</v>
      </c>
      <c r="Y79" s="194">
        <v>0</v>
      </c>
      <c r="Z79" s="194">
        <v>0</v>
      </c>
      <c r="AA79" s="194">
        <v>0</v>
      </c>
      <c r="AB79" s="194">
        <v>0</v>
      </c>
      <c r="AC79" s="194">
        <v>0</v>
      </c>
      <c r="AD79" s="194">
        <v>0</v>
      </c>
      <c r="AE79" s="194">
        <v>0</v>
      </c>
      <c r="AF79" s="194">
        <v>0</v>
      </c>
      <c r="AG79" s="194">
        <v>0</v>
      </c>
      <c r="AH79" s="194">
        <v>0</v>
      </c>
      <c r="AI79" s="194">
        <v>0</v>
      </c>
      <c r="AJ79" s="194">
        <v>0</v>
      </c>
      <c r="AK79" s="194">
        <v>0</v>
      </c>
      <c r="AL79" s="194">
        <v>0</v>
      </c>
      <c r="AM79" s="194">
        <v>0</v>
      </c>
      <c r="AN79" s="194">
        <v>0</v>
      </c>
      <c r="AO79" s="194">
        <v>0</v>
      </c>
      <c r="AP79" s="194">
        <v>0</v>
      </c>
      <c r="AQ79" s="194">
        <v>0</v>
      </c>
      <c r="AR79" s="194">
        <v>0</v>
      </c>
      <c r="AS79" s="194">
        <v>0</v>
      </c>
      <c r="AT79" s="194">
        <v>0</v>
      </c>
      <c r="AU79" s="194">
        <v>0</v>
      </c>
      <c r="AV79" s="194">
        <v>0</v>
      </c>
      <c r="AW79" s="194">
        <v>0</v>
      </c>
      <c r="AX79" s="194">
        <v>0</v>
      </c>
      <c r="AY79" s="194">
        <v>0</v>
      </c>
      <c r="AZ79" s="194">
        <v>0</v>
      </c>
      <c r="BA79" s="194">
        <v>0</v>
      </c>
      <c r="BB79" s="194">
        <v>0</v>
      </c>
      <c r="BC79" s="194">
        <v>0</v>
      </c>
      <c r="BD79" s="194">
        <v>10875</v>
      </c>
      <c r="BE79" s="194">
        <v>11018</v>
      </c>
      <c r="BF79" s="194">
        <v>11102</v>
      </c>
      <c r="BG79" s="194">
        <v>11231</v>
      </c>
      <c r="BH79" s="194">
        <v>11384</v>
      </c>
      <c r="BI79" s="194">
        <v>11492</v>
      </c>
      <c r="BJ79" s="194">
        <v>11617</v>
      </c>
      <c r="BK79" s="194">
        <v>11837</v>
      </c>
      <c r="BL79" s="194">
        <v>12053</v>
      </c>
      <c r="BM79" s="194">
        <v>12285</v>
      </c>
      <c r="BN79" s="194">
        <v>12460</v>
      </c>
      <c r="BO79" s="194">
        <v>12556</v>
      </c>
      <c r="BP79" s="194">
        <v>12737</v>
      </c>
      <c r="BQ79" s="194">
        <v>12814</v>
      </c>
      <c r="BR79" s="194">
        <v>12887</v>
      </c>
      <c r="BS79" s="194">
        <v>12890</v>
      </c>
      <c r="BT79" s="194">
        <v>12681</v>
      </c>
      <c r="BU79" s="194">
        <v>12144</v>
      </c>
      <c r="BV79" s="194">
        <v>11679</v>
      </c>
      <c r="BW79" s="194">
        <v>11224</v>
      </c>
      <c r="BX79" s="194">
        <v>10650</v>
      </c>
      <c r="BY79" s="194">
        <v>10145</v>
      </c>
      <c r="BZ79" s="194">
        <v>9641</v>
      </c>
      <c r="CA79" s="194">
        <v>9165</v>
      </c>
      <c r="CB79" s="194">
        <v>8688</v>
      </c>
      <c r="CC79" s="195">
        <v>8216</v>
      </c>
    </row>
    <row r="80" spans="2:81" x14ac:dyDescent="0.4">
      <c r="B80" s="224" t="s">
        <v>352</v>
      </c>
      <c r="C80" s="196"/>
      <c r="D80" s="194">
        <v>0</v>
      </c>
      <c r="E80" s="194">
        <v>0</v>
      </c>
      <c r="F80" s="194">
        <v>0</v>
      </c>
      <c r="G80" s="194">
        <v>0</v>
      </c>
      <c r="H80" s="194">
        <v>0</v>
      </c>
      <c r="I80" s="194">
        <v>0</v>
      </c>
      <c r="J80" s="194">
        <v>0</v>
      </c>
      <c r="K80" s="194">
        <v>0</v>
      </c>
      <c r="L80" s="194">
        <v>0</v>
      </c>
      <c r="M80" s="194">
        <v>0</v>
      </c>
      <c r="N80" s="194">
        <v>0</v>
      </c>
      <c r="O80" s="194">
        <v>0</v>
      </c>
      <c r="P80" s="194">
        <v>0</v>
      </c>
      <c r="Q80" s="194">
        <v>0</v>
      </c>
      <c r="R80" s="194">
        <v>0</v>
      </c>
      <c r="S80" s="194">
        <v>0</v>
      </c>
      <c r="T80" s="194">
        <v>0</v>
      </c>
      <c r="U80" s="194">
        <v>0</v>
      </c>
      <c r="V80" s="194">
        <v>0</v>
      </c>
      <c r="W80" s="194">
        <v>0</v>
      </c>
      <c r="X80" s="194">
        <v>0</v>
      </c>
      <c r="Y80" s="194">
        <v>0</v>
      </c>
      <c r="Z80" s="194">
        <v>0</v>
      </c>
      <c r="AA80" s="194">
        <v>0</v>
      </c>
      <c r="AB80" s="194">
        <v>0</v>
      </c>
      <c r="AC80" s="194">
        <v>0</v>
      </c>
      <c r="AD80" s="194">
        <v>0</v>
      </c>
      <c r="AE80" s="194">
        <v>0</v>
      </c>
      <c r="AF80" s="194">
        <v>0</v>
      </c>
      <c r="AG80" s="194">
        <v>0</v>
      </c>
      <c r="AH80" s="194">
        <v>0</v>
      </c>
      <c r="AI80" s="194">
        <v>80</v>
      </c>
      <c r="AJ80" s="194">
        <v>276</v>
      </c>
      <c r="AK80" s="194">
        <v>476</v>
      </c>
      <c r="AL80" s="194">
        <v>658</v>
      </c>
      <c r="AM80" s="194">
        <v>882</v>
      </c>
      <c r="AN80" s="194">
        <v>1009</v>
      </c>
      <c r="AO80" s="194">
        <v>1434</v>
      </c>
      <c r="AP80" s="194">
        <v>1786</v>
      </c>
      <c r="AQ80" s="194">
        <v>2077</v>
      </c>
      <c r="AR80" s="194">
        <v>2382</v>
      </c>
      <c r="AS80" s="194">
        <v>2515</v>
      </c>
      <c r="AT80" s="194">
        <v>3044</v>
      </c>
      <c r="AU80" s="194">
        <v>3349</v>
      </c>
      <c r="AV80" s="194">
        <v>3642</v>
      </c>
      <c r="AW80" s="194">
        <v>3925</v>
      </c>
      <c r="AX80" s="194">
        <v>4219</v>
      </c>
      <c r="AY80" s="194">
        <v>4552</v>
      </c>
      <c r="AZ80" s="194">
        <v>4927</v>
      </c>
      <c r="BA80" s="194">
        <v>5280</v>
      </c>
      <c r="BB80" s="194">
        <v>5615</v>
      </c>
      <c r="BC80" s="194">
        <v>5947</v>
      </c>
      <c r="BD80" s="194">
        <v>6276</v>
      </c>
      <c r="BE80" s="194">
        <v>6589</v>
      </c>
      <c r="BF80" s="194">
        <v>6851</v>
      </c>
      <c r="BG80" s="194">
        <v>7122</v>
      </c>
      <c r="BH80" s="194">
        <v>7425</v>
      </c>
      <c r="BI80" s="194">
        <v>7700</v>
      </c>
      <c r="BJ80" s="194">
        <v>7963</v>
      </c>
      <c r="BK80" s="194">
        <v>8324</v>
      </c>
      <c r="BL80" s="194">
        <v>8673</v>
      </c>
      <c r="BM80" s="194">
        <v>9052</v>
      </c>
      <c r="BN80" s="194">
        <v>9320</v>
      </c>
      <c r="BO80" s="194">
        <v>9549</v>
      </c>
      <c r="BP80" s="194">
        <v>9848</v>
      </c>
      <c r="BQ80" s="194">
        <v>10021</v>
      </c>
      <c r="BR80" s="194">
        <v>10207</v>
      </c>
      <c r="BS80" s="194">
        <v>10335</v>
      </c>
      <c r="BT80" s="194">
        <v>10250</v>
      </c>
      <c r="BU80" s="194">
        <v>9876</v>
      </c>
      <c r="BV80" s="194">
        <v>9562</v>
      </c>
      <c r="BW80" s="194">
        <v>9238</v>
      </c>
      <c r="BX80" s="194">
        <v>8818</v>
      </c>
      <c r="BY80" s="194">
        <v>8446</v>
      </c>
      <c r="BZ80" s="194">
        <v>8074</v>
      </c>
      <c r="CA80" s="194">
        <v>7723</v>
      </c>
      <c r="CB80" s="194">
        <v>7362</v>
      </c>
      <c r="CC80" s="195">
        <v>7001</v>
      </c>
    </row>
    <row r="81" spans="1:81" x14ac:dyDescent="0.4">
      <c r="B81" s="224" t="s">
        <v>353</v>
      </c>
      <c r="C81" s="196"/>
      <c r="D81" s="194">
        <v>0</v>
      </c>
      <c r="E81" s="194">
        <v>0</v>
      </c>
      <c r="F81" s="194">
        <v>0</v>
      </c>
      <c r="G81" s="194">
        <v>0</v>
      </c>
      <c r="H81" s="194">
        <v>0</v>
      </c>
      <c r="I81" s="194">
        <v>0</v>
      </c>
      <c r="J81" s="194">
        <v>0</v>
      </c>
      <c r="K81" s="194">
        <v>0</v>
      </c>
      <c r="L81" s="194">
        <v>0</v>
      </c>
      <c r="M81" s="194">
        <v>0</v>
      </c>
      <c r="N81" s="194">
        <v>0</v>
      </c>
      <c r="O81" s="194">
        <v>0</v>
      </c>
      <c r="P81" s="194">
        <v>0</v>
      </c>
      <c r="Q81" s="194">
        <v>0</v>
      </c>
      <c r="R81" s="194">
        <v>0</v>
      </c>
      <c r="S81" s="194">
        <v>0</v>
      </c>
      <c r="T81" s="194">
        <v>0</v>
      </c>
      <c r="U81" s="194">
        <v>0</v>
      </c>
      <c r="V81" s="194">
        <v>0</v>
      </c>
      <c r="W81" s="194">
        <v>0</v>
      </c>
      <c r="X81" s="194">
        <v>0</v>
      </c>
      <c r="Y81" s="194">
        <v>0</v>
      </c>
      <c r="Z81" s="194">
        <v>0</v>
      </c>
      <c r="AA81" s="194">
        <v>0</v>
      </c>
      <c r="AB81" s="194">
        <v>0</v>
      </c>
      <c r="AC81" s="194">
        <v>0</v>
      </c>
      <c r="AD81" s="194">
        <v>0</v>
      </c>
      <c r="AE81" s="194">
        <v>0</v>
      </c>
      <c r="AF81" s="194">
        <v>0</v>
      </c>
      <c r="AG81" s="194">
        <v>0</v>
      </c>
      <c r="AH81" s="194">
        <v>0</v>
      </c>
      <c r="AI81" s="194">
        <v>0</v>
      </c>
      <c r="AJ81" s="194">
        <v>0</v>
      </c>
      <c r="AK81" s="194">
        <v>0</v>
      </c>
      <c r="AL81" s="194">
        <v>0</v>
      </c>
      <c r="AM81" s="194">
        <v>0</v>
      </c>
      <c r="AN81" s="194">
        <v>0</v>
      </c>
      <c r="AO81" s="194">
        <v>0</v>
      </c>
      <c r="AP81" s="194">
        <v>0</v>
      </c>
      <c r="AQ81" s="194">
        <v>0</v>
      </c>
      <c r="AR81" s="194">
        <v>0</v>
      </c>
      <c r="AS81" s="194">
        <v>0</v>
      </c>
      <c r="AT81" s="194">
        <v>0</v>
      </c>
      <c r="AU81" s="194">
        <v>0</v>
      </c>
      <c r="AV81" s="194">
        <v>0</v>
      </c>
      <c r="AW81" s="194">
        <v>0</v>
      </c>
      <c r="AX81" s="194">
        <v>0</v>
      </c>
      <c r="AY81" s="194">
        <v>0</v>
      </c>
      <c r="AZ81" s="194">
        <v>0</v>
      </c>
      <c r="BA81" s="194">
        <v>0</v>
      </c>
      <c r="BB81" s="194">
        <v>0</v>
      </c>
      <c r="BC81" s="194">
        <v>0</v>
      </c>
      <c r="BD81" s="194">
        <v>8670</v>
      </c>
      <c r="BE81" s="194">
        <v>8834</v>
      </c>
      <c r="BF81" s="194">
        <v>8961</v>
      </c>
      <c r="BG81" s="194">
        <v>9117</v>
      </c>
      <c r="BH81" s="194">
        <v>9296</v>
      </c>
      <c r="BI81" s="194">
        <v>9439</v>
      </c>
      <c r="BJ81" s="194">
        <v>9594</v>
      </c>
      <c r="BK81" s="194">
        <v>9842</v>
      </c>
      <c r="BL81" s="194">
        <v>10087</v>
      </c>
      <c r="BM81" s="194">
        <v>10358</v>
      </c>
      <c r="BN81" s="194">
        <v>10563</v>
      </c>
      <c r="BO81" s="194">
        <v>10702</v>
      </c>
      <c r="BP81" s="194">
        <v>10874</v>
      </c>
      <c r="BQ81" s="194">
        <v>10984</v>
      </c>
      <c r="BR81" s="194">
        <v>11096</v>
      </c>
      <c r="BS81" s="194">
        <v>11145</v>
      </c>
      <c r="BT81" s="194">
        <v>10995</v>
      </c>
      <c r="BU81" s="194">
        <v>10570</v>
      </c>
      <c r="BV81" s="194">
        <v>10184</v>
      </c>
      <c r="BW81" s="194">
        <v>9813</v>
      </c>
      <c r="BX81" s="194">
        <v>9341</v>
      </c>
      <c r="BY81" s="194">
        <v>8927</v>
      </c>
      <c r="BZ81" s="194">
        <v>8516</v>
      </c>
      <c r="CA81" s="194">
        <v>8124</v>
      </c>
      <c r="CB81" s="194">
        <v>7726</v>
      </c>
      <c r="CC81" s="195">
        <v>7330</v>
      </c>
    </row>
    <row r="82" spans="1:81" x14ac:dyDescent="0.4">
      <c r="B82" s="224" t="s">
        <v>354</v>
      </c>
      <c r="C82" s="196"/>
      <c r="D82" s="194">
        <v>0</v>
      </c>
      <c r="E82" s="194">
        <v>0</v>
      </c>
      <c r="F82" s="194">
        <v>0</v>
      </c>
      <c r="G82" s="194">
        <v>0</v>
      </c>
      <c r="H82" s="194">
        <v>0</v>
      </c>
      <c r="I82" s="194">
        <v>0</v>
      </c>
      <c r="J82" s="194">
        <v>0</v>
      </c>
      <c r="K82" s="194">
        <v>0</v>
      </c>
      <c r="L82" s="194">
        <v>0</v>
      </c>
      <c r="M82" s="194">
        <v>0</v>
      </c>
      <c r="N82" s="194">
        <v>0</v>
      </c>
      <c r="O82" s="194">
        <v>0</v>
      </c>
      <c r="P82" s="194">
        <v>0</v>
      </c>
      <c r="Q82" s="194">
        <v>0</v>
      </c>
      <c r="R82" s="194">
        <v>0</v>
      </c>
      <c r="S82" s="194">
        <v>0</v>
      </c>
      <c r="T82" s="194">
        <v>0</v>
      </c>
      <c r="U82" s="194">
        <v>0</v>
      </c>
      <c r="V82" s="194">
        <v>0</v>
      </c>
      <c r="W82" s="194">
        <v>0</v>
      </c>
      <c r="X82" s="194">
        <v>0</v>
      </c>
      <c r="Y82" s="194">
        <v>0</v>
      </c>
      <c r="Z82" s="194">
        <v>0</v>
      </c>
      <c r="AA82" s="194">
        <v>0</v>
      </c>
      <c r="AB82" s="194">
        <v>0</v>
      </c>
      <c r="AC82" s="194">
        <v>0</v>
      </c>
      <c r="AD82" s="194">
        <v>0</v>
      </c>
      <c r="AE82" s="194">
        <v>0</v>
      </c>
      <c r="AF82" s="194">
        <v>0</v>
      </c>
      <c r="AG82" s="194">
        <v>0</v>
      </c>
      <c r="AH82" s="194">
        <v>0</v>
      </c>
      <c r="AI82" s="194">
        <v>0</v>
      </c>
      <c r="AJ82" s="194">
        <v>0</v>
      </c>
      <c r="AK82" s="194">
        <v>0</v>
      </c>
      <c r="AL82" s="194">
        <v>0</v>
      </c>
      <c r="AM82" s="194">
        <v>0</v>
      </c>
      <c r="AN82" s="194">
        <v>0</v>
      </c>
      <c r="AO82" s="194">
        <v>0</v>
      </c>
      <c r="AP82" s="194">
        <v>0</v>
      </c>
      <c r="AQ82" s="194">
        <v>0</v>
      </c>
      <c r="AR82" s="194">
        <v>0</v>
      </c>
      <c r="AS82" s="194">
        <v>0</v>
      </c>
      <c r="AT82" s="194">
        <v>0</v>
      </c>
      <c r="AU82" s="194">
        <v>0</v>
      </c>
      <c r="AV82" s="194">
        <v>0</v>
      </c>
      <c r="AW82" s="194">
        <v>0</v>
      </c>
      <c r="AX82" s="194">
        <v>0</v>
      </c>
      <c r="AY82" s="194">
        <v>0</v>
      </c>
      <c r="AZ82" s="194">
        <v>0</v>
      </c>
      <c r="BA82" s="194">
        <v>0</v>
      </c>
      <c r="BB82" s="194">
        <v>0</v>
      </c>
      <c r="BC82" s="194">
        <v>0</v>
      </c>
      <c r="BD82" s="194">
        <v>0</v>
      </c>
      <c r="BE82" s="194">
        <v>0</v>
      </c>
      <c r="BF82" s="194">
        <v>0</v>
      </c>
      <c r="BG82" s="194">
        <v>0</v>
      </c>
      <c r="BH82" s="194">
        <v>0</v>
      </c>
      <c r="BI82" s="194">
        <v>0</v>
      </c>
      <c r="BJ82" s="194">
        <v>8</v>
      </c>
      <c r="BK82" s="194">
        <v>24</v>
      </c>
      <c r="BL82" s="194">
        <v>46</v>
      </c>
      <c r="BM82" s="194">
        <v>58</v>
      </c>
      <c r="BN82" s="194">
        <v>66</v>
      </c>
      <c r="BO82" s="194">
        <v>59</v>
      </c>
      <c r="BP82" s="194">
        <v>56</v>
      </c>
      <c r="BQ82" s="194">
        <v>56</v>
      </c>
      <c r="BR82" s="194">
        <v>50</v>
      </c>
      <c r="BS82" s="194">
        <v>47</v>
      </c>
      <c r="BT82" s="194">
        <v>49</v>
      </c>
      <c r="BU82" s="194">
        <v>44</v>
      </c>
      <c r="BV82" s="194">
        <v>30</v>
      </c>
      <c r="BW82" s="194">
        <v>20</v>
      </c>
      <c r="BX82" s="194">
        <v>14</v>
      </c>
      <c r="BY82" s="194">
        <v>10</v>
      </c>
      <c r="BZ82" s="194">
        <v>6</v>
      </c>
      <c r="CA82" s="194">
        <v>4</v>
      </c>
      <c r="CB82" s="194">
        <v>2</v>
      </c>
      <c r="CC82" s="195">
        <v>1</v>
      </c>
    </row>
    <row r="83" spans="1:81" x14ac:dyDescent="0.4">
      <c r="B83" s="224" t="s">
        <v>355</v>
      </c>
      <c r="C83" s="196"/>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194">
        <v>197</v>
      </c>
      <c r="BU83" s="194">
        <v>593</v>
      </c>
      <c r="BV83" s="194">
        <v>987</v>
      </c>
      <c r="BW83" s="194">
        <v>1305</v>
      </c>
      <c r="BX83" s="194">
        <v>1689</v>
      </c>
      <c r="BY83" s="194">
        <v>2314</v>
      </c>
      <c r="BZ83" s="194">
        <v>2990</v>
      </c>
      <c r="CA83" s="194">
        <v>3697</v>
      </c>
      <c r="CB83" s="194">
        <v>4423</v>
      </c>
      <c r="CC83" s="195">
        <v>5281</v>
      </c>
    </row>
    <row r="84" spans="1:81" x14ac:dyDescent="0.4">
      <c r="B84" s="224" t="s">
        <v>356</v>
      </c>
      <c r="C84" s="196"/>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194">
        <v>60</v>
      </c>
      <c r="BU84" s="194">
        <v>175</v>
      </c>
      <c r="BV84" s="194">
        <v>287</v>
      </c>
      <c r="BW84" s="194">
        <v>366</v>
      </c>
      <c r="BX84" s="194">
        <v>444</v>
      </c>
      <c r="BY84" s="194">
        <v>564</v>
      </c>
      <c r="BZ84" s="194">
        <v>686</v>
      </c>
      <c r="CA84" s="194">
        <v>805</v>
      </c>
      <c r="CB84" s="194">
        <v>919</v>
      </c>
      <c r="CC84" s="195">
        <v>1046</v>
      </c>
    </row>
    <row r="85" spans="1:81" x14ac:dyDescent="0.4">
      <c r="B85" s="196" t="s">
        <v>373</v>
      </c>
      <c r="C85" s="196"/>
      <c r="D85" s="194">
        <v>0</v>
      </c>
      <c r="E85" s="194">
        <v>0</v>
      </c>
      <c r="F85" s="194">
        <v>0</v>
      </c>
      <c r="G85" s="194">
        <v>0</v>
      </c>
      <c r="H85" s="194">
        <v>0</v>
      </c>
      <c r="I85" s="194">
        <v>0</v>
      </c>
      <c r="J85" s="194">
        <v>0</v>
      </c>
      <c r="K85" s="194">
        <v>0</v>
      </c>
      <c r="L85" s="194">
        <v>0</v>
      </c>
      <c r="M85" s="194">
        <v>0</v>
      </c>
      <c r="N85" s="194">
        <v>0</v>
      </c>
      <c r="O85" s="194">
        <v>0</v>
      </c>
      <c r="P85" s="194">
        <v>0</v>
      </c>
      <c r="Q85" s="194">
        <v>0</v>
      </c>
      <c r="R85" s="194">
        <v>0</v>
      </c>
      <c r="S85" s="194">
        <v>0</v>
      </c>
      <c r="T85" s="194">
        <v>0</v>
      </c>
      <c r="U85" s="194">
        <v>0</v>
      </c>
      <c r="V85" s="194">
        <v>0</v>
      </c>
      <c r="W85" s="194">
        <v>0</v>
      </c>
      <c r="X85" s="194">
        <v>0</v>
      </c>
      <c r="Y85" s="194">
        <v>0</v>
      </c>
      <c r="Z85" s="194">
        <v>0</v>
      </c>
      <c r="AA85" s="194">
        <v>130</v>
      </c>
      <c r="AB85" s="194">
        <v>123</v>
      </c>
      <c r="AC85" s="194">
        <v>110</v>
      </c>
      <c r="AD85" s="194">
        <v>98</v>
      </c>
      <c r="AE85" s="194">
        <v>93</v>
      </c>
      <c r="AF85" s="194">
        <v>79</v>
      </c>
      <c r="AG85" s="194">
        <v>72</v>
      </c>
      <c r="AH85" s="194">
        <v>63</v>
      </c>
      <c r="AI85" s="194">
        <v>55</v>
      </c>
      <c r="AJ85" s="194">
        <v>51</v>
      </c>
      <c r="AK85" s="194">
        <v>46</v>
      </c>
      <c r="AL85" s="194">
        <v>43</v>
      </c>
      <c r="AM85" s="194">
        <v>40</v>
      </c>
      <c r="AN85" s="194">
        <v>39</v>
      </c>
      <c r="AO85" s="194">
        <v>36</v>
      </c>
      <c r="AP85" s="194">
        <v>38</v>
      </c>
      <c r="AQ85" s="194">
        <v>37</v>
      </c>
      <c r="AR85" s="194">
        <v>36</v>
      </c>
      <c r="AS85" s="194">
        <v>35</v>
      </c>
      <c r="AT85" s="194">
        <v>32</v>
      </c>
      <c r="AU85" s="194">
        <v>31</v>
      </c>
      <c r="AV85" s="194">
        <v>29</v>
      </c>
      <c r="AW85" s="194">
        <v>28</v>
      </c>
      <c r="AX85" s="194">
        <v>27</v>
      </c>
      <c r="AY85" s="194">
        <v>28</v>
      </c>
      <c r="AZ85" s="194">
        <v>27</v>
      </c>
      <c r="BA85" s="194">
        <v>26</v>
      </c>
      <c r="BB85" s="194">
        <v>24</v>
      </c>
      <c r="BC85" s="194">
        <v>23</v>
      </c>
      <c r="BD85" s="194">
        <v>23</v>
      </c>
      <c r="BE85" s="194">
        <v>23</v>
      </c>
      <c r="BF85" s="194">
        <v>24</v>
      </c>
      <c r="BG85" s="194">
        <v>23</v>
      </c>
      <c r="BH85" s="194">
        <v>23</v>
      </c>
      <c r="BI85" s="194">
        <v>23</v>
      </c>
      <c r="BJ85" s="194">
        <v>23</v>
      </c>
      <c r="BK85" s="194">
        <v>25</v>
      </c>
      <c r="BL85" s="194">
        <v>26</v>
      </c>
      <c r="BM85" s="194">
        <v>28</v>
      </c>
      <c r="BN85" s="194">
        <v>29</v>
      </c>
      <c r="BO85" s="194">
        <v>33</v>
      </c>
      <c r="BP85" s="194">
        <v>35</v>
      </c>
      <c r="BQ85" s="194">
        <v>42</v>
      </c>
      <c r="BR85" s="194">
        <v>46</v>
      </c>
      <c r="BS85" s="194">
        <v>48</v>
      </c>
      <c r="BT85" s="194">
        <v>51</v>
      </c>
      <c r="BU85" s="194">
        <v>48</v>
      </c>
      <c r="BV85" s="194">
        <v>55</v>
      </c>
      <c r="BW85" s="194">
        <v>58</v>
      </c>
      <c r="BX85" s="194">
        <v>53</v>
      </c>
      <c r="BY85" s="194">
        <v>53</v>
      </c>
      <c r="BZ85" s="194">
        <v>54</v>
      </c>
      <c r="CA85" s="194">
        <v>54</v>
      </c>
      <c r="CB85" s="194">
        <v>56</v>
      </c>
      <c r="CC85" s="195">
        <v>57</v>
      </c>
    </row>
    <row r="86" spans="1:81" s="205" customFormat="1" ht="26.25" customHeight="1" x14ac:dyDescent="0.4">
      <c r="A86" s="225"/>
      <c r="B86" s="221" t="s">
        <v>263</v>
      </c>
      <c r="C86" s="184"/>
      <c r="D86" s="194">
        <v>0</v>
      </c>
      <c r="E86" s="194">
        <v>0</v>
      </c>
      <c r="F86" s="194">
        <v>0</v>
      </c>
      <c r="G86" s="194">
        <v>0</v>
      </c>
      <c r="H86" s="194">
        <v>0</v>
      </c>
      <c r="I86" s="194">
        <v>0</v>
      </c>
      <c r="J86" s="194">
        <v>0</v>
      </c>
      <c r="K86" s="194">
        <v>0</v>
      </c>
      <c r="L86" s="194">
        <v>0</v>
      </c>
      <c r="M86" s="194">
        <v>0</v>
      </c>
      <c r="N86" s="194">
        <v>0</v>
      </c>
      <c r="O86" s="194">
        <v>0</v>
      </c>
      <c r="P86" s="194">
        <v>0</v>
      </c>
      <c r="Q86" s="194">
        <v>0</v>
      </c>
      <c r="R86" s="194">
        <v>0</v>
      </c>
      <c r="S86" s="194">
        <v>0</v>
      </c>
      <c r="T86" s="194">
        <v>0</v>
      </c>
      <c r="U86" s="194">
        <v>0</v>
      </c>
      <c r="V86" s="194">
        <v>0</v>
      </c>
      <c r="W86" s="194">
        <v>0</v>
      </c>
      <c r="X86" s="194">
        <v>0</v>
      </c>
      <c r="Y86" s="194">
        <v>0</v>
      </c>
      <c r="Z86" s="194">
        <v>0</v>
      </c>
      <c r="AA86" s="194">
        <v>0</v>
      </c>
      <c r="AB86" s="194">
        <v>0</v>
      </c>
      <c r="AC86" s="194">
        <v>0</v>
      </c>
      <c r="AD86" s="194">
        <v>0</v>
      </c>
      <c r="AE86" s="194">
        <v>0</v>
      </c>
      <c r="AF86" s="194">
        <v>3</v>
      </c>
      <c r="AG86" s="194">
        <v>4</v>
      </c>
      <c r="AH86" s="194">
        <v>6</v>
      </c>
      <c r="AI86" s="194">
        <v>10</v>
      </c>
      <c r="AJ86" s="194">
        <v>14</v>
      </c>
      <c r="AK86" s="194">
        <v>17</v>
      </c>
      <c r="AL86" s="194">
        <v>19</v>
      </c>
      <c r="AM86" s="194">
        <v>21</v>
      </c>
      <c r="AN86" s="194">
        <v>24</v>
      </c>
      <c r="AO86" s="194">
        <v>27</v>
      </c>
      <c r="AP86" s="194">
        <v>29</v>
      </c>
      <c r="AQ86" s="194">
        <v>31</v>
      </c>
      <c r="AR86" s="194">
        <v>34</v>
      </c>
      <c r="AS86" s="194">
        <v>37</v>
      </c>
      <c r="AT86" s="194">
        <v>39</v>
      </c>
      <c r="AU86" s="194">
        <v>40</v>
      </c>
      <c r="AV86" s="194">
        <v>43</v>
      </c>
      <c r="AW86" s="194">
        <v>48</v>
      </c>
      <c r="AX86" s="194">
        <v>49</v>
      </c>
      <c r="AY86" s="194">
        <v>50</v>
      </c>
      <c r="AZ86" s="194">
        <v>36</v>
      </c>
      <c r="BA86" s="194">
        <v>37</v>
      </c>
      <c r="BB86" s="194">
        <v>39</v>
      </c>
      <c r="BC86" s="194">
        <v>40</v>
      </c>
      <c r="BD86" s="194">
        <v>41</v>
      </c>
      <c r="BE86" s="194">
        <v>41</v>
      </c>
      <c r="BF86" s="194">
        <v>41</v>
      </c>
      <c r="BG86" s="194">
        <v>41</v>
      </c>
      <c r="BH86" s="194">
        <v>42</v>
      </c>
      <c r="BI86" s="194">
        <v>42</v>
      </c>
      <c r="BJ86" s="194">
        <v>42</v>
      </c>
      <c r="BK86" s="194">
        <v>42</v>
      </c>
      <c r="BL86" s="194">
        <v>41</v>
      </c>
      <c r="BM86" s="194">
        <v>40</v>
      </c>
      <c r="BN86" s="194">
        <v>39</v>
      </c>
      <c r="BO86" s="194">
        <v>36</v>
      </c>
      <c r="BP86" s="194">
        <v>34</v>
      </c>
      <c r="BQ86" s="194">
        <v>31</v>
      </c>
      <c r="BR86" s="194">
        <v>29</v>
      </c>
      <c r="BS86" s="194">
        <v>38</v>
      </c>
      <c r="BT86" s="194">
        <v>34</v>
      </c>
      <c r="BU86" s="194">
        <v>30</v>
      </c>
      <c r="BV86" s="194">
        <v>27</v>
      </c>
      <c r="BW86" s="194">
        <v>24</v>
      </c>
      <c r="BX86" s="194">
        <v>15</v>
      </c>
      <c r="BY86" s="194">
        <v>13</v>
      </c>
      <c r="BZ86" s="194">
        <v>11</v>
      </c>
      <c r="CA86" s="194">
        <v>10</v>
      </c>
      <c r="CB86" s="194">
        <v>8</v>
      </c>
      <c r="CC86" s="195">
        <v>7</v>
      </c>
    </row>
    <row r="87" spans="1:81" s="205" customFormat="1" ht="15" customHeight="1" x14ac:dyDescent="0.4">
      <c r="A87" s="225"/>
      <c r="B87" s="221" t="s">
        <v>359</v>
      </c>
      <c r="C87" s="184"/>
      <c r="D87" s="194">
        <v>0</v>
      </c>
      <c r="E87" s="194">
        <v>0</v>
      </c>
      <c r="F87" s="194">
        <v>0</v>
      </c>
      <c r="G87" s="194">
        <v>0</v>
      </c>
      <c r="H87" s="194">
        <v>0</v>
      </c>
      <c r="I87" s="194">
        <v>0</v>
      </c>
      <c r="J87" s="194">
        <v>0</v>
      </c>
      <c r="K87" s="194">
        <v>0</v>
      </c>
      <c r="L87" s="194">
        <v>0</v>
      </c>
      <c r="M87" s="194">
        <v>0</v>
      </c>
      <c r="N87" s="194">
        <v>0</v>
      </c>
      <c r="O87" s="194">
        <v>0</v>
      </c>
      <c r="P87" s="194">
        <v>0</v>
      </c>
      <c r="Q87" s="194">
        <v>0</v>
      </c>
      <c r="R87" s="194">
        <v>0</v>
      </c>
      <c r="S87" s="194">
        <v>0</v>
      </c>
      <c r="T87" s="194">
        <v>0</v>
      </c>
      <c r="U87" s="194">
        <v>0</v>
      </c>
      <c r="V87" s="194">
        <v>0</v>
      </c>
      <c r="W87" s="194">
        <v>0</v>
      </c>
      <c r="X87" s="194">
        <v>0</v>
      </c>
      <c r="Y87" s="194">
        <v>0</v>
      </c>
      <c r="Z87" s="194">
        <v>0</v>
      </c>
      <c r="AA87" s="194">
        <v>0</v>
      </c>
      <c r="AB87" s="194">
        <v>0</v>
      </c>
      <c r="AC87" s="194">
        <v>0</v>
      </c>
      <c r="AD87" s="194">
        <v>0</v>
      </c>
      <c r="AE87" s="194">
        <v>0</v>
      </c>
      <c r="AF87" s="194">
        <v>0</v>
      </c>
      <c r="AG87" s="194">
        <v>0</v>
      </c>
      <c r="AH87" s="194">
        <v>0</v>
      </c>
      <c r="AI87" s="194">
        <v>0</v>
      </c>
      <c r="AJ87" s="194">
        <v>0</v>
      </c>
      <c r="AK87" s="194">
        <v>0</v>
      </c>
      <c r="AL87" s="194">
        <v>0</v>
      </c>
      <c r="AM87" s="194">
        <v>0</v>
      </c>
      <c r="AN87" s="194">
        <v>0</v>
      </c>
      <c r="AO87" s="194">
        <v>0</v>
      </c>
      <c r="AP87" s="194">
        <v>0</v>
      </c>
      <c r="AQ87" s="194">
        <v>0</v>
      </c>
      <c r="AR87" s="194">
        <v>0</v>
      </c>
      <c r="AS87" s="194">
        <v>0</v>
      </c>
      <c r="AT87" s="194">
        <v>0</v>
      </c>
      <c r="AU87" s="194">
        <v>0</v>
      </c>
      <c r="AV87" s="194">
        <v>0</v>
      </c>
      <c r="AW87" s="194">
        <v>0</v>
      </c>
      <c r="AX87" s="194">
        <v>0</v>
      </c>
      <c r="AY87" s="194">
        <v>0</v>
      </c>
      <c r="AZ87" s="194">
        <v>0</v>
      </c>
      <c r="BA87" s="194">
        <v>9759</v>
      </c>
      <c r="BB87" s="194">
        <v>9953</v>
      </c>
      <c r="BC87" s="194">
        <v>10084</v>
      </c>
      <c r="BD87" s="194">
        <v>11106</v>
      </c>
      <c r="BE87" s="194">
        <v>11202</v>
      </c>
      <c r="BF87" s="194">
        <v>11358</v>
      </c>
      <c r="BG87" s="194">
        <v>11486</v>
      </c>
      <c r="BH87" s="194">
        <v>11430</v>
      </c>
      <c r="BI87" s="194">
        <v>11555</v>
      </c>
      <c r="BJ87" s="194">
        <v>11750</v>
      </c>
      <c r="BK87" s="194">
        <v>12123</v>
      </c>
      <c r="BL87" s="194">
        <v>12421</v>
      </c>
      <c r="BM87" s="194">
        <v>12681</v>
      </c>
      <c r="BN87" s="194">
        <v>12783</v>
      </c>
      <c r="BO87" s="194">
        <v>12686</v>
      </c>
      <c r="BP87" s="194">
        <v>12683</v>
      </c>
      <c r="BQ87" s="194">
        <v>12585</v>
      </c>
      <c r="BR87" s="194">
        <v>12467</v>
      </c>
      <c r="BS87" s="194">
        <v>12215</v>
      </c>
      <c r="BT87" s="194">
        <v>12025</v>
      </c>
      <c r="BU87" s="194">
        <v>11808</v>
      </c>
      <c r="BV87" s="194">
        <v>11568</v>
      </c>
      <c r="BW87" s="194">
        <v>11391</v>
      </c>
      <c r="BX87" s="194">
        <v>11205</v>
      </c>
      <c r="BY87" s="194">
        <v>11230</v>
      </c>
      <c r="BZ87" s="194">
        <v>11439</v>
      </c>
      <c r="CA87" s="194">
        <v>11661</v>
      </c>
      <c r="CB87" s="194">
        <v>11893</v>
      </c>
      <c r="CC87" s="195">
        <v>12125</v>
      </c>
    </row>
    <row r="88" spans="1:81" ht="15.4" thickBot="1" x14ac:dyDescent="0.45">
      <c r="A88" s="226"/>
      <c r="B88" s="227"/>
      <c r="C88" s="227"/>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1"/>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42" bestFit="1" customWidth="1"/>
    <col min="2" max="2" width="75.73046875" style="49" customWidth="1"/>
    <col min="3" max="3" width="25.73046875" style="49" customWidth="1"/>
    <col min="4" max="75" width="12.73046875" style="55" customWidth="1"/>
    <col min="76" max="81" width="12.73046875" style="49" customWidth="1"/>
    <col min="82" max="82" width="9.1328125" style="49" customWidth="1"/>
    <col min="83" max="16384" width="9.1328125" style="49"/>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row>
    <row r="2" spans="1:81" ht="33" customHeight="1" x14ac:dyDescent="0.4">
      <c r="A2" s="45" t="s">
        <v>45</v>
      </c>
      <c r="B2" s="18" t="s">
        <v>374</v>
      </c>
      <c r="C2" s="230"/>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375</v>
      </c>
      <c r="C3" s="21"/>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8"/>
      <c r="B4" s="99" t="s">
        <v>215</v>
      </c>
      <c r="C4" s="99"/>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31"/>
    </row>
    <row r="5" spans="1:81" ht="27" customHeight="1" x14ac:dyDescent="0.4">
      <c r="A5" s="132"/>
      <c r="B5" s="72" t="s">
        <v>376</v>
      </c>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231"/>
      <c r="BE5" s="135"/>
      <c r="BF5" s="138"/>
      <c r="BG5" s="138"/>
      <c r="BH5" s="232" t="s">
        <v>377</v>
      </c>
      <c r="BI5" s="138"/>
      <c r="BJ5" s="138"/>
      <c r="BK5" s="138"/>
      <c r="BL5" s="138"/>
      <c r="BM5" s="138"/>
      <c r="BN5" s="138"/>
      <c r="BO5" s="138"/>
      <c r="BP5" s="138"/>
      <c r="BQ5" s="138"/>
      <c r="BR5" s="138"/>
      <c r="BS5" s="138"/>
      <c r="BT5" s="138"/>
      <c r="BU5" s="138"/>
      <c r="BV5" s="138"/>
      <c r="BW5" s="138"/>
      <c r="BX5" s="138"/>
      <c r="BY5" s="138"/>
      <c r="BZ5" s="138"/>
      <c r="CA5" s="138"/>
      <c r="CB5" s="138"/>
      <c r="CC5" s="139"/>
    </row>
    <row r="6" spans="1:81" x14ac:dyDescent="0.4">
      <c r="A6" s="132"/>
      <c r="B6" s="65" t="s">
        <v>378</v>
      </c>
      <c r="AH6" s="138">
        <f>Pension_Credit!AH4</f>
        <v>561</v>
      </c>
      <c r="AI6" s="138">
        <f>Pension_Credit!AI4</f>
        <v>624</v>
      </c>
      <c r="AJ6" s="138">
        <f>Pension_Credit!AJ4</f>
        <v>729</v>
      </c>
      <c r="AK6" s="138">
        <f>Pension_Credit!AK4</f>
        <v>924.13</v>
      </c>
      <c r="AL6" s="138">
        <f>Pension_Credit!AL4</f>
        <v>941</v>
      </c>
      <c r="AM6" s="138">
        <f>Pension_Credit!AM4</f>
        <v>985</v>
      </c>
      <c r="AN6" s="138">
        <f>Pension_Credit!AN4</f>
        <v>1189</v>
      </c>
      <c r="AO6" s="138">
        <f>Pension_Credit!AO4</f>
        <v>1371</v>
      </c>
      <c r="AP6" s="138">
        <f>Pension_Credit!AP4</f>
        <v>1458</v>
      </c>
      <c r="AQ6" s="138">
        <f>Pension_Credit!AQ4</f>
        <v>1574</v>
      </c>
      <c r="AR6" s="138">
        <f>Pension_Credit!AR4</f>
        <v>1853.9770000000001</v>
      </c>
      <c r="AS6" s="138">
        <f>Pension_Credit!AS4</f>
        <v>2050.058</v>
      </c>
      <c r="AT6" s="138">
        <f>Pension_Credit!AT4</f>
        <v>2305.1849999999999</v>
      </c>
      <c r="AU6" s="138">
        <f>Pension_Credit!AU4</f>
        <v>2758</v>
      </c>
      <c r="AV6" s="138">
        <f>Pension_Credit!AV4</f>
        <v>3728</v>
      </c>
      <c r="AW6" s="138">
        <f>Pension_Credit!AW4</f>
        <v>3939</v>
      </c>
      <c r="AX6" s="138">
        <f>Pension_Credit!AX4</f>
        <v>3969</v>
      </c>
      <c r="AY6" s="138">
        <f>Pension_Credit!AY4</f>
        <v>3888</v>
      </c>
      <c r="AZ6" s="138">
        <f>Pension_Credit!AZ4</f>
        <v>3815</v>
      </c>
      <c r="BA6" s="138">
        <f>Pension_Credit!BA4</f>
        <v>3773</v>
      </c>
      <c r="BB6" s="138">
        <f>Pension_Credit!BB4</f>
        <v>3619</v>
      </c>
      <c r="BC6" s="138">
        <f>Pension_Credit!BC4</f>
        <v>3781</v>
      </c>
      <c r="BD6" s="138">
        <f>Pension_Credit!BD4</f>
        <v>4095</v>
      </c>
      <c r="BE6" s="138">
        <f>Pension_Credit!BE4</f>
        <v>4486</v>
      </c>
      <c r="BF6" s="138">
        <f>Pension_Credit!BF4</f>
        <v>4484</v>
      </c>
      <c r="BG6" s="138">
        <f>Pension_Credit!BG4</f>
        <v>4851.1851234350615</v>
      </c>
      <c r="BH6" s="213">
        <f>Pension_Credit!BH5</f>
        <v>5970.616</v>
      </c>
      <c r="BI6" s="138">
        <f>Pension_Credit!BI5</f>
        <v>6426.2752195999992</v>
      </c>
      <c r="BJ6" s="138">
        <f>Pension_Credit!BJ5</f>
        <v>6868.5436595999981</v>
      </c>
      <c r="BK6" s="138">
        <f>Pension_Credit!BK5</f>
        <v>7367.1248207140325</v>
      </c>
      <c r="BL6" s="138">
        <f>Pension_Credit!BL5</f>
        <v>7703.3184822999983</v>
      </c>
      <c r="BM6" s="138">
        <f>Pension_Credit!BM5</f>
        <v>8128.8851483600001</v>
      </c>
      <c r="BN6" s="138">
        <f>Pension_Credit!BN5</f>
        <v>8242.1568431600008</v>
      </c>
      <c r="BO6" s="138">
        <f>Pension_Credit!BO5</f>
        <v>8052.1531093099993</v>
      </c>
      <c r="BP6" s="138">
        <f>Pension_Credit!BP5</f>
        <v>7510.8751163199995</v>
      </c>
      <c r="BQ6" s="138">
        <f>Pension_Credit!BQ5</f>
        <v>7041.5234761999718</v>
      </c>
      <c r="BR6" s="138">
        <f>Pension_Credit!BR5</f>
        <v>6576.0799377400017</v>
      </c>
      <c r="BS6" s="138">
        <f>Pension_Credit!BS5</f>
        <v>6078.7060508699969</v>
      </c>
      <c r="BT6" s="138">
        <f>Pension_Credit!BT5</f>
        <v>5665.5855551100012</v>
      </c>
      <c r="BU6" s="138">
        <f>Pension_Credit!BU5</f>
        <v>5367.648018240001</v>
      </c>
      <c r="BV6" s="138">
        <f>Pension_Credit!BV5</f>
        <v>5139.8772267200002</v>
      </c>
      <c r="BW6" s="138">
        <f>Pension_Credit!BW5</f>
        <v>5060.8868007399979</v>
      </c>
      <c r="BX6" s="138">
        <f>Pension_Credit!BX5</f>
        <v>5083.3042157121417</v>
      </c>
      <c r="BY6" s="138">
        <f>Pension_Credit!BY5</f>
        <v>4999.1585978044841</v>
      </c>
      <c r="BZ6" s="138">
        <f>Pension_Credit!BZ5</f>
        <v>4974.9491833635329</v>
      </c>
      <c r="CA6" s="138">
        <f>Pension_Credit!CA5</f>
        <v>4897.4267371345841</v>
      </c>
      <c r="CB6" s="138">
        <f>Pension_Credit!CB5</f>
        <v>4838.5498060955697</v>
      </c>
      <c r="CC6" s="139">
        <f>Pension_Credit!CC5</f>
        <v>4807.4772442199537</v>
      </c>
    </row>
    <row r="7" spans="1:81" x14ac:dyDescent="0.4">
      <c r="A7" s="132"/>
      <c r="B7" s="65" t="s">
        <v>379</v>
      </c>
      <c r="AH7" s="138">
        <f>Incapacity_benefits!AH41</f>
        <v>130</v>
      </c>
      <c r="AI7" s="138">
        <f>Incapacity_benefits!AI41</f>
        <v>146</v>
      </c>
      <c r="AJ7" s="138">
        <f>Incapacity_benefits!AJ41</f>
        <v>172</v>
      </c>
      <c r="AK7" s="138">
        <f>Incapacity_benefits!AK41</f>
        <v>198</v>
      </c>
      <c r="AL7" s="138">
        <f>Incapacity_benefits!AL41</f>
        <v>259</v>
      </c>
      <c r="AM7" s="138">
        <f>Incapacity_benefits!AM41</f>
        <v>305</v>
      </c>
      <c r="AN7" s="138">
        <f>Incapacity_benefits!AN41</f>
        <v>353</v>
      </c>
      <c r="AO7" s="138">
        <f>Incapacity_benefits!AO41</f>
        <v>432</v>
      </c>
      <c r="AP7" s="138">
        <f>Incapacity_benefits!AP41</f>
        <v>539</v>
      </c>
      <c r="AQ7" s="138">
        <f>Incapacity_benefits!AQ41</f>
        <v>587</v>
      </c>
      <c r="AR7" s="138">
        <f>Incapacity_benefits!AR41</f>
        <v>772</v>
      </c>
      <c r="AS7" s="138">
        <f>Incapacity_benefits!AS41</f>
        <v>902</v>
      </c>
      <c r="AT7" s="138">
        <f>Incapacity_benefits!AT41</f>
        <v>1081.992</v>
      </c>
      <c r="AU7" s="138">
        <f>Incapacity_benefits!AU41</f>
        <v>1399</v>
      </c>
      <c r="AV7" s="138">
        <f>Incapacity_benefits!AV41</f>
        <v>1899</v>
      </c>
      <c r="AW7" s="138">
        <f>Incapacity_benefits!AW41</f>
        <v>2358</v>
      </c>
      <c r="AX7" s="138">
        <f>Incapacity_benefits!AX41</f>
        <v>2758</v>
      </c>
      <c r="AY7" s="138">
        <f>Incapacity_benefits!AY41</f>
        <v>3222</v>
      </c>
      <c r="AZ7" s="138">
        <f>Incapacity_benefits!AZ41</f>
        <v>3507</v>
      </c>
      <c r="BA7" s="138">
        <f>Incapacity_benefits!BA41</f>
        <v>3679</v>
      </c>
      <c r="BB7" s="138">
        <f>Incapacity_benefits!BB41</f>
        <v>3848</v>
      </c>
      <c r="BC7" s="138">
        <f>Incapacity_benefits!BC41</f>
        <v>4051</v>
      </c>
      <c r="BD7" s="138">
        <f>Incapacity_benefits!BD41</f>
        <v>4400</v>
      </c>
      <c r="BE7" s="138">
        <f>Incapacity_benefits!BE41</f>
        <v>4769</v>
      </c>
      <c r="BF7" s="138">
        <f>Incapacity_benefits!BF41</f>
        <v>4773</v>
      </c>
      <c r="BG7" s="138">
        <f>Incapacity_benefits!BG41</f>
        <v>5005</v>
      </c>
      <c r="BH7" s="213">
        <v>4716.6390675993789</v>
      </c>
      <c r="BI7" s="138">
        <v>4532.1900443650775</v>
      </c>
      <c r="BJ7" s="138">
        <v>4574.2510630700235</v>
      </c>
      <c r="BK7" s="138">
        <v>5056.8584049752199</v>
      </c>
      <c r="BL7" s="138">
        <v>5161.5598443521649</v>
      </c>
      <c r="BM7" s="138">
        <v>5671.3574190053178</v>
      </c>
      <c r="BN7" s="138">
        <v>5911.9173861293239</v>
      </c>
      <c r="BO7" s="138">
        <v>6197.8715380347094</v>
      </c>
      <c r="BP7" s="138">
        <v>6964.3078302746562</v>
      </c>
      <c r="BQ7" s="138">
        <v>7889.4777112593129</v>
      </c>
      <c r="BR7" s="138">
        <v>9186.3063078656032</v>
      </c>
      <c r="BS7" s="138">
        <v>10048.077982934486</v>
      </c>
      <c r="BT7" s="138">
        <v>10243.165080259876</v>
      </c>
      <c r="BU7" s="138">
        <v>10670.527998548816</v>
      </c>
      <c r="BV7" s="138">
        <v>10538.156249457021</v>
      </c>
      <c r="BW7" s="138">
        <v>9338.9998573400044</v>
      </c>
      <c r="BX7" s="138">
        <v>8787.1887589105172</v>
      </c>
      <c r="BY7" s="138">
        <v>8692.462975627046</v>
      </c>
      <c r="BZ7" s="138">
        <v>8224.8813285565848</v>
      </c>
      <c r="CA7" s="138">
        <v>7733.6080718955063</v>
      </c>
      <c r="CB7" s="138">
        <v>6198.5728788302986</v>
      </c>
      <c r="CC7" s="139">
        <v>3384.432188512289</v>
      </c>
    </row>
    <row r="8" spans="1:81" x14ac:dyDescent="0.4">
      <c r="A8" s="132"/>
      <c r="B8" s="65" t="s">
        <v>380</v>
      </c>
      <c r="AH8" s="138">
        <f>Income_Support!AH26</f>
        <v>334</v>
      </c>
      <c r="AI8" s="138">
        <f>Income_Support!AI26</f>
        <v>355</v>
      </c>
      <c r="AJ8" s="138">
        <f>Income_Support!AJ26</f>
        <v>436</v>
      </c>
      <c r="AK8" s="138">
        <f>Income_Support!AK26</f>
        <v>564.62</v>
      </c>
      <c r="AL8" s="138">
        <f>Income_Support!AL26</f>
        <v>780</v>
      </c>
      <c r="AM8" s="138">
        <f>Income_Support!AM26</f>
        <v>956</v>
      </c>
      <c r="AN8" s="138">
        <f>Income_Support!AN26</f>
        <v>1086</v>
      </c>
      <c r="AO8" s="138">
        <f>Income_Support!AO26</f>
        <v>1313</v>
      </c>
      <c r="AP8" s="138">
        <f>Income_Support!AP26</f>
        <v>1483</v>
      </c>
      <c r="AQ8" s="138">
        <f>Income_Support!AQ26</f>
        <v>1596</v>
      </c>
      <c r="AR8" s="138">
        <f>Income_Support!AR26</f>
        <v>1762</v>
      </c>
      <c r="AS8" s="138">
        <f>Income_Support!AS26</f>
        <v>1930</v>
      </c>
      <c r="AT8" s="138">
        <f>Income_Support!AT26</f>
        <v>2286.4560000000001</v>
      </c>
      <c r="AU8" s="138">
        <f>Income_Support!AU26</f>
        <v>2860</v>
      </c>
      <c r="AV8" s="138">
        <f>Income_Support!AV26</f>
        <v>3448</v>
      </c>
      <c r="AW8" s="138">
        <f>Income_Support!AW26</f>
        <v>3735</v>
      </c>
      <c r="AX8" s="138">
        <f>Income_Support!AX26</f>
        <v>4051</v>
      </c>
      <c r="AY8" s="138">
        <f>Income_Support!AY26</f>
        <v>4265</v>
      </c>
      <c r="AZ8" s="138">
        <f>Income_Support!AZ26</f>
        <v>4313</v>
      </c>
      <c r="BA8" s="138">
        <f>Income_Support!BA26</f>
        <v>4106</v>
      </c>
      <c r="BB8" s="138">
        <f>Income_Support!BB26</f>
        <v>3941</v>
      </c>
      <c r="BC8" s="138">
        <f>Income_Support!BC26</f>
        <v>3963</v>
      </c>
      <c r="BD8" s="138">
        <f>Income_Support!BD26</f>
        <v>4334</v>
      </c>
      <c r="BE8" s="138">
        <f>Income_Support!BE26</f>
        <v>4520</v>
      </c>
      <c r="BF8" s="138">
        <f>Income_Support!BF26</f>
        <v>4626</v>
      </c>
      <c r="BG8" s="138">
        <f>Income_Support!BG26</f>
        <v>4854</v>
      </c>
      <c r="BH8" s="213">
        <f>Income_Support!BH7</f>
        <v>4596.7527005283919</v>
      </c>
      <c r="BI8" s="138">
        <f>Income_Support!BI7</f>
        <v>3943.0085425279776</v>
      </c>
      <c r="BJ8" s="138">
        <f>Income_Support!BJ7</f>
        <v>3604.4662883198689</v>
      </c>
      <c r="BK8" s="138">
        <f>Income_Support!BK7</f>
        <v>3385.7518830201843</v>
      </c>
      <c r="BL8" s="138">
        <f>Income_Support!BL7</f>
        <v>3061.3235328641586</v>
      </c>
      <c r="BM8" s="138">
        <f>Income_Support!BM7</f>
        <v>2842.3252079987501</v>
      </c>
      <c r="BN8" s="138">
        <f>Income_Support!BN7</f>
        <v>2586.2728269605445</v>
      </c>
      <c r="BO8" s="138">
        <f>Income_Support!BO7</f>
        <v>2304.3874099657314</v>
      </c>
      <c r="BP8" s="138">
        <f>Income_Support!BP7</f>
        <v>2110.4942592273346</v>
      </c>
      <c r="BQ8" s="138">
        <f>Income_Support!BQ7</f>
        <v>1856.5307370233604</v>
      </c>
      <c r="BR8" s="138">
        <f>Income_Support!BR7</f>
        <v>1698.8486351058339</v>
      </c>
      <c r="BS8" s="138">
        <f>Income_Support!BS7</f>
        <v>1558.3063089079885</v>
      </c>
      <c r="BT8" s="138">
        <f>Income_Support!BT7</f>
        <v>1397.3764508791817</v>
      </c>
      <c r="BU8" s="138">
        <f>Income_Support!BU7</f>
        <v>1344.4390144054084</v>
      </c>
      <c r="BV8" s="138">
        <f>Income_Support!BV7</f>
        <v>1123.5087164817194</v>
      </c>
      <c r="BW8" s="138">
        <f>Income_Support!BW7</f>
        <v>809.78825600757034</v>
      </c>
      <c r="BX8" s="138">
        <f>Income_Support!BX7</f>
        <v>601.60910833012747</v>
      </c>
      <c r="BY8" s="138">
        <f>Income_Support!BY7</f>
        <v>454.96682598304335</v>
      </c>
      <c r="BZ8" s="138">
        <f>Income_Support!BZ7</f>
        <v>346.75673129392175</v>
      </c>
      <c r="CA8" s="138">
        <f>Income_Support!CA7</f>
        <v>259.45944071714587</v>
      </c>
      <c r="CB8" s="138">
        <f>Income_Support!CB7</f>
        <v>193.23872145207926</v>
      </c>
      <c r="CC8" s="139">
        <f>Income_Support!CC7</f>
        <v>78.521510691228116</v>
      </c>
    </row>
    <row r="9" spans="1:81" x14ac:dyDescent="0.4">
      <c r="A9" s="132"/>
      <c r="B9" s="65" t="s">
        <v>381</v>
      </c>
      <c r="AH9" s="138">
        <f>Income_Support!AH23+Table_1a!AH40</f>
        <v>515</v>
      </c>
      <c r="AI9" s="138">
        <f>Income_Support!AI23+Table_1a!AI40</f>
        <v>523</v>
      </c>
      <c r="AJ9" s="138">
        <f>Income_Support!AJ23+Table_1a!AJ40</f>
        <v>794</v>
      </c>
      <c r="AK9" s="138">
        <f>Income_Support!AK23+Table_1a!AK40</f>
        <v>1512.04</v>
      </c>
      <c r="AL9" s="138">
        <f>Income_Support!AL23+Table_1a!AL40</f>
        <v>2567</v>
      </c>
      <c r="AM9" s="138">
        <f>Income_Support!AM23+Table_1a!AM40</f>
        <v>3257</v>
      </c>
      <c r="AN9" s="138">
        <f>Income_Support!AN23+Table_1a!AN40</f>
        <v>3730</v>
      </c>
      <c r="AO9" s="138">
        <f>Income_Support!AO23+Table_1a!AO40</f>
        <v>4214</v>
      </c>
      <c r="AP9" s="138">
        <f>Income_Support!AP23+Table_1a!AP40</f>
        <v>4336</v>
      </c>
      <c r="AQ9" s="138">
        <f>Income_Support!AQ23+Table_1a!AQ40</f>
        <v>3985</v>
      </c>
      <c r="AR9" s="138">
        <f>Income_Support!AR23+Table_1a!AR40</f>
        <v>3045</v>
      </c>
      <c r="AS9" s="138">
        <f>Income_Support!AS23+Table_1a!AS40</f>
        <v>2631</v>
      </c>
      <c r="AT9" s="138">
        <f>Income_Support!AT23+Table_1a!AT40</f>
        <v>2940.4780000000001</v>
      </c>
      <c r="AU9" s="138">
        <f>Income_Support!AU23+Table_1a!AU40</f>
        <v>4200</v>
      </c>
      <c r="AV9" s="138">
        <f>Income_Support!AV23+Table_1a!AV40</f>
        <v>5379</v>
      </c>
      <c r="AW9" s="138">
        <f>Income_Support!AW23+Table_1a!AW40</f>
        <v>5737</v>
      </c>
      <c r="AX9" s="138">
        <f>Income_Support!AX23+Table_1a!AX40</f>
        <v>5183</v>
      </c>
      <c r="AY9" s="138">
        <f>Income_Support!AY23+Table_1a!AY40</f>
        <v>4823</v>
      </c>
      <c r="AZ9" s="138">
        <f>Income_Support!AZ23+Table_1a!AZ40</f>
        <v>4192.2150000000001</v>
      </c>
      <c r="BA9" s="138">
        <f>Table_1a!BA40</f>
        <v>3418.4580000000001</v>
      </c>
      <c r="BB9" s="138">
        <f>Table_1a!BB40</f>
        <v>3083.4490000000001</v>
      </c>
      <c r="BC9" s="138">
        <f>Table_1a!BC40</f>
        <v>2796.067</v>
      </c>
      <c r="BD9" s="138">
        <f>Table_1a!BD40</f>
        <v>2435.2660000000001</v>
      </c>
      <c r="BE9" s="138">
        <f>Table_1a!BE40</f>
        <v>2135.8090000000002</v>
      </c>
      <c r="BF9" s="138">
        <f>Table_1a!BF40</f>
        <v>2105.4681379400004</v>
      </c>
      <c r="BG9" s="138">
        <f>Table_1a!BG40</f>
        <v>2051.9794873882602</v>
      </c>
      <c r="BH9" s="213">
        <f>Table_1a!BH40</f>
        <v>1759.2470000000001</v>
      </c>
      <c r="BI9" s="138">
        <f>Table_1a!BI40</f>
        <v>1824.9606072800002</v>
      </c>
      <c r="BJ9" s="138">
        <f>Table_1a!BJ40</f>
        <v>1961.87288926</v>
      </c>
      <c r="BK9" s="138">
        <f>Table_1a!BK40</f>
        <v>1817.4577446102965</v>
      </c>
      <c r="BL9" s="138">
        <f>Table_1a!BL40</f>
        <v>2129.1275195499998</v>
      </c>
      <c r="BM9" s="138">
        <f>Table_1a!BM40</f>
        <v>3595.32545321</v>
      </c>
      <c r="BN9" s="138">
        <f>Table_1a!BN40</f>
        <v>3672.3248568335066</v>
      </c>
      <c r="BO9" s="138">
        <f>Table_1a!BO40</f>
        <v>4184.1081413699985</v>
      </c>
      <c r="BP9" s="138">
        <f>Table_1a!BP40</f>
        <v>4507.4715771600004</v>
      </c>
      <c r="BQ9" s="138">
        <f>Table_1a!BQ40</f>
        <v>3811.3202527161902</v>
      </c>
      <c r="BR9" s="138">
        <f>Table_1a!BR40</f>
        <v>2695.8303489699992</v>
      </c>
      <c r="BS9" s="138">
        <f>Table_1a!BS40</f>
        <v>2003.6174202700001</v>
      </c>
      <c r="BT9" s="138">
        <f>Table_1a!BT40</f>
        <v>1611.2098276999998</v>
      </c>
      <c r="BU9" s="138">
        <f>Table_1a!BU40</f>
        <v>1442.7194395999989</v>
      </c>
      <c r="BV9" s="138">
        <f>Table_1a!BV40</f>
        <v>1143.9083112699998</v>
      </c>
      <c r="BW9" s="138">
        <f>Table_1a!BW40</f>
        <v>602.98041054999987</v>
      </c>
      <c r="BX9" s="138">
        <f>Table_1a!BX40</f>
        <v>434.55533777531332</v>
      </c>
      <c r="BY9" s="138">
        <f>Table_1a!BY40</f>
        <v>318.60446851750936</v>
      </c>
      <c r="BZ9" s="138">
        <f>Table_1a!BZ40</f>
        <v>206.08014886630593</v>
      </c>
      <c r="CA9" s="138">
        <f>Table_1a!CA40</f>
        <v>15.065452369421939</v>
      </c>
      <c r="CB9" s="138">
        <f>Table_1a!CB40</f>
        <v>0</v>
      </c>
      <c r="CC9" s="139">
        <f>Table_1a!CC40</f>
        <v>0</v>
      </c>
    </row>
    <row r="10" spans="1:81" x14ac:dyDescent="0.4">
      <c r="A10" s="132"/>
      <c r="B10" s="65" t="s">
        <v>382</v>
      </c>
      <c r="AH10" s="138">
        <f>Income_Support!AH28</f>
        <v>21</v>
      </c>
      <c r="AI10" s="138">
        <f>Income_Support!AI28</f>
        <v>27</v>
      </c>
      <c r="AJ10" s="138">
        <f>Income_Support!AJ28</f>
        <v>34</v>
      </c>
      <c r="AK10" s="138">
        <f>Income_Support!AK28</f>
        <v>46.26</v>
      </c>
      <c r="AL10" s="138">
        <f>Income_Support!AL28</f>
        <v>65</v>
      </c>
      <c r="AM10" s="138">
        <f>Income_Support!AM28</f>
        <v>89</v>
      </c>
      <c r="AN10" s="138">
        <f>Income_Support!AN28</f>
        <v>112</v>
      </c>
      <c r="AO10" s="138">
        <f>Income_Support!AO28</f>
        <v>116</v>
      </c>
      <c r="AP10" s="138">
        <f>Income_Support!AP28</f>
        <v>149</v>
      </c>
      <c r="AQ10" s="138">
        <f>Income_Support!AQ28</f>
        <v>214</v>
      </c>
      <c r="AR10" s="138">
        <f>Income_Support!AR28</f>
        <v>149</v>
      </c>
      <c r="AS10" s="138">
        <f>Income_Support!AS28</f>
        <v>162</v>
      </c>
      <c r="AT10" s="138">
        <f>Income_Support!AT28</f>
        <v>281.07400000000001</v>
      </c>
      <c r="AU10" s="138">
        <f>Income_Support!AU28</f>
        <v>429.02289951173043</v>
      </c>
      <c r="AV10" s="138">
        <f>Income_Support!AV28</f>
        <v>335.98800000000119</v>
      </c>
      <c r="AW10" s="138">
        <f>Income_Support!AW28</f>
        <v>340.62299999999959</v>
      </c>
      <c r="AX10" s="138">
        <f>Income_Support!AX28</f>
        <v>426.04799999999886</v>
      </c>
      <c r="AY10" s="138">
        <f>Income_Support!AY28</f>
        <v>494.53299999999945</v>
      </c>
      <c r="AZ10" s="138">
        <f>Income_Support!AZ28</f>
        <v>450.69499999999999</v>
      </c>
      <c r="BA10" s="138">
        <f>Income_Support!BA28</f>
        <v>407.31700000000092</v>
      </c>
      <c r="BB10" s="138">
        <f>Income_Support!BB28</f>
        <v>382.68999999999869</v>
      </c>
      <c r="BC10" s="138">
        <f>Income_Support!BC28</f>
        <v>287.32200000000012</v>
      </c>
      <c r="BD10" s="138">
        <f>Income_Support!BD28</f>
        <v>292.22699999999895</v>
      </c>
      <c r="BE10" s="138">
        <f>Income_Support!BE28</f>
        <v>325.9071194121716</v>
      </c>
      <c r="BF10" s="138">
        <f>Income_Support!BF28</f>
        <v>354.31471095259985</v>
      </c>
      <c r="BG10" s="138">
        <f>Income_Support!BG28</f>
        <v>484.93625241992959</v>
      </c>
      <c r="BH10" s="213">
        <f>Income_Support!BH8+Income_Support!BH9</f>
        <v>715.52123187222992</v>
      </c>
      <c r="BI10" s="138">
        <f>Income_Support!BI8+Income_Support!BI9</f>
        <v>674.79741771194449</v>
      </c>
      <c r="BJ10" s="138">
        <f>Income_Support!BJ8+Income_Support!BJ9</f>
        <v>660.05349752010784</v>
      </c>
      <c r="BK10" s="138">
        <f>Income_Support!BK8+Income_Support!BK9</f>
        <v>585.37558126336353</v>
      </c>
      <c r="BL10" s="138">
        <f>Income_Support!BL8+Income_Support!BL9</f>
        <v>524.65819704367539</v>
      </c>
      <c r="BM10" s="138">
        <f>Income_Support!BM8+Income_Support!BM9</f>
        <v>546.51470718593077</v>
      </c>
      <c r="BN10" s="138">
        <f>Income_Support!BN8+Income_Support!BN9</f>
        <v>635.11132170833844</v>
      </c>
      <c r="BO10" s="138">
        <f>Income_Support!BO8+Income_Support!BO9</f>
        <v>650.5417949495594</v>
      </c>
      <c r="BP10" s="138">
        <f>Income_Support!BP8+Income_Support!BP9</f>
        <v>709.01270263800814</v>
      </c>
      <c r="BQ10" s="138">
        <f>Income_Support!BQ8+Income_Support!BQ9</f>
        <v>734.64551860732786</v>
      </c>
      <c r="BR10" s="138">
        <f>Income_Support!BR8+Income_Support!BR9</f>
        <v>734.78448517856361</v>
      </c>
      <c r="BS10" s="233">
        <f>Income_Support!BS8+Income_Support!BS9</f>
        <v>747.61129082752427</v>
      </c>
      <c r="BT10" s="138">
        <f>Income_Support!BT8+Income_Support!BT9</f>
        <v>734.77098234094808</v>
      </c>
      <c r="BU10" s="138">
        <f>Income_Support!BU8+Income_Support!BU9</f>
        <v>765.30026010577535</v>
      </c>
      <c r="BV10" s="138">
        <f>Income_Support!BV8+Income_Support!BV9</f>
        <v>712.70078714126032</v>
      </c>
      <c r="BW10" s="138">
        <f>Income_Support!BW8+Income_Support!BW9</f>
        <v>565.78091478242982</v>
      </c>
      <c r="BX10" s="138">
        <f>Income_Support!BX8+Income_Support!BX9</f>
        <v>458.74433368260787</v>
      </c>
      <c r="BY10" s="138">
        <f>Income_Support!BY8+Income_Support!BY9</f>
        <v>352.88403242811893</v>
      </c>
      <c r="BZ10" s="138">
        <f>Income_Support!BZ8+Income_Support!BZ9</f>
        <v>267.25477083343594</v>
      </c>
      <c r="CA10" s="138">
        <f>Income_Support!CA8+Income_Support!CA9</f>
        <v>192.00801353187865</v>
      </c>
      <c r="CB10" s="138">
        <f>Income_Support!CB8+Income_Support!CB9</f>
        <v>113.85088409667304</v>
      </c>
      <c r="CC10" s="139">
        <f>Income_Support!CC8+Income_Support!CC9</f>
        <v>36.358647836408714</v>
      </c>
    </row>
    <row r="11" spans="1:81" ht="26.25" customHeight="1" x14ac:dyDescent="0.4">
      <c r="A11" s="132"/>
      <c r="B11" s="67" t="s">
        <v>383</v>
      </c>
      <c r="AH11" s="138">
        <f t="shared" ref="AH11:CC11" si="0">SUM(AH7:AH10)</f>
        <v>1000</v>
      </c>
      <c r="AI11" s="138">
        <f t="shared" si="0"/>
        <v>1051</v>
      </c>
      <c r="AJ11" s="138">
        <f t="shared" si="0"/>
        <v>1436</v>
      </c>
      <c r="AK11" s="138">
        <f t="shared" si="0"/>
        <v>2320.92</v>
      </c>
      <c r="AL11" s="138">
        <f t="shared" si="0"/>
        <v>3671</v>
      </c>
      <c r="AM11" s="138">
        <f t="shared" si="0"/>
        <v>4607</v>
      </c>
      <c r="AN11" s="138">
        <f t="shared" si="0"/>
        <v>5281</v>
      </c>
      <c r="AO11" s="138">
        <f t="shared" si="0"/>
        <v>6075</v>
      </c>
      <c r="AP11" s="138">
        <f t="shared" si="0"/>
        <v>6507</v>
      </c>
      <c r="AQ11" s="138">
        <f t="shared" si="0"/>
        <v>6382</v>
      </c>
      <c r="AR11" s="138">
        <f t="shared" si="0"/>
        <v>5728</v>
      </c>
      <c r="AS11" s="138">
        <f t="shared" si="0"/>
        <v>5625</v>
      </c>
      <c r="AT11" s="138">
        <f t="shared" si="0"/>
        <v>6590</v>
      </c>
      <c r="AU11" s="138">
        <f t="shared" si="0"/>
        <v>8888.0228995117304</v>
      </c>
      <c r="AV11" s="138">
        <f t="shared" si="0"/>
        <v>11061.988000000001</v>
      </c>
      <c r="AW11" s="138">
        <f t="shared" si="0"/>
        <v>12170.623</v>
      </c>
      <c r="AX11" s="138">
        <f t="shared" si="0"/>
        <v>12418.047999999999</v>
      </c>
      <c r="AY11" s="138">
        <f t="shared" si="0"/>
        <v>12804.532999999999</v>
      </c>
      <c r="AZ11" s="138">
        <f t="shared" si="0"/>
        <v>12462.91</v>
      </c>
      <c r="BA11" s="138">
        <f t="shared" si="0"/>
        <v>11610.775000000001</v>
      </c>
      <c r="BB11" s="138">
        <f t="shared" si="0"/>
        <v>11255.138999999999</v>
      </c>
      <c r="BC11" s="138">
        <f t="shared" si="0"/>
        <v>11097.388999999999</v>
      </c>
      <c r="BD11" s="138">
        <f t="shared" si="0"/>
        <v>11461.492999999999</v>
      </c>
      <c r="BE11" s="138">
        <f t="shared" si="0"/>
        <v>11750.716119412173</v>
      </c>
      <c r="BF11" s="138">
        <f t="shared" si="0"/>
        <v>11858.782848892601</v>
      </c>
      <c r="BG11" s="138">
        <f t="shared" si="0"/>
        <v>12395.91573980819</v>
      </c>
      <c r="BH11" s="213">
        <f t="shared" si="0"/>
        <v>11788.16</v>
      </c>
      <c r="BI11" s="138">
        <f t="shared" si="0"/>
        <v>10974.956611885</v>
      </c>
      <c r="BJ11" s="138">
        <f t="shared" si="0"/>
        <v>10800.64373817</v>
      </c>
      <c r="BK11" s="138">
        <f t="shared" si="0"/>
        <v>10845.443613869065</v>
      </c>
      <c r="BL11" s="138">
        <f t="shared" si="0"/>
        <v>10876.669093809998</v>
      </c>
      <c r="BM11" s="138">
        <f t="shared" si="0"/>
        <v>12655.522787399997</v>
      </c>
      <c r="BN11" s="138">
        <f t="shared" si="0"/>
        <v>12805.626391631713</v>
      </c>
      <c r="BO11" s="138">
        <f t="shared" si="0"/>
        <v>13336.908884319999</v>
      </c>
      <c r="BP11" s="138">
        <f t="shared" si="0"/>
        <v>14291.2863693</v>
      </c>
      <c r="BQ11" s="138">
        <f t="shared" si="0"/>
        <v>14291.974219606191</v>
      </c>
      <c r="BR11" s="138">
        <f t="shared" si="0"/>
        <v>14315.76977712</v>
      </c>
      <c r="BS11" s="138">
        <f t="shared" si="0"/>
        <v>14357.613002939999</v>
      </c>
      <c r="BT11" s="138">
        <f t="shared" si="0"/>
        <v>13986.522341180005</v>
      </c>
      <c r="BU11" s="138">
        <f t="shared" si="0"/>
        <v>14222.98671266</v>
      </c>
      <c r="BV11" s="138">
        <f t="shared" si="0"/>
        <v>13518.27406435</v>
      </c>
      <c r="BW11" s="138">
        <f t="shared" si="0"/>
        <v>11317.549438680006</v>
      </c>
      <c r="BX11" s="138">
        <f t="shared" si="0"/>
        <v>10282.097538698565</v>
      </c>
      <c r="BY11" s="138">
        <f t="shared" si="0"/>
        <v>9818.9183025557177</v>
      </c>
      <c r="BZ11" s="138">
        <f t="shared" si="0"/>
        <v>9044.9729795502462</v>
      </c>
      <c r="CA11" s="138">
        <f t="shared" si="0"/>
        <v>8200.1409785139531</v>
      </c>
      <c r="CB11" s="138">
        <f t="shared" si="0"/>
        <v>6505.6624843790514</v>
      </c>
      <c r="CC11" s="139">
        <f t="shared" si="0"/>
        <v>3499.312347039926</v>
      </c>
    </row>
    <row r="12" spans="1:81" x14ac:dyDescent="0.4">
      <c r="A12" s="132"/>
      <c r="B12" s="67" t="s">
        <v>384</v>
      </c>
      <c r="AH12" s="138">
        <f t="shared" ref="AH12:CC12" si="1">AH11+AH6</f>
        <v>1561</v>
      </c>
      <c r="AI12" s="138">
        <f t="shared" si="1"/>
        <v>1675</v>
      </c>
      <c r="AJ12" s="138">
        <f t="shared" si="1"/>
        <v>2165</v>
      </c>
      <c r="AK12" s="138">
        <f t="shared" si="1"/>
        <v>3245.05</v>
      </c>
      <c r="AL12" s="138">
        <f t="shared" si="1"/>
        <v>4612</v>
      </c>
      <c r="AM12" s="138">
        <f t="shared" si="1"/>
        <v>5592</v>
      </c>
      <c r="AN12" s="138">
        <f t="shared" si="1"/>
        <v>6470</v>
      </c>
      <c r="AO12" s="138">
        <f t="shared" si="1"/>
        <v>7446</v>
      </c>
      <c r="AP12" s="138">
        <f t="shared" si="1"/>
        <v>7965</v>
      </c>
      <c r="AQ12" s="138">
        <f t="shared" si="1"/>
        <v>7956</v>
      </c>
      <c r="AR12" s="138">
        <f t="shared" si="1"/>
        <v>7581.9769999999999</v>
      </c>
      <c r="AS12" s="138">
        <f t="shared" si="1"/>
        <v>7675.058</v>
      </c>
      <c r="AT12" s="138">
        <f t="shared" si="1"/>
        <v>8895.1849999999995</v>
      </c>
      <c r="AU12" s="138">
        <f t="shared" si="1"/>
        <v>11646.02289951173</v>
      </c>
      <c r="AV12" s="138">
        <f t="shared" si="1"/>
        <v>14789.988000000001</v>
      </c>
      <c r="AW12" s="138">
        <f t="shared" si="1"/>
        <v>16109.623</v>
      </c>
      <c r="AX12" s="138">
        <f t="shared" si="1"/>
        <v>16387.047999999999</v>
      </c>
      <c r="AY12" s="138">
        <f t="shared" si="1"/>
        <v>16692.532999999999</v>
      </c>
      <c r="AZ12" s="138">
        <f t="shared" si="1"/>
        <v>16277.91</v>
      </c>
      <c r="BA12" s="138">
        <f t="shared" si="1"/>
        <v>15383.775000000001</v>
      </c>
      <c r="BB12" s="138">
        <f t="shared" si="1"/>
        <v>14874.138999999999</v>
      </c>
      <c r="BC12" s="138">
        <f t="shared" si="1"/>
        <v>14878.388999999999</v>
      </c>
      <c r="BD12" s="138">
        <f t="shared" si="1"/>
        <v>15556.492999999999</v>
      </c>
      <c r="BE12" s="138">
        <f t="shared" si="1"/>
        <v>16236.716119412173</v>
      </c>
      <c r="BF12" s="138">
        <f t="shared" si="1"/>
        <v>16342.782848892601</v>
      </c>
      <c r="BG12" s="138">
        <f t="shared" si="1"/>
        <v>17247.100863243249</v>
      </c>
      <c r="BH12" s="213">
        <f t="shared" si="1"/>
        <v>17758.775999999998</v>
      </c>
      <c r="BI12" s="138">
        <f t="shared" si="1"/>
        <v>17401.231831484998</v>
      </c>
      <c r="BJ12" s="138">
        <f t="shared" si="1"/>
        <v>17669.187397769998</v>
      </c>
      <c r="BK12" s="138">
        <f t="shared" si="1"/>
        <v>18212.568434583096</v>
      </c>
      <c r="BL12" s="138">
        <f t="shared" si="1"/>
        <v>18579.987576109997</v>
      </c>
      <c r="BM12" s="138">
        <f t="shared" si="1"/>
        <v>20784.407935759999</v>
      </c>
      <c r="BN12" s="138">
        <f t="shared" si="1"/>
        <v>21047.783234791714</v>
      </c>
      <c r="BO12" s="138">
        <f t="shared" si="1"/>
        <v>21389.061993629999</v>
      </c>
      <c r="BP12" s="138">
        <f t="shared" si="1"/>
        <v>21802.161485619999</v>
      </c>
      <c r="BQ12" s="138">
        <f t="shared" si="1"/>
        <v>21333.497695806163</v>
      </c>
      <c r="BR12" s="138">
        <f t="shared" si="1"/>
        <v>20891.84971486</v>
      </c>
      <c r="BS12" s="138">
        <f t="shared" si="1"/>
        <v>20436.319053809995</v>
      </c>
      <c r="BT12" s="138">
        <f t="shared" si="1"/>
        <v>19652.107896290006</v>
      </c>
      <c r="BU12" s="138">
        <f t="shared" si="1"/>
        <v>19590.634730900001</v>
      </c>
      <c r="BV12" s="138">
        <f t="shared" si="1"/>
        <v>18658.15129107</v>
      </c>
      <c r="BW12" s="138">
        <f t="shared" si="1"/>
        <v>16378.436239420003</v>
      </c>
      <c r="BX12" s="138">
        <f t="shared" si="1"/>
        <v>15365.401754410706</v>
      </c>
      <c r="BY12" s="138">
        <f t="shared" si="1"/>
        <v>14818.076900360202</v>
      </c>
      <c r="BZ12" s="138">
        <f t="shared" si="1"/>
        <v>14019.922162913779</v>
      </c>
      <c r="CA12" s="138">
        <f t="shared" si="1"/>
        <v>13097.567715648536</v>
      </c>
      <c r="CB12" s="138">
        <f t="shared" si="1"/>
        <v>11344.212290474621</v>
      </c>
      <c r="CC12" s="139">
        <f t="shared" si="1"/>
        <v>8306.7895912598797</v>
      </c>
    </row>
    <row r="13" spans="1:81" ht="25.5" customHeight="1" x14ac:dyDescent="0.4">
      <c r="A13" s="132"/>
      <c r="B13" s="72" t="s">
        <v>385</v>
      </c>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213"/>
      <c r="BI13" s="138"/>
      <c r="BJ13" s="138"/>
      <c r="BK13" s="138"/>
      <c r="BL13" s="138"/>
      <c r="BM13" s="138"/>
      <c r="BN13" s="138"/>
      <c r="BO13" s="138"/>
      <c r="BP13" s="138"/>
      <c r="BQ13" s="138"/>
      <c r="BR13" s="138"/>
      <c r="BS13" s="138"/>
      <c r="BT13" s="138"/>
      <c r="BU13" s="138"/>
      <c r="BV13" s="138"/>
      <c r="BW13" s="138"/>
      <c r="BX13" s="138"/>
      <c r="BY13" s="138"/>
      <c r="BZ13" s="138"/>
      <c r="CA13" s="138"/>
      <c r="CB13" s="138"/>
      <c r="CC13" s="139"/>
    </row>
    <row r="14" spans="1:81" x14ac:dyDescent="0.4">
      <c r="A14" s="132"/>
      <c r="B14" s="65" t="s">
        <v>378</v>
      </c>
      <c r="AH14" s="138"/>
      <c r="AI14" s="138"/>
      <c r="AJ14" s="138"/>
      <c r="AK14" s="138"/>
      <c r="AL14" s="138"/>
      <c r="AM14" s="138"/>
      <c r="AN14" s="138"/>
      <c r="AO14" s="138"/>
      <c r="AP14" s="138"/>
      <c r="AQ14" s="138"/>
      <c r="AR14" s="138"/>
      <c r="AS14" s="138"/>
      <c r="AT14" s="138"/>
      <c r="AU14" s="138"/>
      <c r="AV14" s="138"/>
      <c r="AW14" s="138"/>
      <c r="AX14" s="138"/>
      <c r="AY14" s="138"/>
      <c r="AZ14" s="138"/>
      <c r="BA14" s="138">
        <v>116.79592988181108</v>
      </c>
      <c r="BB14" s="138">
        <v>132.17847016496529</v>
      </c>
      <c r="BC14" s="138">
        <v>109.70071383436645</v>
      </c>
      <c r="BD14" s="138">
        <v>125.45522470816346</v>
      </c>
      <c r="BE14" s="138">
        <v>120.38742008976749</v>
      </c>
      <c r="BF14" s="138">
        <v>100.48672426926316</v>
      </c>
      <c r="BG14" s="138">
        <v>100.88002149801866</v>
      </c>
      <c r="BH14" s="213">
        <v>113.2</v>
      </c>
      <c r="BI14" s="138">
        <v>134.19999999999999</v>
      </c>
      <c r="BJ14" s="138">
        <v>142.69999999999999</v>
      </c>
      <c r="BK14" s="138">
        <v>168.4</v>
      </c>
      <c r="BL14" s="138">
        <v>172.2</v>
      </c>
      <c r="BM14" s="138">
        <v>168.9</v>
      </c>
      <c r="BN14" s="138">
        <v>139.4</v>
      </c>
      <c r="BO14" s="138">
        <v>99.9</v>
      </c>
      <c r="BP14" s="138">
        <v>92.5</v>
      </c>
      <c r="BQ14" s="138">
        <v>84.5</v>
      </c>
      <c r="BR14" s="138">
        <v>74.400000000000006</v>
      </c>
      <c r="BS14" s="138">
        <v>57.6</v>
      </c>
      <c r="BT14" s="138">
        <v>43.9</v>
      </c>
      <c r="BU14" s="138">
        <v>36.6</v>
      </c>
      <c r="BV14" s="138"/>
      <c r="BW14" s="138"/>
      <c r="BX14" s="138"/>
      <c r="BY14" s="138"/>
      <c r="BZ14" s="138"/>
      <c r="CA14" s="138"/>
      <c r="CB14" s="138"/>
      <c r="CC14" s="139"/>
    </row>
    <row r="15" spans="1:81" x14ac:dyDescent="0.4">
      <c r="A15" s="132"/>
      <c r="B15" s="65" t="s">
        <v>233</v>
      </c>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f t="shared" ref="BL15:BU15" si="2">SUM(BL16:BL18)</f>
        <v>0.53912335720161619</v>
      </c>
      <c r="BM15" s="138">
        <f t="shared" si="2"/>
        <v>25.818976858893286</v>
      </c>
      <c r="BN15" s="138">
        <f t="shared" si="2"/>
        <v>51.262814380029717</v>
      </c>
      <c r="BO15" s="138">
        <f t="shared" si="2"/>
        <v>58.557757927338557</v>
      </c>
      <c r="BP15" s="138">
        <f t="shared" si="2"/>
        <v>93.411892766059182</v>
      </c>
      <c r="BQ15" s="138">
        <f t="shared" si="2"/>
        <v>95.057905838789424</v>
      </c>
      <c r="BR15" s="138">
        <f t="shared" si="2"/>
        <v>105.8671852550389</v>
      </c>
      <c r="BS15" s="138">
        <f t="shared" si="2"/>
        <v>104.14912872340737</v>
      </c>
      <c r="BT15" s="138">
        <f t="shared" si="2"/>
        <v>100.12463899641139</v>
      </c>
      <c r="BU15" s="138">
        <f t="shared" si="2"/>
        <v>84.126829353822686</v>
      </c>
      <c r="BV15" s="138"/>
      <c r="BW15" s="138"/>
      <c r="BX15" s="138"/>
      <c r="BY15" s="138"/>
      <c r="BZ15" s="138"/>
      <c r="CA15" s="138"/>
      <c r="CB15" s="138"/>
      <c r="CC15" s="139"/>
    </row>
    <row r="16" spans="1:81" x14ac:dyDescent="0.4">
      <c r="A16" s="132"/>
      <c r="B16" s="178" t="s">
        <v>386</v>
      </c>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v>0.50070632121848613</v>
      </c>
      <c r="BM16" s="138">
        <v>18.127702347169819</v>
      </c>
      <c r="BN16" s="138">
        <v>23.491723461811898</v>
      </c>
      <c r="BO16" s="138">
        <v>20.478872923260425</v>
      </c>
      <c r="BP16" s="138">
        <v>24.791019055642863</v>
      </c>
      <c r="BQ16" s="138">
        <v>16.919910888119002</v>
      </c>
      <c r="BR16" s="138">
        <v>14.30736104551946</v>
      </c>
      <c r="BS16" s="138">
        <v>8.7309401826348978</v>
      </c>
      <c r="BT16" s="138">
        <v>6.1707266859640333</v>
      </c>
      <c r="BU16" s="138">
        <v>4.7167470619211738</v>
      </c>
      <c r="BV16" s="138"/>
      <c r="BW16" s="138"/>
      <c r="BX16" s="138"/>
      <c r="BY16" s="138"/>
      <c r="BZ16" s="138"/>
      <c r="CA16" s="138"/>
      <c r="CB16" s="138"/>
      <c r="CC16" s="139"/>
    </row>
    <row r="17" spans="1:81" x14ac:dyDescent="0.4">
      <c r="A17" s="132"/>
      <c r="B17" s="178" t="s">
        <v>387</v>
      </c>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v>2.446881132976772E-2</v>
      </c>
      <c r="BM17" s="138">
        <v>2.3071630488921482</v>
      </c>
      <c r="BN17" s="138">
        <v>19.220413431936684</v>
      </c>
      <c r="BO17" s="138">
        <v>26.951099101044971</v>
      </c>
      <c r="BP17" s="138">
        <v>38.909879141890073</v>
      </c>
      <c r="BQ17" s="138">
        <v>27.341953510291905</v>
      </c>
      <c r="BR17" s="138">
        <v>22.912320425735729</v>
      </c>
      <c r="BS17" s="138">
        <v>17.868553690015474</v>
      </c>
      <c r="BT17" s="138">
        <v>15.091333181256125</v>
      </c>
      <c r="BU17" s="138">
        <v>12.094105242820552</v>
      </c>
      <c r="BV17" s="138"/>
      <c r="BW17" s="138"/>
      <c r="BX17" s="138"/>
      <c r="BY17" s="138"/>
      <c r="BZ17" s="138"/>
      <c r="CA17" s="138"/>
      <c r="CB17" s="138"/>
      <c r="CC17" s="139"/>
    </row>
    <row r="18" spans="1:81" x14ac:dyDescent="0.4">
      <c r="A18" s="132"/>
      <c r="B18" s="178" t="s">
        <v>388</v>
      </c>
      <c r="C18" s="234"/>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v>1.3948224653362337E-2</v>
      </c>
      <c r="BM18" s="138">
        <v>5.3841114628313225</v>
      </c>
      <c r="BN18" s="138">
        <v>8.5506774862811366</v>
      </c>
      <c r="BO18" s="138">
        <v>11.127785903033159</v>
      </c>
      <c r="BP18" s="138">
        <v>29.710994568526246</v>
      </c>
      <c r="BQ18" s="138">
        <v>50.796041440378517</v>
      </c>
      <c r="BR18" s="138">
        <v>68.647503783783719</v>
      </c>
      <c r="BS18" s="138">
        <v>77.549634850757002</v>
      </c>
      <c r="BT18" s="138">
        <v>78.862579129191232</v>
      </c>
      <c r="BU18" s="138">
        <v>67.315977049080956</v>
      </c>
      <c r="BV18" s="138"/>
      <c r="BW18" s="138"/>
      <c r="BX18" s="138"/>
      <c r="BY18" s="138"/>
      <c r="BZ18" s="138"/>
      <c r="CA18" s="138"/>
      <c r="CB18" s="138"/>
      <c r="CC18" s="139"/>
    </row>
    <row r="19" spans="1:81" ht="25.5" customHeight="1" x14ac:dyDescent="0.4">
      <c r="A19" s="132"/>
      <c r="B19" s="65" t="s">
        <v>389</v>
      </c>
      <c r="AH19" s="138"/>
      <c r="AI19" s="138"/>
      <c r="AJ19" s="138"/>
      <c r="AK19" s="138"/>
      <c r="AL19" s="138"/>
      <c r="AM19" s="138"/>
      <c r="AN19" s="138"/>
      <c r="AO19" s="138"/>
      <c r="AP19" s="138"/>
      <c r="AQ19" s="138"/>
      <c r="AR19" s="138"/>
      <c r="AS19" s="138"/>
      <c r="AT19" s="138"/>
      <c r="AU19" s="138"/>
      <c r="AV19" s="138"/>
      <c r="AW19" s="138"/>
      <c r="AX19" s="138"/>
      <c r="AY19" s="138"/>
      <c r="AZ19" s="138"/>
      <c r="BA19" s="138">
        <v>163.47866651108149</v>
      </c>
      <c r="BB19" s="138">
        <v>187.05371385383526</v>
      </c>
      <c r="BC19" s="138">
        <v>149.96755398000798</v>
      </c>
      <c r="BD19" s="138">
        <v>169.40724939581844</v>
      </c>
      <c r="BE19" s="138">
        <v>154.21051973578159</v>
      </c>
      <c r="BF19" s="138">
        <v>119.15920173857145</v>
      </c>
      <c r="BG19" s="138">
        <v>112.32029204902062</v>
      </c>
      <c r="BH19" s="213">
        <v>116.79585017902568</v>
      </c>
      <c r="BI19" s="138">
        <v>124.13452808126607</v>
      </c>
      <c r="BJ19" s="138">
        <v>123.21674183774292</v>
      </c>
      <c r="BK19" s="138">
        <v>134.48699999999999</v>
      </c>
      <c r="BL19" s="138">
        <v>129.953</v>
      </c>
      <c r="BM19" s="138">
        <v>121.925</v>
      </c>
      <c r="BN19" s="138">
        <v>95.212260665519551</v>
      </c>
      <c r="BO19" s="138">
        <v>59.030710077407292</v>
      </c>
      <c r="BP19" s="138">
        <v>36.975583583650085</v>
      </c>
      <c r="BQ19" s="138">
        <v>15.905182093178912</v>
      </c>
      <c r="BR19" s="138">
        <v>6.5732235105918706</v>
      </c>
      <c r="BS19" s="138">
        <v>2.3760664057247718</v>
      </c>
      <c r="BT19" s="138">
        <v>0.31261325864503853</v>
      </c>
      <c r="BU19" s="138">
        <v>0</v>
      </c>
      <c r="BV19" s="138"/>
      <c r="BW19" s="138"/>
      <c r="BX19" s="138"/>
      <c r="BY19" s="138"/>
      <c r="BZ19" s="138"/>
      <c r="CA19" s="138"/>
      <c r="CB19" s="138"/>
      <c r="CC19" s="139"/>
    </row>
    <row r="20" spans="1:81" x14ac:dyDescent="0.4">
      <c r="A20" s="132"/>
      <c r="B20" s="65" t="s">
        <v>380</v>
      </c>
      <c r="AH20" s="138"/>
      <c r="AI20" s="138"/>
      <c r="AJ20" s="138"/>
      <c r="AK20" s="138"/>
      <c r="AL20" s="138"/>
      <c r="AM20" s="138"/>
      <c r="AN20" s="138"/>
      <c r="AO20" s="138"/>
      <c r="AP20" s="138"/>
      <c r="AQ20" s="138"/>
      <c r="AR20" s="138"/>
      <c r="AS20" s="138"/>
      <c r="AT20" s="138"/>
      <c r="AU20" s="138"/>
      <c r="AV20" s="138"/>
      <c r="AW20" s="138"/>
      <c r="AX20" s="138"/>
      <c r="AY20" s="138"/>
      <c r="AZ20" s="138"/>
      <c r="BA20" s="138">
        <v>203.36061820070574</v>
      </c>
      <c r="BB20" s="138">
        <v>198.40568887790511</v>
      </c>
      <c r="BC20" s="138">
        <v>140.66165186094764</v>
      </c>
      <c r="BD20" s="138">
        <v>138.41469909637487</v>
      </c>
      <c r="BE20" s="138">
        <v>114.8001021440505</v>
      </c>
      <c r="BF20" s="138">
        <v>74.862649640004904</v>
      </c>
      <c r="BG20" s="138">
        <v>62.973652575140854</v>
      </c>
      <c r="BH20" s="213">
        <v>61.77587354492487</v>
      </c>
      <c r="BI20" s="138">
        <v>63.70905671573847</v>
      </c>
      <c r="BJ20" s="138">
        <v>63.463436144717264</v>
      </c>
      <c r="BK20" s="138">
        <v>62.935000000000002</v>
      </c>
      <c r="BL20" s="138">
        <v>60.78</v>
      </c>
      <c r="BM20" s="138">
        <v>67.691999999999993</v>
      </c>
      <c r="BN20" s="138">
        <v>64.433555716356807</v>
      </c>
      <c r="BO20" s="138">
        <v>45.933912116105837</v>
      </c>
      <c r="BP20" s="138">
        <v>33.680927381063057</v>
      </c>
      <c r="BQ20" s="138">
        <v>27.841767534470925</v>
      </c>
      <c r="BR20" s="138">
        <v>27.199686350520878</v>
      </c>
      <c r="BS20" s="138">
        <v>22.810147633481726</v>
      </c>
      <c r="BT20" s="138">
        <v>17.770315272571533</v>
      </c>
      <c r="BU20" s="138">
        <v>13.647851726598063</v>
      </c>
      <c r="BV20" s="138"/>
      <c r="BW20" s="138"/>
      <c r="BX20" s="138"/>
      <c r="BY20" s="138"/>
      <c r="BZ20" s="138"/>
      <c r="CA20" s="138"/>
      <c r="CB20" s="138"/>
      <c r="CC20" s="139"/>
    </row>
    <row r="21" spans="1:81" x14ac:dyDescent="0.4">
      <c r="A21" s="132"/>
      <c r="B21" s="65" t="s">
        <v>381</v>
      </c>
      <c r="AH21" s="138"/>
      <c r="AI21" s="138"/>
      <c r="AJ21" s="138"/>
      <c r="AK21" s="138"/>
      <c r="AL21" s="138"/>
      <c r="AM21" s="138"/>
      <c r="AN21" s="138"/>
      <c r="AO21" s="138"/>
      <c r="AP21" s="138"/>
      <c r="AQ21" s="138"/>
      <c r="AR21" s="138"/>
      <c r="AS21" s="138"/>
      <c r="AT21" s="138"/>
      <c r="AU21" s="138"/>
      <c r="AV21" s="138"/>
      <c r="AW21" s="138"/>
      <c r="AX21" s="138"/>
      <c r="AY21" s="138"/>
      <c r="AZ21" s="138"/>
      <c r="BA21" s="138">
        <v>144.44922362530784</v>
      </c>
      <c r="BB21" s="138">
        <v>118.34974127073058</v>
      </c>
      <c r="BC21" s="138">
        <v>74.90693985231799</v>
      </c>
      <c r="BD21" s="138">
        <v>65.80689248048904</v>
      </c>
      <c r="BE21" s="138">
        <v>44.158188736817465</v>
      </c>
      <c r="BF21" s="138">
        <v>29.341435221051537</v>
      </c>
      <c r="BG21" s="138">
        <v>26.164782709926769</v>
      </c>
      <c r="BH21" s="213">
        <v>22.270286626406381</v>
      </c>
      <c r="BI21" s="138">
        <v>20.989385162316275</v>
      </c>
      <c r="BJ21" s="138">
        <v>22.828368151564696</v>
      </c>
      <c r="BK21" s="138">
        <v>22.635999999999999</v>
      </c>
      <c r="BL21" s="138">
        <v>24.882000000000001</v>
      </c>
      <c r="BM21" s="138">
        <v>124.113</v>
      </c>
      <c r="BN21" s="138">
        <v>121.19978491441283</v>
      </c>
      <c r="BO21" s="138">
        <v>75.406614660501049</v>
      </c>
      <c r="BP21" s="138">
        <v>64.692109571851034</v>
      </c>
      <c r="BQ21" s="138">
        <v>43.402130616711688</v>
      </c>
      <c r="BR21" s="138">
        <v>25.514656454953286</v>
      </c>
      <c r="BS21" s="138">
        <v>15.109857198874606</v>
      </c>
      <c r="BT21" s="138">
        <v>9.0519190391507962</v>
      </c>
      <c r="BU21" s="138">
        <v>5.3306866764695657</v>
      </c>
      <c r="BV21" s="138"/>
      <c r="BW21" s="138"/>
      <c r="BX21" s="138"/>
      <c r="BY21" s="138"/>
      <c r="BZ21" s="138"/>
      <c r="CA21" s="138"/>
      <c r="CB21" s="138"/>
      <c r="CC21" s="139"/>
    </row>
    <row r="22" spans="1:81" x14ac:dyDescent="0.4">
      <c r="A22" s="132"/>
      <c r="B22" s="65" t="s">
        <v>382</v>
      </c>
      <c r="AH22" s="138"/>
      <c r="AI22" s="138"/>
      <c r="AJ22" s="138"/>
      <c r="AK22" s="138"/>
      <c r="AL22" s="138"/>
      <c r="AM22" s="138"/>
      <c r="AN22" s="138"/>
      <c r="AO22" s="138"/>
      <c r="AP22" s="138"/>
      <c r="AQ22" s="138"/>
      <c r="AR22" s="138"/>
      <c r="AS22" s="138"/>
      <c r="AT22" s="138"/>
      <c r="AU22" s="138"/>
      <c r="AV22" s="138"/>
      <c r="AW22" s="138"/>
      <c r="AX22" s="138"/>
      <c r="AY22" s="138"/>
      <c r="AZ22" s="138"/>
      <c r="BA22" s="138">
        <v>38.789312587174926</v>
      </c>
      <c r="BB22" s="138">
        <v>34.561682109675409</v>
      </c>
      <c r="BC22" s="138">
        <v>22.422254102716579</v>
      </c>
      <c r="BD22" s="138">
        <v>21.978699599733631</v>
      </c>
      <c r="BE22" s="138">
        <v>19.528754619871819</v>
      </c>
      <c r="BF22" s="138">
        <v>13.079704247052007</v>
      </c>
      <c r="BG22" s="138">
        <v>10.37376788383064</v>
      </c>
      <c r="BH22" s="213">
        <v>17.945685060334739</v>
      </c>
      <c r="BI22" s="138">
        <v>19.538175067930293</v>
      </c>
      <c r="BJ22" s="138">
        <v>20.399963952869477</v>
      </c>
      <c r="BK22" s="138">
        <v>23.855</v>
      </c>
      <c r="BL22" s="138">
        <v>24.017000000000003</v>
      </c>
      <c r="BM22" s="138">
        <v>24.642999999999997</v>
      </c>
      <c r="BN22" s="138">
        <v>18.39283910997651</v>
      </c>
      <c r="BO22" s="138">
        <v>14.946486557439496</v>
      </c>
      <c r="BP22" s="138">
        <v>17.950244579809109</v>
      </c>
      <c r="BQ22" s="138">
        <v>20.2149122285795</v>
      </c>
      <c r="BR22" s="138">
        <v>16.67174622935487</v>
      </c>
      <c r="BS22" s="138">
        <v>16.54973947382279</v>
      </c>
      <c r="BT22" s="138">
        <v>13.655624784625029</v>
      </c>
      <c r="BU22" s="138">
        <v>11.198373868441289</v>
      </c>
      <c r="BV22" s="138"/>
      <c r="BW22" s="138"/>
      <c r="BX22" s="138"/>
      <c r="BY22" s="138"/>
      <c r="BZ22" s="138"/>
      <c r="CA22" s="138"/>
      <c r="CB22" s="138"/>
      <c r="CC22" s="139"/>
    </row>
    <row r="23" spans="1:81" ht="26.25" customHeight="1" x14ac:dyDescent="0.4">
      <c r="A23" s="132"/>
      <c r="B23" s="67" t="s">
        <v>383</v>
      </c>
      <c r="AH23" s="138"/>
      <c r="AI23" s="138"/>
      <c r="AJ23" s="138"/>
      <c r="AK23" s="138"/>
      <c r="AL23" s="138"/>
      <c r="AM23" s="138"/>
      <c r="AN23" s="138"/>
      <c r="AO23" s="138"/>
      <c r="AP23" s="138"/>
      <c r="AQ23" s="138"/>
      <c r="AR23" s="138"/>
      <c r="AS23" s="138"/>
      <c r="AT23" s="138"/>
      <c r="AU23" s="138"/>
      <c r="AV23" s="138"/>
      <c r="AW23" s="138"/>
      <c r="AX23" s="138"/>
      <c r="AY23" s="138"/>
      <c r="AZ23" s="138"/>
      <c r="BA23" s="138">
        <f t="shared" ref="BA23:BU23" si="3">SUM(BA16:BA22)</f>
        <v>550.07782092426999</v>
      </c>
      <c r="BB23" s="138">
        <f t="shared" si="3"/>
        <v>538.37082611214635</v>
      </c>
      <c r="BC23" s="138">
        <f t="shared" si="3"/>
        <v>387.95839979599015</v>
      </c>
      <c r="BD23" s="138">
        <f t="shared" si="3"/>
        <v>395.60754057241604</v>
      </c>
      <c r="BE23" s="138">
        <f t="shared" si="3"/>
        <v>332.69756523652143</v>
      </c>
      <c r="BF23" s="138">
        <f t="shared" si="3"/>
        <v>236.44299084667989</v>
      </c>
      <c r="BG23" s="138">
        <f t="shared" si="3"/>
        <v>211.83249521791888</v>
      </c>
      <c r="BH23" s="213">
        <f t="shared" si="3"/>
        <v>218.78769541069167</v>
      </c>
      <c r="BI23" s="138">
        <f t="shared" si="3"/>
        <v>228.37114502725112</v>
      </c>
      <c r="BJ23" s="138">
        <f t="shared" si="3"/>
        <v>229.90851008689435</v>
      </c>
      <c r="BK23" s="138">
        <f t="shared" si="3"/>
        <v>243.91299999999998</v>
      </c>
      <c r="BL23" s="138">
        <f t="shared" si="3"/>
        <v>240.17112335720162</v>
      </c>
      <c r="BM23" s="138">
        <f t="shared" si="3"/>
        <v>364.19197685889327</v>
      </c>
      <c r="BN23" s="138">
        <f t="shared" si="3"/>
        <v>350.50125478629542</v>
      </c>
      <c r="BO23" s="138">
        <f t="shared" si="3"/>
        <v>253.87548133879224</v>
      </c>
      <c r="BP23" s="138">
        <f t="shared" si="3"/>
        <v>246.71075788243246</v>
      </c>
      <c r="BQ23" s="138">
        <f t="shared" si="3"/>
        <v>202.42189831173042</v>
      </c>
      <c r="BR23" s="138">
        <f t="shared" si="3"/>
        <v>181.82649780045983</v>
      </c>
      <c r="BS23" s="138">
        <f t="shared" si="3"/>
        <v>160.99493943531127</v>
      </c>
      <c r="BT23" s="138">
        <f t="shared" si="3"/>
        <v>140.91511135140379</v>
      </c>
      <c r="BU23" s="138">
        <f t="shared" si="3"/>
        <v>114.30374162533161</v>
      </c>
      <c r="BV23" s="138"/>
      <c r="BW23" s="138"/>
      <c r="BX23" s="138"/>
      <c r="BY23" s="138"/>
      <c r="BZ23" s="138"/>
      <c r="CA23" s="138"/>
      <c r="CB23" s="138"/>
      <c r="CC23" s="139"/>
    </row>
    <row r="24" spans="1:81" x14ac:dyDescent="0.4">
      <c r="A24" s="132"/>
      <c r="B24" s="67" t="s">
        <v>384</v>
      </c>
      <c r="AH24" s="138"/>
      <c r="AI24" s="138"/>
      <c r="AJ24" s="138"/>
      <c r="AK24" s="138"/>
      <c r="AL24" s="138"/>
      <c r="AM24" s="138"/>
      <c r="AN24" s="138"/>
      <c r="AO24" s="138"/>
      <c r="AP24" s="138"/>
      <c r="AQ24" s="138"/>
      <c r="AR24" s="138"/>
      <c r="AS24" s="138"/>
      <c r="AT24" s="138"/>
      <c r="AU24" s="138"/>
      <c r="AV24" s="138"/>
      <c r="AW24" s="138"/>
      <c r="AX24" s="138"/>
      <c r="AY24" s="138"/>
      <c r="AZ24" s="138"/>
      <c r="BA24" s="138">
        <f t="shared" ref="BA24:BU24" si="4">BA23+BA14</f>
        <v>666.87375080608103</v>
      </c>
      <c r="BB24" s="138">
        <f t="shared" si="4"/>
        <v>670.54929627711158</v>
      </c>
      <c r="BC24" s="138">
        <f t="shared" si="4"/>
        <v>497.65911363035661</v>
      </c>
      <c r="BD24" s="138">
        <f t="shared" si="4"/>
        <v>521.06276528057947</v>
      </c>
      <c r="BE24" s="138">
        <f t="shared" si="4"/>
        <v>453.08498532628892</v>
      </c>
      <c r="BF24" s="138">
        <f t="shared" si="4"/>
        <v>336.92971511594305</v>
      </c>
      <c r="BG24" s="138">
        <f t="shared" si="4"/>
        <v>312.71251671593757</v>
      </c>
      <c r="BH24" s="213">
        <f t="shared" si="4"/>
        <v>331.98769541069169</v>
      </c>
      <c r="BI24" s="138">
        <f t="shared" si="4"/>
        <v>362.57114502725108</v>
      </c>
      <c r="BJ24" s="138">
        <f t="shared" si="4"/>
        <v>372.60851008689434</v>
      </c>
      <c r="BK24" s="138">
        <f t="shared" si="4"/>
        <v>412.31299999999999</v>
      </c>
      <c r="BL24" s="138">
        <f t="shared" si="4"/>
        <v>412.37112335720161</v>
      </c>
      <c r="BM24" s="138">
        <f t="shared" si="4"/>
        <v>533.0919768588933</v>
      </c>
      <c r="BN24" s="138">
        <f t="shared" si="4"/>
        <v>489.90125478629545</v>
      </c>
      <c r="BO24" s="138">
        <f t="shared" si="4"/>
        <v>353.77548133879225</v>
      </c>
      <c r="BP24" s="138">
        <f t="shared" si="4"/>
        <v>339.21075788243246</v>
      </c>
      <c r="BQ24" s="138">
        <f t="shared" si="4"/>
        <v>286.92189831173039</v>
      </c>
      <c r="BR24" s="138">
        <f t="shared" si="4"/>
        <v>256.22649780045981</v>
      </c>
      <c r="BS24" s="138">
        <f t="shared" si="4"/>
        <v>218.59493943531126</v>
      </c>
      <c r="BT24" s="138">
        <f t="shared" si="4"/>
        <v>184.8151113514038</v>
      </c>
      <c r="BU24" s="138">
        <f t="shared" si="4"/>
        <v>150.90374162533161</v>
      </c>
      <c r="BV24" s="138"/>
      <c r="BW24" s="138"/>
      <c r="BX24" s="138"/>
      <c r="BY24" s="138"/>
      <c r="BZ24" s="138"/>
      <c r="CA24" s="138"/>
      <c r="CB24" s="138"/>
      <c r="CC24" s="139"/>
    </row>
    <row r="25" spans="1:81" ht="26.25" customHeight="1" x14ac:dyDescent="0.4">
      <c r="A25" s="132"/>
      <c r="B25" s="72" t="s">
        <v>390</v>
      </c>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213"/>
      <c r="BI25" s="138"/>
      <c r="BJ25" s="138"/>
      <c r="BK25" s="138"/>
      <c r="BL25" s="138"/>
      <c r="BM25" s="138"/>
      <c r="BN25" s="138"/>
      <c r="BO25" s="138"/>
      <c r="BP25" s="138"/>
      <c r="BQ25" s="138"/>
      <c r="BR25" s="138"/>
      <c r="BS25" s="138"/>
      <c r="BT25" s="138"/>
      <c r="BU25" s="138"/>
      <c r="BV25" s="138"/>
      <c r="BW25" s="138"/>
      <c r="BX25" s="138"/>
      <c r="BY25" s="138"/>
      <c r="BZ25" s="138"/>
      <c r="CA25" s="138"/>
      <c r="CB25" s="138"/>
      <c r="CC25" s="139"/>
    </row>
    <row r="26" spans="1:81" x14ac:dyDescent="0.4">
      <c r="A26" s="132"/>
      <c r="B26" s="65" t="s">
        <v>378</v>
      </c>
      <c r="AH26" s="138">
        <f>Income_Support!AH31</f>
        <v>2.8029816586538465</v>
      </c>
      <c r="AI26" s="138">
        <f>Income_Support!AI31</f>
        <v>3.1177550000000003</v>
      </c>
      <c r="AJ26" s="138">
        <f>Income_Support!AJ31</f>
        <v>4.417237692307693</v>
      </c>
      <c r="AK26" s="138">
        <f>Income_Support!AK31</f>
        <v>3.0525300000000004</v>
      </c>
      <c r="AL26" s="138">
        <f>Income_Support!AL31</f>
        <v>5.1579929999999994</v>
      </c>
      <c r="AM26" s="138">
        <f>Income_Support!AM31</f>
        <v>4.8207797499999998</v>
      </c>
      <c r="AN26" s="138">
        <f>Income_Support!AN31</f>
        <v>5.9772190000000007</v>
      </c>
      <c r="AO26" s="138">
        <f>Income_Support!AO31</f>
        <v>6.0103905714285712</v>
      </c>
      <c r="AP26" s="138">
        <f>Income_Support!AP31</f>
        <v>6.2181166666666661</v>
      </c>
      <c r="AQ26" s="138">
        <f>Income_Support!AQ31</f>
        <v>11.184782999999999</v>
      </c>
      <c r="AR26" s="138">
        <f>Income_Support!AR31</f>
        <v>20.375420333333334</v>
      </c>
      <c r="AS26" s="138">
        <f>Income_Support!AS31</f>
        <v>23.223578666666668</v>
      </c>
      <c r="AT26" s="138">
        <f>Income_Support!AT31</f>
        <v>27.424068666666663</v>
      </c>
      <c r="AU26" s="138">
        <f>Income_Support!AU31</f>
        <v>33.173434999999991</v>
      </c>
      <c r="AV26" s="138">
        <f>Income_Support!AV31</f>
        <v>38.794090666666669</v>
      </c>
      <c r="AW26" s="138">
        <f>Income_Support!AW31</f>
        <v>43.345056333333332</v>
      </c>
      <c r="AX26" s="138">
        <f>Income_Support!AX31</f>
        <v>43.463999999999999</v>
      </c>
      <c r="AY26" s="138">
        <f>Income_Support!AY31</f>
        <v>46.861000000000004</v>
      </c>
      <c r="AZ26" s="138">
        <f>Income_Support!AZ31</f>
        <v>50.704000000000001</v>
      </c>
      <c r="BA26" s="138">
        <f>Income_Support!BA31</f>
        <v>51.632000000000005</v>
      </c>
      <c r="BB26" s="138">
        <f>Income_Support!BB31</f>
        <v>53.134</v>
      </c>
      <c r="BC26" s="138">
        <f>Income_Support!BC31</f>
        <v>55.036000000000001</v>
      </c>
      <c r="BD26" s="138">
        <f>Income_Support!BD31</f>
        <v>63.141999999999996</v>
      </c>
      <c r="BE26" s="138">
        <f>Income_Support!BE31</f>
        <v>69.936000000000007</v>
      </c>
      <c r="BF26" s="138">
        <f>Income_Support!BF31</f>
        <v>78.903000000000006</v>
      </c>
      <c r="BG26" s="138">
        <f>Income_Support!BG31</f>
        <v>44.26</v>
      </c>
      <c r="BH26" s="213">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9">
        <v>0</v>
      </c>
    </row>
    <row r="27" spans="1:81" x14ac:dyDescent="0.4">
      <c r="A27" s="132"/>
      <c r="B27" s="65" t="s">
        <v>379</v>
      </c>
      <c r="AH27" s="138">
        <f>Income_Support!AH32+Income_Support!AH34</f>
        <v>7.5111414455503507</v>
      </c>
      <c r="AI27" s="138">
        <f>Income_Support!AI32+Income_Support!AI34</f>
        <v>8.4174038688524586</v>
      </c>
      <c r="AJ27" s="138">
        <f>Income_Support!AJ32+Income_Support!AJ34</f>
        <v>9.4816625866666655</v>
      </c>
      <c r="AK27" s="138">
        <f>Income_Support!AK32+Income_Support!AK34</f>
        <v>12.034947442955179</v>
      </c>
      <c r="AL27" s="138">
        <f>Income_Support!AL32+Income_Support!AL34</f>
        <v>13.745806388888887</v>
      </c>
      <c r="AM27" s="138">
        <f>Income_Support!AM32+Income_Support!AM34</f>
        <v>19.090701198757763</v>
      </c>
      <c r="AN27" s="138">
        <f>Income_Support!AN32+Income_Support!AN34</f>
        <v>21.007634551282052</v>
      </c>
      <c r="AO27" s="138">
        <f>Income_Support!AO32+Income_Support!AO34</f>
        <v>26.119155875576038</v>
      </c>
      <c r="AP27" s="138">
        <f>Income_Support!AP32+Income_Support!AP34</f>
        <v>32.606789188888889</v>
      </c>
      <c r="AQ27" s="138">
        <f>Income_Support!AQ32+Income_Support!AQ34</f>
        <v>38.531891107954536</v>
      </c>
      <c r="AR27" s="138">
        <f>Income_Support!AR32+Income_Support!AR34</f>
        <v>59.18475512688822</v>
      </c>
      <c r="AS27" s="138">
        <f>Income_Support!AS32+Income_Support!AS34</f>
        <v>88.33756571666666</v>
      </c>
      <c r="AT27" s="138">
        <f>Income_Support!AT32+Income_Support!AT34</f>
        <v>105.5033161810141</v>
      </c>
      <c r="AU27" s="138">
        <f>Income_Support!AU32+Income_Support!AU34</f>
        <v>176.29218303667017</v>
      </c>
      <c r="AV27" s="138">
        <f>Income_Support!AV32+Income_Support!AV34</f>
        <v>255.36242765825932</v>
      </c>
      <c r="AW27" s="138">
        <f>Income_Support!AW32+Income_Support!AW34</f>
        <v>326.26827882189571</v>
      </c>
      <c r="AX27" s="138">
        <f>Income_Support!AX32+Income_Support!AX34</f>
        <v>301.11099999999999</v>
      </c>
      <c r="AY27" s="138">
        <f>Income_Support!AY32+Income_Support!AY34</f>
        <v>349.55500000000001</v>
      </c>
      <c r="AZ27" s="138">
        <f>Income_Support!AZ32+Income_Support!AZ34</f>
        <v>383.83500000000004</v>
      </c>
      <c r="BA27" s="138">
        <f>Income_Support!BA32+Income_Support!BA34</f>
        <v>410.74400000000003</v>
      </c>
      <c r="BB27" s="138">
        <f>Income_Support!BB32+Income_Support!BB34</f>
        <v>430.81400000000002</v>
      </c>
      <c r="BC27" s="138">
        <f>Income_Support!BC32+Income_Support!BC34</f>
        <v>504.67800000000005</v>
      </c>
      <c r="BD27" s="138">
        <f>Income_Support!BD32+Income_Support!BD34</f>
        <v>645.44600000000003</v>
      </c>
      <c r="BE27" s="138">
        <f>Income_Support!BE32+Income_Support!BE34</f>
        <v>762.50800000000004</v>
      </c>
      <c r="BF27" s="138">
        <f>Income_Support!BF32+Income_Support!BF34</f>
        <v>868.03</v>
      </c>
      <c r="BG27" s="138">
        <f>Income_Support!BG32+Income_Support!BG34</f>
        <v>922.62299999999993</v>
      </c>
      <c r="BH27" s="213">
        <f>Income_Support!BH11</f>
        <v>762.85481436764269</v>
      </c>
      <c r="BI27" s="138">
        <f>Income_Support!BI11</f>
        <v>581.84828131173447</v>
      </c>
      <c r="BJ27" s="138">
        <f>Income_Support!BJ11</f>
        <v>473.61722956436608</v>
      </c>
      <c r="BK27" s="138">
        <f>Income_Support!BK11</f>
        <v>413.95084160102698</v>
      </c>
      <c r="BL27" s="138">
        <f>Income_Support!BL11</f>
        <v>361.9907599972754</v>
      </c>
      <c r="BM27" s="138">
        <f>Income_Support!BM11</f>
        <v>257.46548854574922</v>
      </c>
      <c r="BN27" s="138">
        <f>Income_Support!BN11</f>
        <v>205.60454345030763</v>
      </c>
      <c r="BO27" s="138">
        <f>Income_Support!BO11</f>
        <v>154.90300893745626</v>
      </c>
      <c r="BP27" s="138">
        <f>Income_Support!BP11</f>
        <v>76.267852899601877</v>
      </c>
      <c r="BQ27" s="138">
        <f>Income_Support!BQ11</f>
        <v>20.56193343208226</v>
      </c>
      <c r="BR27" s="138">
        <f>Income_Support!BR11</f>
        <v>6.1435737027836854</v>
      </c>
      <c r="BS27" s="138">
        <f>Income_Support!BS11</f>
        <v>2.054652867902226</v>
      </c>
      <c r="BT27" s="138">
        <f>Income_Support!BT11</f>
        <v>0.52378414252916405</v>
      </c>
      <c r="BU27" s="138">
        <f>Income_Support!BU11</f>
        <v>0</v>
      </c>
      <c r="BV27" s="138">
        <f>Income_Support!BV11</f>
        <v>0</v>
      </c>
      <c r="BW27" s="138">
        <f>Income_Support!BW11</f>
        <v>0</v>
      </c>
      <c r="BX27" s="138">
        <f>Income_Support!BX11</f>
        <v>0</v>
      </c>
      <c r="BY27" s="138">
        <f>Income_Support!BY11</f>
        <v>0</v>
      </c>
      <c r="BZ27" s="138">
        <f>Income_Support!BZ11</f>
        <v>0</v>
      </c>
      <c r="CA27" s="138">
        <f>Income_Support!CA11</f>
        <v>0</v>
      </c>
      <c r="CB27" s="138">
        <f>Income_Support!CB11</f>
        <v>0</v>
      </c>
      <c r="CC27" s="139">
        <f>Income_Support!CC11</f>
        <v>0</v>
      </c>
    </row>
    <row r="28" spans="1:81" x14ac:dyDescent="0.4">
      <c r="A28" s="132"/>
      <c r="B28" s="65" t="s">
        <v>380</v>
      </c>
      <c r="AH28" s="138">
        <f>Income_Support!AH33</f>
        <v>182.15085531267607</v>
      </c>
      <c r="AI28" s="138">
        <f>Income_Support!AI33</f>
        <v>193.603454</v>
      </c>
      <c r="AJ28" s="138">
        <f>Income_Support!AJ33</f>
        <v>246.08449246153847</v>
      </c>
      <c r="AK28" s="138">
        <f>Income_Support!AK33</f>
        <v>298.00780700000001</v>
      </c>
      <c r="AL28" s="138">
        <f>Income_Support!AL33</f>
        <v>372.96242025000004</v>
      </c>
      <c r="AM28" s="138">
        <f>Income_Support!AM33</f>
        <v>418.66883899999999</v>
      </c>
      <c r="AN28" s="138">
        <f>Income_Support!AN33</f>
        <v>472.97908750000005</v>
      </c>
      <c r="AO28" s="138">
        <f>Income_Support!AO33</f>
        <v>559.46277857142854</v>
      </c>
      <c r="AP28" s="138">
        <f>Income_Support!AP33</f>
        <v>619.10317680000003</v>
      </c>
      <c r="AQ28" s="138">
        <f>Income_Support!AQ33</f>
        <v>687.23668999999995</v>
      </c>
      <c r="AR28" s="138">
        <f>Income_Support!AR33</f>
        <v>786.62654500000008</v>
      </c>
      <c r="AS28" s="138">
        <f>Income_Support!AS33</f>
        <v>914.84584999999981</v>
      </c>
      <c r="AT28" s="138">
        <f>Income_Support!AT33</f>
        <v>1031.7429646666667</v>
      </c>
      <c r="AU28" s="138">
        <f>Income_Support!AU33</f>
        <v>1238.1339973333331</v>
      </c>
      <c r="AV28" s="138">
        <f>Income_Support!AV33</f>
        <v>1496.1980143333333</v>
      </c>
      <c r="AW28" s="138">
        <f>Income_Support!AW33</f>
        <v>1640.7096546666664</v>
      </c>
      <c r="AX28" s="138">
        <f>Income_Support!AX33</f>
        <v>1565.194</v>
      </c>
      <c r="AY28" s="138">
        <f>Income_Support!AY33</f>
        <v>1620.7080000000001</v>
      </c>
      <c r="AZ28" s="138">
        <f>Income_Support!AZ33</f>
        <v>1655.7110000000002</v>
      </c>
      <c r="BA28" s="138">
        <f>Income_Support!BA33</f>
        <v>1620.1309999999999</v>
      </c>
      <c r="BB28" s="138">
        <f>Income_Support!BB33</f>
        <v>1603.6470000000002</v>
      </c>
      <c r="BC28" s="138">
        <f>Income_Support!BC33</f>
        <v>1767.1590000000001</v>
      </c>
      <c r="BD28" s="138">
        <f>Income_Support!BD33</f>
        <v>2165.7539999999999</v>
      </c>
      <c r="BE28" s="138">
        <f>Income_Support!BE33</f>
        <v>2410.0329999999999</v>
      </c>
      <c r="BF28" s="138">
        <f>Income_Support!BF33</f>
        <v>2614.94</v>
      </c>
      <c r="BG28" s="138">
        <f>Income_Support!BG33</f>
        <v>2692.2280000000001</v>
      </c>
      <c r="BH28" s="213">
        <f>Income_Support!BH12</f>
        <v>2379.5925143374584</v>
      </c>
      <c r="BI28" s="138">
        <f>Income_Support!BI12</f>
        <v>1837.3630975898855</v>
      </c>
      <c r="BJ28" s="138">
        <f>Income_Support!BJ12</f>
        <v>1488.0812530592266</v>
      </c>
      <c r="BK28" s="138">
        <f>Income_Support!BK12</f>
        <v>1240.0749327219526</v>
      </c>
      <c r="BL28" s="138">
        <f>Income_Support!BL12</f>
        <v>1019.2297363963041</v>
      </c>
      <c r="BM28" s="138">
        <f>Income_Support!BM12</f>
        <v>573.42465157263109</v>
      </c>
      <c r="BN28" s="138">
        <f>Income_Support!BN12</f>
        <v>385.58487222799226</v>
      </c>
      <c r="BO28" s="138">
        <f>Income_Support!BO12</f>
        <v>257.83000969421636</v>
      </c>
      <c r="BP28" s="138">
        <f>Income_Support!BP12</f>
        <v>181.74617268748545</v>
      </c>
      <c r="BQ28" s="138">
        <f>Income_Support!BQ12</f>
        <v>126.36562807856818</v>
      </c>
      <c r="BR28" s="138">
        <f>Income_Support!BR12</f>
        <v>93.6580137692699</v>
      </c>
      <c r="BS28" s="138">
        <f>Income_Support!BS12</f>
        <v>62.818026950391548</v>
      </c>
      <c r="BT28" s="138">
        <f>Income_Support!BT12</f>
        <v>46.246929954277043</v>
      </c>
      <c r="BU28" s="138">
        <f>Income_Support!BU12</f>
        <v>33.264070762993541</v>
      </c>
      <c r="BV28" s="138">
        <f>Income_Support!BV12</f>
        <v>25.29741488734189</v>
      </c>
      <c r="BW28" s="138">
        <f>Income_Support!BW12</f>
        <v>13.972960794939921</v>
      </c>
      <c r="BX28" s="138">
        <f>Income_Support!BX12</f>
        <v>8.4216651556987863</v>
      </c>
      <c r="BY28" s="138">
        <f>Income_Support!BY12</f>
        <v>5.1883944602961058</v>
      </c>
      <c r="BZ28" s="138">
        <f>Income_Support!BZ12</f>
        <v>3.1133546369352243</v>
      </c>
      <c r="CA28" s="138">
        <f>Income_Support!CA12</f>
        <v>1.7907552020678494</v>
      </c>
      <c r="CB28" s="138">
        <f>Income_Support!CB12</f>
        <v>1.1142210346064485</v>
      </c>
      <c r="CC28" s="139">
        <f>Income_Support!CC12</f>
        <v>0.43297741734591683</v>
      </c>
    </row>
    <row r="29" spans="1:81" x14ac:dyDescent="0.4">
      <c r="A29" s="132"/>
      <c r="B29" s="65" t="s">
        <v>381</v>
      </c>
      <c r="AH29" s="138">
        <f>Income_Support!AH30+Table_2a!AH13</f>
        <v>93.471266166347988</v>
      </c>
      <c r="AI29" s="138">
        <f>Income_Support!AI30+Table_2a!AI13</f>
        <v>94.923246999999989</v>
      </c>
      <c r="AJ29" s="138">
        <f>Income_Support!AJ30+Table_2a!AJ13</f>
        <v>133.38773399999999</v>
      </c>
      <c r="AK29" s="138">
        <f>Income_Support!AK30+Table_2a!AK13</f>
        <v>247.07490900000002</v>
      </c>
      <c r="AL29" s="138">
        <f>Income_Support!AL30+Table_2a!AL13</f>
        <v>357.58954</v>
      </c>
      <c r="AM29" s="138">
        <f>Income_Support!AM30+Table_2a!AM13</f>
        <v>431.42880574999998</v>
      </c>
      <c r="AN29" s="138">
        <f>Income_Support!AN30+Table_2a!AN13</f>
        <v>509.44051474999986</v>
      </c>
      <c r="AO29" s="138">
        <f>Income_Support!AO30+Table_2a!AO13</f>
        <v>568.12316771428561</v>
      </c>
      <c r="AP29" s="138">
        <f>Income_Support!AP30+Table_2a!AP13</f>
        <v>574.2704686666666</v>
      </c>
      <c r="AQ29" s="138">
        <f>Income_Support!AQ30+Table_2a!AQ13</f>
        <v>536.17211133333342</v>
      </c>
      <c r="AR29" s="138">
        <f>Income_Support!AR30+Table_2a!AR13</f>
        <v>433.57405600000004</v>
      </c>
      <c r="AS29" s="138">
        <f>Income_Support!AS30+Table_2a!AS13</f>
        <v>354.685723</v>
      </c>
      <c r="AT29" s="138">
        <f>Income_Support!AT30+Table_2a!AT13</f>
        <v>376.53609799999998</v>
      </c>
      <c r="AU29" s="138">
        <f>Income_Support!AU30+Table_2a!AU13</f>
        <v>563.69445233333329</v>
      </c>
      <c r="AV29" s="138">
        <f>Income_Support!AV30+Table_2a!AV13</f>
        <v>715.69305299999996</v>
      </c>
      <c r="AW29" s="138">
        <f>Income_Support!AW30+Table_2a!AW13</f>
        <v>769.72457333333318</v>
      </c>
      <c r="AX29" s="138">
        <f>Income_Support!AX30+Table_2a!AX13</f>
        <v>820</v>
      </c>
      <c r="AY29" s="138">
        <f>Income_Support!AY30+Table_2a!AY13</f>
        <v>660</v>
      </c>
      <c r="AZ29" s="138">
        <f>Income_Support!AZ30+Table_2a!AZ13</f>
        <v>490</v>
      </c>
      <c r="BA29" s="138">
        <f>Table_2a!BA13</f>
        <v>330</v>
      </c>
      <c r="BB29" s="138">
        <f>Table_2a!BB13</f>
        <v>305</v>
      </c>
      <c r="BC29" s="138">
        <f>Table_2a!BC13</f>
        <v>285</v>
      </c>
      <c r="BD29" s="138">
        <f>Table_2a!BD13</f>
        <v>305</v>
      </c>
      <c r="BE29" s="138">
        <f>Table_2a!BE13</f>
        <v>284</v>
      </c>
      <c r="BF29" s="138">
        <f>Table_2a!BF13</f>
        <v>289.81299999999999</v>
      </c>
      <c r="BG29" s="138">
        <f>Table_2a!BG13</f>
        <v>255.8872903330878</v>
      </c>
      <c r="BH29" s="213">
        <f>Table_2a!BH13</f>
        <v>142.881</v>
      </c>
      <c r="BI29" s="138">
        <f>Table_2a!BI13</f>
        <v>24.123565300067376</v>
      </c>
      <c r="BJ29" s="138">
        <f>Table_2a!BJ13</f>
        <v>12.22461096189574</v>
      </c>
      <c r="BK29" s="138">
        <f>Table_2a!BK13</f>
        <v>0</v>
      </c>
      <c r="BL29" s="138">
        <f>Table_2a!BL13</f>
        <v>0</v>
      </c>
      <c r="BM29" s="138">
        <f>Table_2a!BM13</f>
        <v>0</v>
      </c>
      <c r="BN29" s="138">
        <f>Table_2a!BN13</f>
        <v>0</v>
      </c>
      <c r="BO29" s="138">
        <f>Table_2a!BO13</f>
        <v>0</v>
      </c>
      <c r="BP29" s="138">
        <f>Table_2a!BP13</f>
        <v>0</v>
      </c>
      <c r="BQ29" s="138">
        <f>Table_2a!BQ13</f>
        <v>0</v>
      </c>
      <c r="BR29" s="138">
        <f>Table_2a!BR13</f>
        <v>0</v>
      </c>
      <c r="BS29" s="138">
        <f>Table_2a!BS13</f>
        <v>0</v>
      </c>
      <c r="BT29" s="138">
        <f>Table_2a!BT13</f>
        <v>0</v>
      </c>
      <c r="BU29" s="138">
        <f>Table_2a!BU13</f>
        <v>0</v>
      </c>
      <c r="BV29" s="138">
        <f>Table_2a!BV13</f>
        <v>0</v>
      </c>
      <c r="BW29" s="138">
        <f>Table_2a!BW13</f>
        <v>0</v>
      </c>
      <c r="BX29" s="138">
        <f>Table_2a!BX13</f>
        <v>0</v>
      </c>
      <c r="BY29" s="138">
        <f>Table_2a!BY13</f>
        <v>0</v>
      </c>
      <c r="BZ29" s="138">
        <f>Table_2a!BZ13</f>
        <v>0</v>
      </c>
      <c r="CA29" s="138">
        <f>Table_2a!CA13</f>
        <v>0</v>
      </c>
      <c r="CB29" s="138">
        <f>Table_2a!CB13</f>
        <v>0</v>
      </c>
      <c r="CC29" s="139">
        <f>Table_2a!CC13</f>
        <v>0</v>
      </c>
    </row>
    <row r="30" spans="1:81" x14ac:dyDescent="0.4">
      <c r="A30" s="132"/>
      <c r="B30" s="65" t="s">
        <v>382</v>
      </c>
      <c r="AH30" s="138">
        <f>Income_Support!AH35</f>
        <v>1.5700192131147541</v>
      </c>
      <c r="AI30" s="138">
        <f>Income_Support!AI35</f>
        <v>2.0185961311475409</v>
      </c>
      <c r="AJ30" s="138">
        <f>Income_Support!AJ35</f>
        <v>2.5145194133333337</v>
      </c>
      <c r="AK30" s="138">
        <f>Income_Support!AK35</f>
        <v>4.1943370570448213</v>
      </c>
      <c r="AL30" s="138">
        <f>Income_Support!AL35</f>
        <v>6.0108461111111113</v>
      </c>
      <c r="AM30" s="138">
        <f>Income_Support!AM35</f>
        <v>8.9534398012422383</v>
      </c>
      <c r="AN30" s="138">
        <f>Income_Support!AN35</f>
        <v>11.366141948717949</v>
      </c>
      <c r="AO30" s="138">
        <f>Income_Support!AO35</f>
        <v>12.40421998156682</v>
      </c>
      <c r="AP30" s="138">
        <f>Income_Support!AP35</f>
        <v>13.377009744444447</v>
      </c>
      <c r="AQ30" s="138">
        <f>Income_Support!AQ35</f>
        <v>18.165157558712117</v>
      </c>
      <c r="AR30" s="138">
        <f>Income_Support!AR35</f>
        <v>22.602176873111784</v>
      </c>
      <c r="AS30" s="138">
        <f>Income_Support!AS35</f>
        <v>36.159565949999994</v>
      </c>
      <c r="AT30" s="138">
        <f>Income_Support!AT35</f>
        <v>60.108176818985882</v>
      </c>
      <c r="AU30" s="138">
        <f>Income_Support!AU35</f>
        <v>72.762087296663097</v>
      </c>
      <c r="AV30" s="138">
        <f>Income_Support!AV35</f>
        <v>82.914424675073988</v>
      </c>
      <c r="AW30" s="138">
        <f>Income_Support!AW35</f>
        <v>91.830058844770917</v>
      </c>
      <c r="AX30" s="138">
        <f>Income_Support!AX35</f>
        <v>56.148000000000003</v>
      </c>
      <c r="AY30" s="138">
        <f>Income_Support!AY35</f>
        <v>67.225999999999999</v>
      </c>
      <c r="AZ30" s="138">
        <f>Income_Support!AZ35</f>
        <v>72.277000000000001</v>
      </c>
      <c r="BA30" s="138">
        <f>Income_Support!BA35</f>
        <v>71.974000000000004</v>
      </c>
      <c r="BB30" s="138">
        <f>Income_Support!BB35</f>
        <v>72.932000000000002</v>
      </c>
      <c r="BC30" s="138">
        <f>Income_Support!BC35</f>
        <v>57.133000000000003</v>
      </c>
      <c r="BD30" s="138">
        <f>Income_Support!BD35</f>
        <v>70.122000000000014</v>
      </c>
      <c r="BE30" s="138">
        <f>Income_Support!BE35</f>
        <v>82.59</v>
      </c>
      <c r="BF30" s="138">
        <f>Income_Support!BF35</f>
        <v>93.134</v>
      </c>
      <c r="BG30" s="138">
        <f>Income_Support!BG35</f>
        <v>93.677999999999997</v>
      </c>
      <c r="BH30" s="213">
        <f>Income_Support!BH13+Income_Support!BH14</f>
        <v>135.55267129489889</v>
      </c>
      <c r="BI30" s="138">
        <f>Income_Support!BI13+Income_Support!BI14</f>
        <v>106.78862109838009</v>
      </c>
      <c r="BJ30" s="138">
        <f>Income_Support!BJ13+Income_Support!BJ14</f>
        <v>88.301517376407233</v>
      </c>
      <c r="BK30" s="138">
        <f>Income_Support!BK13+Income_Support!BK14</f>
        <v>83.486206160473344</v>
      </c>
      <c r="BL30" s="138">
        <f>Income_Support!BL13+Income_Support!BL14</f>
        <v>74.469583454151902</v>
      </c>
      <c r="BM30" s="138">
        <f>Income_Support!BM13+Income_Support!BM14</f>
        <v>46.082289627416799</v>
      </c>
      <c r="BN30" s="138">
        <f>Income_Support!BN13+Income_Support!BN14</f>
        <v>42.030298381239113</v>
      </c>
      <c r="BO30" s="138">
        <f>Income_Support!BO13+Income_Support!BO14</f>
        <v>38.324695975425612</v>
      </c>
      <c r="BP30" s="138">
        <f>Income_Support!BP13+Income_Support!BP14</f>
        <v>34.26120907045155</v>
      </c>
      <c r="BQ30" s="138">
        <f>Income_Support!BQ13+Income_Support!BQ14</f>
        <v>25.247131731818119</v>
      </c>
      <c r="BR30" s="138">
        <f>Income_Support!BR13+Income_Support!BR14</f>
        <v>19.689829310529547</v>
      </c>
      <c r="BS30" s="138">
        <f>Income_Support!BS13+Income_Support!BS14</f>
        <v>15.35212329400081</v>
      </c>
      <c r="BT30" s="138">
        <f>Income_Support!BT13+Income_Support!BT14</f>
        <v>12.403655026348911</v>
      </c>
      <c r="BU30" s="138">
        <f>Income_Support!BU13+Income_Support!BU14</f>
        <v>9.3437312563042951</v>
      </c>
      <c r="BV30" s="138">
        <f>Income_Support!BV13+Income_Support!BV14</f>
        <v>7.3839716360874892</v>
      </c>
      <c r="BW30" s="138">
        <f>Income_Support!BW13+Income_Support!BW14</f>
        <v>3.6841308978695588</v>
      </c>
      <c r="BX30" s="138">
        <f>Income_Support!BX13+Income_Support!BX14</f>
        <v>2.3560170094230699</v>
      </c>
      <c r="BY30" s="138">
        <f>Income_Support!BY13+Income_Support!BY14</f>
        <v>1.3616494247968451</v>
      </c>
      <c r="BZ30" s="138">
        <f>Income_Support!BZ13+Income_Support!BZ14</f>
        <v>0.80700895430719033</v>
      </c>
      <c r="CA30" s="138">
        <f>Income_Support!CA13+Income_Support!CA14</f>
        <v>0.47145260770350222</v>
      </c>
      <c r="CB30" s="138">
        <f>Income_Support!CB13+Income_Support!CB14</f>
        <v>0.20958306350736461</v>
      </c>
      <c r="CC30" s="139">
        <f>Income_Support!CC13+Income_Support!CC14</f>
        <v>6.4574097270898079E-2</v>
      </c>
    </row>
    <row r="31" spans="1:81" ht="26.25" customHeight="1" x14ac:dyDescent="0.4">
      <c r="A31" s="132"/>
      <c r="B31" s="67" t="s">
        <v>383</v>
      </c>
      <c r="AH31" s="138">
        <f t="shared" ref="AH31:CC31" si="5">SUM(AH27:AH30)</f>
        <v>284.70328213768914</v>
      </c>
      <c r="AI31" s="138">
        <f t="shared" si="5"/>
        <v>298.96270099999998</v>
      </c>
      <c r="AJ31" s="138">
        <f t="shared" si="5"/>
        <v>391.4684084615385</v>
      </c>
      <c r="AK31" s="138">
        <f t="shared" si="5"/>
        <v>561.31200049999995</v>
      </c>
      <c r="AL31" s="138">
        <f t="shared" si="5"/>
        <v>750.30861275000007</v>
      </c>
      <c r="AM31" s="138">
        <f t="shared" si="5"/>
        <v>878.14178574999994</v>
      </c>
      <c r="AN31" s="138">
        <f t="shared" si="5"/>
        <v>1014.7933787499999</v>
      </c>
      <c r="AO31" s="138">
        <f t="shared" si="5"/>
        <v>1166.1093221428569</v>
      </c>
      <c r="AP31" s="138">
        <f t="shared" si="5"/>
        <v>1239.3574444000001</v>
      </c>
      <c r="AQ31" s="138">
        <f t="shared" si="5"/>
        <v>1280.1058499999999</v>
      </c>
      <c r="AR31" s="138">
        <f t="shared" si="5"/>
        <v>1301.9875330000002</v>
      </c>
      <c r="AS31" s="138">
        <f t="shared" si="5"/>
        <v>1394.0287046666663</v>
      </c>
      <c r="AT31" s="138">
        <f t="shared" si="5"/>
        <v>1573.8905556666666</v>
      </c>
      <c r="AU31" s="138">
        <f t="shared" si="5"/>
        <v>2050.8827199999996</v>
      </c>
      <c r="AV31" s="138">
        <f t="shared" si="5"/>
        <v>2550.1679196666664</v>
      </c>
      <c r="AW31" s="138">
        <f t="shared" si="5"/>
        <v>2828.5325656666664</v>
      </c>
      <c r="AX31" s="138">
        <f t="shared" si="5"/>
        <v>2742.453</v>
      </c>
      <c r="AY31" s="138">
        <f t="shared" si="5"/>
        <v>2697.489</v>
      </c>
      <c r="AZ31" s="138">
        <f t="shared" si="5"/>
        <v>2601.8230000000003</v>
      </c>
      <c r="BA31" s="138">
        <f t="shared" si="5"/>
        <v>2432.8490000000002</v>
      </c>
      <c r="BB31" s="138">
        <f t="shared" si="5"/>
        <v>2412.393</v>
      </c>
      <c r="BC31" s="138">
        <f t="shared" si="5"/>
        <v>2613.9699999999998</v>
      </c>
      <c r="BD31" s="138">
        <f t="shared" si="5"/>
        <v>3186.3219999999997</v>
      </c>
      <c r="BE31" s="138">
        <f t="shared" si="5"/>
        <v>3539.1310000000003</v>
      </c>
      <c r="BF31" s="138">
        <f t="shared" si="5"/>
        <v>3865.9170000000004</v>
      </c>
      <c r="BG31" s="138">
        <f t="shared" si="5"/>
        <v>3964.416290333088</v>
      </c>
      <c r="BH31" s="213">
        <f t="shared" si="5"/>
        <v>3420.8809999999999</v>
      </c>
      <c r="BI31" s="138">
        <f t="shared" si="5"/>
        <v>2550.1235653000672</v>
      </c>
      <c r="BJ31" s="138">
        <f t="shared" si="5"/>
        <v>2062.2246109618955</v>
      </c>
      <c r="BK31" s="138">
        <f t="shared" si="5"/>
        <v>1737.5119804834528</v>
      </c>
      <c r="BL31" s="138">
        <f t="shared" si="5"/>
        <v>1455.6900798477316</v>
      </c>
      <c r="BM31" s="138">
        <f t="shared" si="5"/>
        <v>876.97242974579706</v>
      </c>
      <c r="BN31" s="138">
        <f t="shared" si="5"/>
        <v>633.219714059539</v>
      </c>
      <c r="BO31" s="138">
        <f t="shared" si="5"/>
        <v>451.05771460709821</v>
      </c>
      <c r="BP31" s="138">
        <f t="shared" si="5"/>
        <v>292.27523465753887</v>
      </c>
      <c r="BQ31" s="138">
        <f t="shared" si="5"/>
        <v>172.17469324246855</v>
      </c>
      <c r="BR31" s="138">
        <f t="shared" si="5"/>
        <v>119.49141678258313</v>
      </c>
      <c r="BS31" s="138">
        <f t="shared" si="5"/>
        <v>80.22480311229458</v>
      </c>
      <c r="BT31" s="138">
        <f t="shared" si="5"/>
        <v>59.174369123155117</v>
      </c>
      <c r="BU31" s="138">
        <f t="shared" si="5"/>
        <v>42.607802019297836</v>
      </c>
      <c r="BV31" s="138">
        <f t="shared" si="5"/>
        <v>32.681386523429381</v>
      </c>
      <c r="BW31" s="138">
        <f t="shared" si="5"/>
        <v>17.65709169280948</v>
      </c>
      <c r="BX31" s="138">
        <f t="shared" si="5"/>
        <v>10.777682165121856</v>
      </c>
      <c r="BY31" s="138">
        <f t="shared" si="5"/>
        <v>6.5500438850929505</v>
      </c>
      <c r="BZ31" s="138">
        <f t="shared" si="5"/>
        <v>3.9203635912424146</v>
      </c>
      <c r="CA31" s="138">
        <f t="shared" si="5"/>
        <v>2.2622078097713518</v>
      </c>
      <c r="CB31" s="138">
        <f t="shared" si="5"/>
        <v>1.3238040981138131</v>
      </c>
      <c r="CC31" s="139">
        <f t="shared" si="5"/>
        <v>0.4975515146168149</v>
      </c>
    </row>
    <row r="32" spans="1:81" x14ac:dyDescent="0.4">
      <c r="A32" s="132"/>
      <c r="B32" s="67" t="s">
        <v>384</v>
      </c>
      <c r="AH32" s="138">
        <f t="shared" ref="AH32:CC32" si="6">AH31+AH26</f>
        <v>287.50626379634298</v>
      </c>
      <c r="AI32" s="138">
        <f t="shared" si="6"/>
        <v>302.08045599999997</v>
      </c>
      <c r="AJ32" s="138">
        <f t="shared" si="6"/>
        <v>395.88564615384621</v>
      </c>
      <c r="AK32" s="138">
        <f t="shared" si="6"/>
        <v>564.3645305</v>
      </c>
      <c r="AL32" s="138">
        <f t="shared" si="6"/>
        <v>755.4666057500001</v>
      </c>
      <c r="AM32" s="138">
        <f t="shared" si="6"/>
        <v>882.96256549999998</v>
      </c>
      <c r="AN32" s="138">
        <f t="shared" si="6"/>
        <v>1020.7705977499999</v>
      </c>
      <c r="AO32" s="138">
        <f t="shared" si="6"/>
        <v>1172.1197127142855</v>
      </c>
      <c r="AP32" s="138">
        <f t="shared" si="6"/>
        <v>1245.5755610666668</v>
      </c>
      <c r="AQ32" s="138">
        <f t="shared" si="6"/>
        <v>1291.2906329999998</v>
      </c>
      <c r="AR32" s="138">
        <f t="shared" si="6"/>
        <v>1322.3629533333335</v>
      </c>
      <c r="AS32" s="138">
        <f t="shared" si="6"/>
        <v>1417.252283333333</v>
      </c>
      <c r="AT32" s="138">
        <f t="shared" si="6"/>
        <v>1601.3146243333333</v>
      </c>
      <c r="AU32" s="138">
        <f t="shared" si="6"/>
        <v>2084.0561549999998</v>
      </c>
      <c r="AV32" s="138">
        <f t="shared" si="6"/>
        <v>2588.9620103333332</v>
      </c>
      <c r="AW32" s="138">
        <f t="shared" si="6"/>
        <v>2871.877622</v>
      </c>
      <c r="AX32" s="138">
        <f t="shared" si="6"/>
        <v>2785.9169999999999</v>
      </c>
      <c r="AY32" s="138">
        <f t="shared" si="6"/>
        <v>2744.35</v>
      </c>
      <c r="AZ32" s="138">
        <f t="shared" si="6"/>
        <v>2652.5270000000005</v>
      </c>
      <c r="BA32" s="138">
        <f t="shared" si="6"/>
        <v>2484.4810000000002</v>
      </c>
      <c r="BB32" s="138">
        <f t="shared" si="6"/>
        <v>2465.527</v>
      </c>
      <c r="BC32" s="138">
        <f t="shared" si="6"/>
        <v>2669.0059999999999</v>
      </c>
      <c r="BD32" s="138">
        <f t="shared" si="6"/>
        <v>3249.4639999999995</v>
      </c>
      <c r="BE32" s="138">
        <f t="shared" si="6"/>
        <v>3609.0670000000005</v>
      </c>
      <c r="BF32" s="138">
        <f t="shared" si="6"/>
        <v>3944.82</v>
      </c>
      <c r="BG32" s="138">
        <f t="shared" si="6"/>
        <v>4008.6762903330882</v>
      </c>
      <c r="BH32" s="213">
        <f t="shared" si="6"/>
        <v>3420.8809999999999</v>
      </c>
      <c r="BI32" s="138">
        <f t="shared" si="6"/>
        <v>2550.1235653000672</v>
      </c>
      <c r="BJ32" s="138">
        <f t="shared" si="6"/>
        <v>2062.2246109618955</v>
      </c>
      <c r="BK32" s="138">
        <f t="shared" si="6"/>
        <v>1737.5119804834528</v>
      </c>
      <c r="BL32" s="138">
        <f t="shared" si="6"/>
        <v>1455.6900798477316</v>
      </c>
      <c r="BM32" s="138">
        <f t="shared" si="6"/>
        <v>876.97242974579706</v>
      </c>
      <c r="BN32" s="138">
        <f t="shared" si="6"/>
        <v>633.219714059539</v>
      </c>
      <c r="BO32" s="138">
        <f t="shared" si="6"/>
        <v>451.05771460709821</v>
      </c>
      <c r="BP32" s="138">
        <f t="shared" si="6"/>
        <v>292.27523465753887</v>
      </c>
      <c r="BQ32" s="138">
        <f t="shared" si="6"/>
        <v>172.17469324246855</v>
      </c>
      <c r="BR32" s="138">
        <f t="shared" si="6"/>
        <v>119.49141678258313</v>
      </c>
      <c r="BS32" s="138">
        <f t="shared" si="6"/>
        <v>80.22480311229458</v>
      </c>
      <c r="BT32" s="138">
        <f t="shared" si="6"/>
        <v>59.174369123155117</v>
      </c>
      <c r="BU32" s="138">
        <f t="shared" si="6"/>
        <v>42.607802019297836</v>
      </c>
      <c r="BV32" s="138">
        <f t="shared" si="6"/>
        <v>32.681386523429381</v>
      </c>
      <c r="BW32" s="138">
        <f t="shared" si="6"/>
        <v>17.65709169280948</v>
      </c>
      <c r="BX32" s="138">
        <f t="shared" si="6"/>
        <v>10.777682165121856</v>
      </c>
      <c r="BY32" s="138">
        <f t="shared" si="6"/>
        <v>6.5500438850929505</v>
      </c>
      <c r="BZ32" s="138">
        <f t="shared" si="6"/>
        <v>3.9203635912424146</v>
      </c>
      <c r="CA32" s="138">
        <f t="shared" si="6"/>
        <v>2.2622078097713518</v>
      </c>
      <c r="CB32" s="138">
        <f t="shared" si="6"/>
        <v>1.3238040981138131</v>
      </c>
      <c r="CC32" s="139">
        <f t="shared" si="6"/>
        <v>0.4975515146168149</v>
      </c>
    </row>
    <row r="33" spans="1:81" ht="26.25" customHeight="1" x14ac:dyDescent="0.4">
      <c r="A33" s="132"/>
      <c r="B33" s="72" t="s">
        <v>391</v>
      </c>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213"/>
      <c r="BI33" s="138"/>
      <c r="BJ33" s="138"/>
      <c r="BK33" s="138"/>
      <c r="BL33" s="138"/>
      <c r="BM33" s="138"/>
      <c r="BN33" s="138"/>
      <c r="BO33" s="138"/>
      <c r="BP33" s="138"/>
      <c r="BQ33" s="138"/>
      <c r="BR33" s="138"/>
      <c r="BS33" s="138"/>
      <c r="BT33" s="138"/>
      <c r="BU33" s="138"/>
      <c r="BV33" s="138"/>
      <c r="BW33" s="138"/>
      <c r="BX33" s="138"/>
      <c r="BY33" s="138"/>
      <c r="BZ33" s="138"/>
      <c r="CA33" s="138"/>
      <c r="CB33" s="138"/>
      <c r="CC33" s="139"/>
    </row>
    <row r="34" spans="1:81" x14ac:dyDescent="0.4">
      <c r="A34" s="132"/>
      <c r="B34" s="65" t="s">
        <v>378</v>
      </c>
      <c r="AH34" s="138">
        <f>Income_Support!AH37</f>
        <v>0</v>
      </c>
      <c r="AI34" s="138">
        <f>Income_Support!AI37</f>
        <v>7.9208541951414011</v>
      </c>
      <c r="AJ34" s="138">
        <f>Income_Support!AJ37</f>
        <v>14.257537551254522</v>
      </c>
      <c r="AK34" s="138">
        <f>Income_Support!AK37</f>
        <v>18.217964648825223</v>
      </c>
      <c r="AL34" s="138">
        <f>Income_Support!AL37</f>
        <v>30.891331361051463</v>
      </c>
      <c r="AM34" s="138">
        <f>Income_Support!AM37</f>
        <v>82.376883629470569</v>
      </c>
      <c r="AN34" s="138">
        <f>Income_Support!AN37</f>
        <v>158.41708390282801</v>
      </c>
      <c r="AO34" s="138">
        <f>Income_Support!AO37</f>
        <v>275.64572599092071</v>
      </c>
      <c r="AP34" s="138">
        <f>Income_Support!AP37</f>
        <v>396.04270975706999</v>
      </c>
      <c r="AQ34" s="138">
        <f>Income_Support!AQ37</f>
        <v>531.48931649398799</v>
      </c>
      <c r="AR34" s="138">
        <f>Income_Support!AR37</f>
        <v>695.45099833341499</v>
      </c>
      <c r="AS34" s="138">
        <f>Income_Support!AS37</f>
        <v>875.25438856312473</v>
      </c>
      <c r="AT34" s="138">
        <f>Income_Support!AT37</f>
        <v>1012.7680845889809</v>
      </c>
      <c r="AU34" s="138">
        <f>Income_Support!AU37</f>
        <v>1284.9325956024427</v>
      </c>
      <c r="AV34" s="138">
        <f>Income_Support!AV37</f>
        <v>1549.3917064717893</v>
      </c>
      <c r="AW34" s="138">
        <f>Income_Support!AW37</f>
        <v>1694.465297394725</v>
      </c>
      <c r="AX34" s="138">
        <f>Income_Support!AX37</f>
        <v>1703.4202564991706</v>
      </c>
      <c r="AY34" s="138">
        <f>Income_Support!AY37</f>
        <v>1500.1314740626374</v>
      </c>
      <c r="AZ34" s="138">
        <f>Income_Support!AZ37</f>
        <v>1421.519831098472</v>
      </c>
      <c r="BA34" s="138">
        <f>Income_Support!BA37</f>
        <v>1299.9456455967315</v>
      </c>
      <c r="BB34" s="138">
        <f>Income_Support!BB37</f>
        <v>1181.8139462800841</v>
      </c>
      <c r="BC34" s="138">
        <f>Income_Support!BC37</f>
        <v>1112.7124440704331</v>
      </c>
      <c r="BD34" s="138">
        <f>Income_Support!BD37</f>
        <v>1077.816952234662</v>
      </c>
      <c r="BE34" s="138">
        <f>Income_Support!BE37</f>
        <v>1056.9938777475572</v>
      </c>
      <c r="BF34" s="138">
        <f>Income_Support!BF37</f>
        <v>607.92077511202979</v>
      </c>
      <c r="BG34" s="138">
        <f>Income_Support!BG37</f>
        <v>239.26332801532695</v>
      </c>
      <c r="BH34" s="213"/>
      <c r="BI34" s="138"/>
      <c r="BJ34" s="138"/>
      <c r="BK34" s="138"/>
      <c r="BL34" s="138"/>
      <c r="BM34" s="138"/>
      <c r="BN34" s="138"/>
      <c r="BO34" s="138"/>
      <c r="BP34" s="138"/>
      <c r="BQ34" s="138"/>
      <c r="BR34" s="138"/>
      <c r="BS34" s="138"/>
      <c r="BT34" s="138"/>
      <c r="BU34" s="138"/>
      <c r="BV34" s="138"/>
      <c r="BW34" s="138"/>
      <c r="BX34" s="138"/>
      <c r="BY34" s="138"/>
      <c r="BZ34" s="138"/>
      <c r="CA34" s="138"/>
      <c r="CB34" s="138"/>
      <c r="CC34" s="139"/>
    </row>
    <row r="35" spans="1:81" x14ac:dyDescent="0.4">
      <c r="A35" s="132"/>
      <c r="B35" s="65" t="s">
        <v>379</v>
      </c>
      <c r="AH35" s="138">
        <f>Income_Support!AH38</f>
        <v>0</v>
      </c>
      <c r="AI35" s="138">
        <f>Income_Support!AI38</f>
        <v>2.0791458048585989</v>
      </c>
      <c r="AJ35" s="138">
        <f>Income_Support!AJ38</f>
        <v>3.7424624487454778</v>
      </c>
      <c r="AK35" s="138">
        <f>Income_Support!AK38</f>
        <v>4.7820353511747768</v>
      </c>
      <c r="AL35" s="138">
        <f>Income_Support!AL38</f>
        <v>8.1086686389485365</v>
      </c>
      <c r="AM35" s="138">
        <f>Income_Support!AM38</f>
        <v>21.623116370529431</v>
      </c>
      <c r="AN35" s="138">
        <f>Income_Support!AN38</f>
        <v>41.582916097171989</v>
      </c>
      <c r="AO35" s="138">
        <f>Income_Support!AO38</f>
        <v>72.35427400907929</v>
      </c>
      <c r="AP35" s="138">
        <f>Income_Support!AP38</f>
        <v>103.95729024293001</v>
      </c>
      <c r="AQ35" s="138">
        <f>Income_Support!AQ38</f>
        <v>139.51068350601201</v>
      </c>
      <c r="AR35" s="138">
        <f>Income_Support!AR38</f>
        <v>182.54900166658501</v>
      </c>
      <c r="AS35" s="138">
        <f>Income_Support!AS38</f>
        <v>229.74561143687527</v>
      </c>
      <c r="AT35" s="138">
        <f>Income_Support!AT38</f>
        <v>251.9138825897187</v>
      </c>
      <c r="AU35" s="138">
        <f>Income_Support!AU38</f>
        <v>322.46952062524298</v>
      </c>
      <c r="AV35" s="138">
        <f>Income_Support!AV38</f>
        <v>389.73388162224228</v>
      </c>
      <c r="AW35" s="138">
        <f>Income_Support!AW38</f>
        <v>462.72661970850959</v>
      </c>
      <c r="AX35" s="138">
        <f>Income_Support!AX38</f>
        <v>478.80049192921024</v>
      </c>
      <c r="AY35" s="138">
        <f>Income_Support!AY38</f>
        <v>480.76420050781519</v>
      </c>
      <c r="AZ35" s="138">
        <f>Income_Support!AZ38</f>
        <v>487.18098724935635</v>
      </c>
      <c r="BA35" s="138">
        <f>Income_Support!BA38</f>
        <v>493.93324999863</v>
      </c>
      <c r="BB35" s="138">
        <f>Income_Support!BB38</f>
        <v>496.25659195105163</v>
      </c>
      <c r="BC35" s="138">
        <f>Income_Support!BC38</f>
        <v>496.5127764741809</v>
      </c>
      <c r="BD35" s="138">
        <f>Income_Support!BD38</f>
        <v>485.25471579187501</v>
      </c>
      <c r="BE35" s="138">
        <f>Income_Support!BE38</f>
        <v>489.04849039406668</v>
      </c>
      <c r="BF35" s="138">
        <f>Income_Support!BF38</f>
        <v>147.12428187369665</v>
      </c>
      <c r="BG35" s="138">
        <f>Income_Support!BG38</f>
        <v>64.975747559198723</v>
      </c>
      <c r="BH35" s="213"/>
      <c r="BI35" s="138"/>
      <c r="BJ35" s="138"/>
      <c r="BK35" s="138"/>
      <c r="BL35" s="138"/>
      <c r="BM35" s="138"/>
      <c r="BN35" s="138"/>
      <c r="BO35" s="138"/>
      <c r="BP35" s="138"/>
      <c r="BQ35" s="138"/>
      <c r="BR35" s="138"/>
      <c r="BS35" s="138"/>
      <c r="BT35" s="138"/>
      <c r="BU35" s="138"/>
      <c r="BV35" s="138"/>
      <c r="BW35" s="138"/>
      <c r="BX35" s="138"/>
      <c r="BY35" s="138"/>
      <c r="BZ35" s="138"/>
      <c r="CA35" s="138"/>
      <c r="CB35" s="138"/>
      <c r="CC35" s="139"/>
    </row>
    <row r="36" spans="1:81" ht="39" customHeight="1" x14ac:dyDescent="0.4">
      <c r="A36" s="132"/>
      <c r="B36" s="102" t="s">
        <v>392</v>
      </c>
      <c r="C36" s="235"/>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213"/>
      <c r="BI36" s="138"/>
      <c r="BJ36" s="138"/>
      <c r="BK36" s="138"/>
      <c r="BL36" s="138"/>
      <c r="BM36" s="138"/>
      <c r="BN36" s="138"/>
      <c r="BO36" s="138"/>
      <c r="BP36" s="138"/>
      <c r="BQ36" s="138"/>
      <c r="BR36" s="138"/>
      <c r="BS36" s="138"/>
      <c r="BT36" s="138"/>
      <c r="BU36" s="138"/>
      <c r="BV36" s="138"/>
      <c r="BW36" s="138"/>
      <c r="BX36" s="138"/>
      <c r="BY36" s="138"/>
      <c r="BZ36" s="138"/>
      <c r="CA36" s="138"/>
      <c r="CB36" s="138"/>
      <c r="CC36" s="139"/>
    </row>
    <row r="37" spans="1:81" x14ac:dyDescent="0.4">
      <c r="A37" s="132"/>
      <c r="B37" s="65" t="s">
        <v>378</v>
      </c>
      <c r="AH37" s="138">
        <f t="shared" ref="AH37:CC37" si="7">AH6-AH26-AH34</f>
        <v>558.19701834134617</v>
      </c>
      <c r="AI37" s="138">
        <f t="shared" si="7"/>
        <v>612.96139080485864</v>
      </c>
      <c r="AJ37" s="138">
        <f t="shared" si="7"/>
        <v>710.32522475643782</v>
      </c>
      <c r="AK37" s="138">
        <f t="shared" si="7"/>
        <v>902.85950535117468</v>
      </c>
      <c r="AL37" s="138">
        <f t="shared" si="7"/>
        <v>904.9506756389485</v>
      </c>
      <c r="AM37" s="138">
        <f t="shared" si="7"/>
        <v>897.80233662052933</v>
      </c>
      <c r="AN37" s="138">
        <f t="shared" si="7"/>
        <v>1024.605697097172</v>
      </c>
      <c r="AO37" s="138">
        <f t="shared" si="7"/>
        <v>1089.3438834376507</v>
      </c>
      <c r="AP37" s="138">
        <f t="shared" si="7"/>
        <v>1055.7391735762633</v>
      </c>
      <c r="AQ37" s="138">
        <f t="shared" si="7"/>
        <v>1031.3259005060122</v>
      </c>
      <c r="AR37" s="138">
        <f t="shared" si="7"/>
        <v>1138.1505813332519</v>
      </c>
      <c r="AS37" s="138">
        <f t="shared" si="7"/>
        <v>1151.5800327702086</v>
      </c>
      <c r="AT37" s="138">
        <f t="shared" si="7"/>
        <v>1264.9928467443524</v>
      </c>
      <c r="AU37" s="138">
        <f t="shared" si="7"/>
        <v>1439.8939693975572</v>
      </c>
      <c r="AV37" s="138">
        <f t="shared" si="7"/>
        <v>2139.8142028615439</v>
      </c>
      <c r="AW37" s="138">
        <f t="shared" si="7"/>
        <v>2201.1896462719415</v>
      </c>
      <c r="AX37" s="138">
        <f t="shared" si="7"/>
        <v>2222.1157435008295</v>
      </c>
      <c r="AY37" s="138">
        <f t="shared" si="7"/>
        <v>2341.0075259373625</v>
      </c>
      <c r="AZ37" s="138">
        <f t="shared" si="7"/>
        <v>2342.7761689015279</v>
      </c>
      <c r="BA37" s="138">
        <f t="shared" si="7"/>
        <v>2421.4223544032684</v>
      </c>
      <c r="BB37" s="138">
        <f t="shared" si="7"/>
        <v>2384.0520537199159</v>
      </c>
      <c r="BC37" s="138">
        <f t="shared" si="7"/>
        <v>2613.2515559295671</v>
      </c>
      <c r="BD37" s="138">
        <f t="shared" si="7"/>
        <v>2954.0410477653381</v>
      </c>
      <c r="BE37" s="138">
        <f t="shared" si="7"/>
        <v>3359.0701222524431</v>
      </c>
      <c r="BF37" s="138">
        <f t="shared" si="7"/>
        <v>3797.17622488797</v>
      </c>
      <c r="BG37" s="138">
        <f t="shared" si="7"/>
        <v>4567.6617954197345</v>
      </c>
      <c r="BH37" s="213">
        <f t="shared" si="7"/>
        <v>5970.616</v>
      </c>
      <c r="BI37" s="138">
        <f t="shared" si="7"/>
        <v>6426.2752195999992</v>
      </c>
      <c r="BJ37" s="138">
        <f t="shared" si="7"/>
        <v>6868.5436595999981</v>
      </c>
      <c r="BK37" s="138">
        <f t="shared" si="7"/>
        <v>7367.1248207140325</v>
      </c>
      <c r="BL37" s="138">
        <f t="shared" si="7"/>
        <v>7703.3184822999983</v>
      </c>
      <c r="BM37" s="138">
        <f t="shared" si="7"/>
        <v>8128.8851483600001</v>
      </c>
      <c r="BN37" s="138">
        <f t="shared" si="7"/>
        <v>8242.1568431600008</v>
      </c>
      <c r="BO37" s="138">
        <f t="shared" si="7"/>
        <v>8052.1531093099993</v>
      </c>
      <c r="BP37" s="138">
        <f t="shared" si="7"/>
        <v>7510.8751163199995</v>
      </c>
      <c r="BQ37" s="138">
        <f t="shared" si="7"/>
        <v>7041.5234761999718</v>
      </c>
      <c r="BR37" s="138">
        <f t="shared" si="7"/>
        <v>6576.0799377400017</v>
      </c>
      <c r="BS37" s="138">
        <f t="shared" si="7"/>
        <v>6078.7060508699969</v>
      </c>
      <c r="BT37" s="138">
        <f t="shared" si="7"/>
        <v>5665.5855551100012</v>
      </c>
      <c r="BU37" s="138">
        <f t="shared" si="7"/>
        <v>5367.648018240001</v>
      </c>
      <c r="BV37" s="138">
        <f t="shared" si="7"/>
        <v>5139.8772267200002</v>
      </c>
      <c r="BW37" s="138">
        <f t="shared" si="7"/>
        <v>5060.8868007399979</v>
      </c>
      <c r="BX37" s="138">
        <f t="shared" si="7"/>
        <v>5083.3042157121417</v>
      </c>
      <c r="BY37" s="138">
        <f t="shared" si="7"/>
        <v>4999.1585978044841</v>
      </c>
      <c r="BZ37" s="138">
        <f t="shared" si="7"/>
        <v>4974.9491833635329</v>
      </c>
      <c r="CA37" s="138">
        <f t="shared" si="7"/>
        <v>4897.4267371345841</v>
      </c>
      <c r="CB37" s="138">
        <f t="shared" si="7"/>
        <v>4838.5498060955697</v>
      </c>
      <c r="CC37" s="139">
        <f t="shared" si="7"/>
        <v>4807.4772442199537</v>
      </c>
    </row>
    <row r="38" spans="1:81" x14ac:dyDescent="0.4">
      <c r="A38" s="132"/>
      <c r="B38" s="65" t="s">
        <v>379</v>
      </c>
      <c r="AH38" s="138">
        <f t="shared" ref="AH38:CC38" si="8">AH7-AH27-AH35</f>
        <v>122.48885855444965</v>
      </c>
      <c r="AI38" s="138">
        <f t="shared" si="8"/>
        <v>135.50345032628894</v>
      </c>
      <c r="AJ38" s="138">
        <f t="shared" si="8"/>
        <v>158.77587496458787</v>
      </c>
      <c r="AK38" s="138">
        <f t="shared" si="8"/>
        <v>181.18301720587004</v>
      </c>
      <c r="AL38" s="138">
        <f t="shared" si="8"/>
        <v>237.14552497216258</v>
      </c>
      <c r="AM38" s="138">
        <f t="shared" si="8"/>
        <v>264.28618243071281</v>
      </c>
      <c r="AN38" s="138">
        <f t="shared" si="8"/>
        <v>290.40944935154596</v>
      </c>
      <c r="AO38" s="138">
        <f t="shared" si="8"/>
        <v>333.52657011534467</v>
      </c>
      <c r="AP38" s="138">
        <f t="shared" si="8"/>
        <v>402.43592056818107</v>
      </c>
      <c r="AQ38" s="138">
        <f t="shared" si="8"/>
        <v>408.95742538603349</v>
      </c>
      <c r="AR38" s="138">
        <f t="shared" si="8"/>
        <v>530.26624320652672</v>
      </c>
      <c r="AS38" s="138">
        <f t="shared" si="8"/>
        <v>583.9168228464581</v>
      </c>
      <c r="AT38" s="138">
        <f t="shared" si="8"/>
        <v>724.57480122926722</v>
      </c>
      <c r="AU38" s="138">
        <f t="shared" si="8"/>
        <v>900.23829633808691</v>
      </c>
      <c r="AV38" s="138">
        <f t="shared" si="8"/>
        <v>1253.9036907194984</v>
      </c>
      <c r="AW38" s="138">
        <f t="shared" si="8"/>
        <v>1569.0051014695946</v>
      </c>
      <c r="AX38" s="138">
        <f t="shared" si="8"/>
        <v>1978.0885080707899</v>
      </c>
      <c r="AY38" s="138">
        <f t="shared" si="8"/>
        <v>2391.6807994921851</v>
      </c>
      <c r="AZ38" s="138">
        <f t="shared" si="8"/>
        <v>2635.9840127506436</v>
      </c>
      <c r="BA38" s="138">
        <f t="shared" si="8"/>
        <v>2774.32275000137</v>
      </c>
      <c r="BB38" s="138">
        <f t="shared" si="8"/>
        <v>2920.9294080489485</v>
      </c>
      <c r="BC38" s="138">
        <f t="shared" si="8"/>
        <v>3049.8092235258191</v>
      </c>
      <c r="BD38" s="138">
        <f t="shared" si="8"/>
        <v>3269.2992842081248</v>
      </c>
      <c r="BE38" s="138">
        <f t="shared" si="8"/>
        <v>3517.4435096059333</v>
      </c>
      <c r="BF38" s="138">
        <f t="shared" si="8"/>
        <v>3757.8457181263038</v>
      </c>
      <c r="BG38" s="138">
        <f t="shared" si="8"/>
        <v>4017.4012524408013</v>
      </c>
      <c r="BH38" s="213">
        <f t="shared" si="8"/>
        <v>3953.7842532317363</v>
      </c>
      <c r="BI38" s="138">
        <f t="shared" si="8"/>
        <v>3950.3417630533431</v>
      </c>
      <c r="BJ38" s="138">
        <f t="shared" si="8"/>
        <v>4100.6338335056571</v>
      </c>
      <c r="BK38" s="138">
        <f t="shared" si="8"/>
        <v>4642.9075633741932</v>
      </c>
      <c r="BL38" s="138">
        <f t="shared" si="8"/>
        <v>4799.5690843548891</v>
      </c>
      <c r="BM38" s="138">
        <f t="shared" si="8"/>
        <v>5413.8919304595684</v>
      </c>
      <c r="BN38" s="138">
        <f t="shared" si="8"/>
        <v>5706.3128426790163</v>
      </c>
      <c r="BO38" s="138">
        <f t="shared" si="8"/>
        <v>6042.9685290972529</v>
      </c>
      <c r="BP38" s="138">
        <f t="shared" si="8"/>
        <v>6888.0399773750541</v>
      </c>
      <c r="BQ38" s="138">
        <f t="shared" si="8"/>
        <v>7868.9157778272302</v>
      </c>
      <c r="BR38" s="138">
        <f t="shared" si="8"/>
        <v>9180.1627341628191</v>
      </c>
      <c r="BS38" s="138">
        <f t="shared" si="8"/>
        <v>10046.023330066584</v>
      </c>
      <c r="BT38" s="138">
        <f t="shared" si="8"/>
        <v>10242.641296117346</v>
      </c>
      <c r="BU38" s="138">
        <f t="shared" si="8"/>
        <v>10670.527998548816</v>
      </c>
      <c r="BV38" s="138">
        <f t="shared" si="8"/>
        <v>10538.156249457021</v>
      </c>
      <c r="BW38" s="138">
        <f t="shared" si="8"/>
        <v>9338.9998573400044</v>
      </c>
      <c r="BX38" s="138">
        <f t="shared" si="8"/>
        <v>8787.1887589105172</v>
      </c>
      <c r="BY38" s="138">
        <f t="shared" si="8"/>
        <v>8692.462975627046</v>
      </c>
      <c r="BZ38" s="138">
        <f t="shared" si="8"/>
        <v>8224.8813285565848</v>
      </c>
      <c r="CA38" s="138">
        <f t="shared" si="8"/>
        <v>7733.6080718955063</v>
      </c>
      <c r="CB38" s="138">
        <f t="shared" si="8"/>
        <v>6198.5728788302986</v>
      </c>
      <c r="CC38" s="139">
        <f t="shared" si="8"/>
        <v>3384.432188512289</v>
      </c>
    </row>
    <row r="39" spans="1:81" x14ac:dyDescent="0.4">
      <c r="A39" s="132"/>
      <c r="B39" s="65" t="s">
        <v>380</v>
      </c>
      <c r="AH39" s="138">
        <f t="shared" ref="AH39:CC39" si="9">AH8-AH28</f>
        <v>151.84914468732393</v>
      </c>
      <c r="AI39" s="138">
        <f t="shared" si="9"/>
        <v>161.396546</v>
      </c>
      <c r="AJ39" s="138">
        <f t="shared" si="9"/>
        <v>189.91550753846153</v>
      </c>
      <c r="AK39" s="138">
        <f t="shared" si="9"/>
        <v>266.61219299999999</v>
      </c>
      <c r="AL39" s="138">
        <f t="shared" si="9"/>
        <v>407.03757974999996</v>
      </c>
      <c r="AM39" s="138">
        <f t="shared" si="9"/>
        <v>537.33116100000007</v>
      </c>
      <c r="AN39" s="138">
        <f t="shared" si="9"/>
        <v>613.02091249999989</v>
      </c>
      <c r="AO39" s="138">
        <f t="shared" si="9"/>
        <v>753.53722142857146</v>
      </c>
      <c r="AP39" s="138">
        <f t="shared" si="9"/>
        <v>863.89682319999997</v>
      </c>
      <c r="AQ39" s="138">
        <f t="shared" si="9"/>
        <v>908.76331000000005</v>
      </c>
      <c r="AR39" s="138">
        <f t="shared" si="9"/>
        <v>975.37345499999992</v>
      </c>
      <c r="AS39" s="138">
        <f t="shared" si="9"/>
        <v>1015.1541500000002</v>
      </c>
      <c r="AT39" s="138">
        <f t="shared" si="9"/>
        <v>1254.7130353333334</v>
      </c>
      <c r="AU39" s="138">
        <f t="shared" si="9"/>
        <v>1621.8660026666669</v>
      </c>
      <c r="AV39" s="138">
        <f t="shared" si="9"/>
        <v>1951.8019856666667</v>
      </c>
      <c r="AW39" s="138">
        <f t="shared" si="9"/>
        <v>2094.2903453333338</v>
      </c>
      <c r="AX39" s="138">
        <f t="shared" si="9"/>
        <v>2485.806</v>
      </c>
      <c r="AY39" s="138">
        <f t="shared" si="9"/>
        <v>2644.2919999999999</v>
      </c>
      <c r="AZ39" s="138">
        <f t="shared" si="9"/>
        <v>2657.2889999999998</v>
      </c>
      <c r="BA39" s="138">
        <f t="shared" si="9"/>
        <v>2485.8690000000001</v>
      </c>
      <c r="BB39" s="138">
        <f t="shared" si="9"/>
        <v>2337.3530000000001</v>
      </c>
      <c r="BC39" s="138">
        <f t="shared" si="9"/>
        <v>2195.8409999999999</v>
      </c>
      <c r="BD39" s="138">
        <f t="shared" si="9"/>
        <v>2168.2460000000001</v>
      </c>
      <c r="BE39" s="138">
        <f t="shared" si="9"/>
        <v>2109.9670000000001</v>
      </c>
      <c r="BF39" s="138">
        <f t="shared" si="9"/>
        <v>2011.06</v>
      </c>
      <c r="BG39" s="138">
        <f t="shared" si="9"/>
        <v>2161.7719999999999</v>
      </c>
      <c r="BH39" s="213">
        <f t="shared" si="9"/>
        <v>2217.1601861909335</v>
      </c>
      <c r="BI39" s="138">
        <f t="shared" si="9"/>
        <v>2105.6454449380922</v>
      </c>
      <c r="BJ39" s="138">
        <f t="shared" si="9"/>
        <v>2116.3850352606423</v>
      </c>
      <c r="BK39" s="138">
        <f t="shared" si="9"/>
        <v>2145.6769502982315</v>
      </c>
      <c r="BL39" s="138">
        <f t="shared" si="9"/>
        <v>2042.0937964678544</v>
      </c>
      <c r="BM39" s="138">
        <f t="shared" si="9"/>
        <v>2268.9005564261188</v>
      </c>
      <c r="BN39" s="138">
        <f t="shared" si="9"/>
        <v>2200.6879547325525</v>
      </c>
      <c r="BO39" s="138">
        <f t="shared" si="9"/>
        <v>2046.557400271515</v>
      </c>
      <c r="BP39" s="138">
        <f t="shared" si="9"/>
        <v>1928.7480865398493</v>
      </c>
      <c r="BQ39" s="138">
        <f t="shared" si="9"/>
        <v>1730.1651089447923</v>
      </c>
      <c r="BR39" s="138">
        <f t="shared" si="9"/>
        <v>1605.1906213365639</v>
      </c>
      <c r="BS39" s="138">
        <f t="shared" si="9"/>
        <v>1495.4882819575969</v>
      </c>
      <c r="BT39" s="138">
        <f t="shared" si="9"/>
        <v>1351.1295209249047</v>
      </c>
      <c r="BU39" s="138">
        <f t="shared" si="9"/>
        <v>1311.174943642415</v>
      </c>
      <c r="BV39" s="138">
        <f t="shared" si="9"/>
        <v>1098.2113015943776</v>
      </c>
      <c r="BW39" s="138">
        <f t="shared" si="9"/>
        <v>795.81529521263042</v>
      </c>
      <c r="BX39" s="138">
        <f t="shared" si="9"/>
        <v>593.18744317442872</v>
      </c>
      <c r="BY39" s="138">
        <f t="shared" si="9"/>
        <v>449.77843152274727</v>
      </c>
      <c r="BZ39" s="138">
        <f t="shared" si="9"/>
        <v>343.6433766569865</v>
      </c>
      <c r="CA39" s="138">
        <f t="shared" si="9"/>
        <v>257.66868551507804</v>
      </c>
      <c r="CB39" s="138">
        <f t="shared" si="9"/>
        <v>192.1245004174728</v>
      </c>
      <c r="CC39" s="139">
        <f t="shared" si="9"/>
        <v>78.088533273882206</v>
      </c>
    </row>
    <row r="40" spans="1:81" x14ac:dyDescent="0.4">
      <c r="A40" s="132"/>
      <c r="B40" s="65" t="s">
        <v>381</v>
      </c>
      <c r="AH40" s="138">
        <f t="shared" ref="AH40:CC40" si="10">AH9-AH29</f>
        <v>421.52873383365204</v>
      </c>
      <c r="AI40" s="138">
        <f t="shared" si="10"/>
        <v>428.076753</v>
      </c>
      <c r="AJ40" s="138">
        <f t="shared" si="10"/>
        <v>660.61226599999998</v>
      </c>
      <c r="AK40" s="138">
        <f t="shared" si="10"/>
        <v>1264.965091</v>
      </c>
      <c r="AL40" s="138">
        <f t="shared" si="10"/>
        <v>2209.4104600000001</v>
      </c>
      <c r="AM40" s="138">
        <f t="shared" si="10"/>
        <v>2825.5711942500002</v>
      </c>
      <c r="AN40" s="138">
        <f t="shared" si="10"/>
        <v>3220.5594852500003</v>
      </c>
      <c r="AO40" s="138">
        <f t="shared" si="10"/>
        <v>3645.8768322857145</v>
      </c>
      <c r="AP40" s="138">
        <f t="shared" si="10"/>
        <v>3761.7295313333334</v>
      </c>
      <c r="AQ40" s="138">
        <f t="shared" si="10"/>
        <v>3448.8278886666667</v>
      </c>
      <c r="AR40" s="138">
        <f t="shared" si="10"/>
        <v>2611.4259440000001</v>
      </c>
      <c r="AS40" s="138">
        <f t="shared" si="10"/>
        <v>2276.3142769999999</v>
      </c>
      <c r="AT40" s="138">
        <f t="shared" si="10"/>
        <v>2563.941902</v>
      </c>
      <c r="AU40" s="138">
        <f t="shared" si="10"/>
        <v>3636.3055476666668</v>
      </c>
      <c r="AV40" s="138">
        <f t="shared" si="10"/>
        <v>4663.306947</v>
      </c>
      <c r="AW40" s="138">
        <f t="shared" si="10"/>
        <v>4967.275426666667</v>
      </c>
      <c r="AX40" s="138">
        <f t="shared" si="10"/>
        <v>4363</v>
      </c>
      <c r="AY40" s="138">
        <f t="shared" si="10"/>
        <v>4163</v>
      </c>
      <c r="AZ40" s="138">
        <f t="shared" si="10"/>
        <v>3702.2150000000001</v>
      </c>
      <c r="BA40" s="138">
        <f t="shared" si="10"/>
        <v>3088.4580000000001</v>
      </c>
      <c r="BB40" s="138">
        <f t="shared" si="10"/>
        <v>2778.4490000000001</v>
      </c>
      <c r="BC40" s="138">
        <f t="shared" si="10"/>
        <v>2511.067</v>
      </c>
      <c r="BD40" s="138">
        <f t="shared" si="10"/>
        <v>2130.2660000000001</v>
      </c>
      <c r="BE40" s="138">
        <f t="shared" si="10"/>
        <v>1851.8090000000002</v>
      </c>
      <c r="BF40" s="138">
        <f t="shared" si="10"/>
        <v>1815.6551379400003</v>
      </c>
      <c r="BG40" s="138">
        <f t="shared" si="10"/>
        <v>1796.0921970551724</v>
      </c>
      <c r="BH40" s="213">
        <f t="shared" si="10"/>
        <v>1616.366</v>
      </c>
      <c r="BI40" s="138">
        <f t="shared" si="10"/>
        <v>1800.8370419799328</v>
      </c>
      <c r="BJ40" s="138">
        <f t="shared" si="10"/>
        <v>1949.6482782981043</v>
      </c>
      <c r="BK40" s="138">
        <f t="shared" si="10"/>
        <v>1817.4577446102965</v>
      </c>
      <c r="BL40" s="138">
        <f t="shared" si="10"/>
        <v>2129.1275195499998</v>
      </c>
      <c r="BM40" s="138">
        <f t="shared" si="10"/>
        <v>3595.32545321</v>
      </c>
      <c r="BN40" s="138">
        <f t="shared" si="10"/>
        <v>3672.3248568335066</v>
      </c>
      <c r="BO40" s="138">
        <f t="shared" si="10"/>
        <v>4184.1081413699985</v>
      </c>
      <c r="BP40" s="138">
        <f t="shared" si="10"/>
        <v>4507.4715771600004</v>
      </c>
      <c r="BQ40" s="138">
        <f t="shared" si="10"/>
        <v>3811.3202527161902</v>
      </c>
      <c r="BR40" s="138">
        <f t="shared" si="10"/>
        <v>2695.8303489699992</v>
      </c>
      <c r="BS40" s="138">
        <f t="shared" si="10"/>
        <v>2003.6174202700001</v>
      </c>
      <c r="BT40" s="138">
        <f t="shared" si="10"/>
        <v>1611.2098276999998</v>
      </c>
      <c r="BU40" s="138">
        <f t="shared" si="10"/>
        <v>1442.7194395999989</v>
      </c>
      <c r="BV40" s="138">
        <f t="shared" si="10"/>
        <v>1143.9083112699998</v>
      </c>
      <c r="BW40" s="138">
        <f t="shared" si="10"/>
        <v>602.98041054999987</v>
      </c>
      <c r="BX40" s="138">
        <f t="shared" si="10"/>
        <v>434.55533777531332</v>
      </c>
      <c r="BY40" s="138">
        <f t="shared" si="10"/>
        <v>318.60446851750936</v>
      </c>
      <c r="BZ40" s="138">
        <f t="shared" si="10"/>
        <v>206.08014886630593</v>
      </c>
      <c r="CA40" s="138">
        <f t="shared" si="10"/>
        <v>15.065452369421939</v>
      </c>
      <c r="CB40" s="138">
        <f t="shared" si="10"/>
        <v>0</v>
      </c>
      <c r="CC40" s="139">
        <f t="shared" si="10"/>
        <v>0</v>
      </c>
    </row>
    <row r="41" spans="1:81" x14ac:dyDescent="0.4">
      <c r="A41" s="132"/>
      <c r="B41" s="65" t="s">
        <v>382</v>
      </c>
      <c r="AH41" s="138">
        <f t="shared" ref="AH41:CC41" si="11">AH10-AH30</f>
        <v>19.429980786885245</v>
      </c>
      <c r="AI41" s="138">
        <f t="shared" si="11"/>
        <v>24.98140386885246</v>
      </c>
      <c r="AJ41" s="138">
        <f t="shared" si="11"/>
        <v>31.485480586666668</v>
      </c>
      <c r="AK41" s="138">
        <f t="shared" si="11"/>
        <v>42.065662942955178</v>
      </c>
      <c r="AL41" s="138">
        <f t="shared" si="11"/>
        <v>58.989153888888886</v>
      </c>
      <c r="AM41" s="138">
        <f t="shared" si="11"/>
        <v>80.04656019875776</v>
      </c>
      <c r="AN41" s="138">
        <f t="shared" si="11"/>
        <v>100.63385805128205</v>
      </c>
      <c r="AO41" s="138">
        <f t="shared" si="11"/>
        <v>103.59578001843317</v>
      </c>
      <c r="AP41" s="138">
        <f t="shared" si="11"/>
        <v>135.62299025555555</v>
      </c>
      <c r="AQ41" s="138">
        <f t="shared" si="11"/>
        <v>195.83484244128789</v>
      </c>
      <c r="AR41" s="138">
        <f t="shared" si="11"/>
        <v>126.39782312688821</v>
      </c>
      <c r="AS41" s="138">
        <f t="shared" si="11"/>
        <v>125.84043405</v>
      </c>
      <c r="AT41" s="138">
        <f t="shared" si="11"/>
        <v>220.96582318101412</v>
      </c>
      <c r="AU41" s="138">
        <f t="shared" si="11"/>
        <v>356.26081221506735</v>
      </c>
      <c r="AV41" s="138">
        <f t="shared" si="11"/>
        <v>253.07357532492722</v>
      </c>
      <c r="AW41" s="138">
        <f t="shared" si="11"/>
        <v>248.79294115522868</v>
      </c>
      <c r="AX41" s="138">
        <f t="shared" si="11"/>
        <v>369.89999999999884</v>
      </c>
      <c r="AY41" s="138">
        <f t="shared" si="11"/>
        <v>427.30699999999945</v>
      </c>
      <c r="AZ41" s="138">
        <f t="shared" si="11"/>
        <v>378.41800000000001</v>
      </c>
      <c r="BA41" s="138">
        <f t="shared" si="11"/>
        <v>335.34300000000093</v>
      </c>
      <c r="BB41" s="138">
        <f t="shared" si="11"/>
        <v>309.75799999999867</v>
      </c>
      <c r="BC41" s="138">
        <f t="shared" si="11"/>
        <v>230.18900000000011</v>
      </c>
      <c r="BD41" s="138">
        <f t="shared" si="11"/>
        <v>222.10499999999894</v>
      </c>
      <c r="BE41" s="138">
        <f t="shared" si="11"/>
        <v>243.31711941217159</v>
      </c>
      <c r="BF41" s="138">
        <f t="shared" si="11"/>
        <v>261.18071095259984</v>
      </c>
      <c r="BG41" s="138">
        <f t="shared" si="11"/>
        <v>391.25825241992959</v>
      </c>
      <c r="BH41" s="213">
        <f t="shared" si="11"/>
        <v>579.968560577331</v>
      </c>
      <c r="BI41" s="138">
        <f t="shared" si="11"/>
        <v>568.00879661356441</v>
      </c>
      <c r="BJ41" s="138">
        <f t="shared" si="11"/>
        <v>571.75198014370062</v>
      </c>
      <c r="BK41" s="138">
        <f t="shared" si="11"/>
        <v>501.8893751028902</v>
      </c>
      <c r="BL41" s="138">
        <f t="shared" si="11"/>
        <v>450.18861358952347</v>
      </c>
      <c r="BM41" s="138">
        <f t="shared" si="11"/>
        <v>500.43241755851398</v>
      </c>
      <c r="BN41" s="138">
        <f t="shared" si="11"/>
        <v>593.08102332709927</v>
      </c>
      <c r="BO41" s="138">
        <f t="shared" si="11"/>
        <v>612.21709897413382</v>
      </c>
      <c r="BP41" s="138">
        <f t="shared" si="11"/>
        <v>674.75149356755662</v>
      </c>
      <c r="BQ41" s="138">
        <f t="shared" si="11"/>
        <v>709.39838687550969</v>
      </c>
      <c r="BR41" s="138">
        <f t="shared" si="11"/>
        <v>715.09465586803412</v>
      </c>
      <c r="BS41" s="138">
        <f t="shared" si="11"/>
        <v>732.25916753352351</v>
      </c>
      <c r="BT41" s="138">
        <f t="shared" si="11"/>
        <v>722.36732731459915</v>
      </c>
      <c r="BU41" s="138">
        <f t="shared" si="11"/>
        <v>755.95652884947106</v>
      </c>
      <c r="BV41" s="138">
        <f t="shared" si="11"/>
        <v>705.31681550517283</v>
      </c>
      <c r="BW41" s="138">
        <f t="shared" si="11"/>
        <v>562.0967838845603</v>
      </c>
      <c r="BX41" s="138">
        <f t="shared" si="11"/>
        <v>456.38831667318482</v>
      </c>
      <c r="BY41" s="138">
        <f t="shared" si="11"/>
        <v>351.52238300332209</v>
      </c>
      <c r="BZ41" s="138">
        <f t="shared" si="11"/>
        <v>266.44776187912873</v>
      </c>
      <c r="CA41" s="138">
        <f t="shared" si="11"/>
        <v>191.53656092417515</v>
      </c>
      <c r="CB41" s="138">
        <f t="shared" si="11"/>
        <v>113.64130103316567</v>
      </c>
      <c r="CC41" s="139">
        <f t="shared" si="11"/>
        <v>36.294073739137815</v>
      </c>
    </row>
    <row r="42" spans="1:81" ht="26.25" customHeight="1" x14ac:dyDescent="0.4">
      <c r="A42" s="132"/>
      <c r="B42" s="67" t="s">
        <v>383</v>
      </c>
      <c r="AH42" s="138">
        <f t="shared" ref="AH42:CC42" si="12">SUM(AH38:AH41)</f>
        <v>715.29671786231086</v>
      </c>
      <c r="AI42" s="138">
        <f t="shared" si="12"/>
        <v>749.95815319514134</v>
      </c>
      <c r="AJ42" s="138">
        <f t="shared" si="12"/>
        <v>1040.789129089716</v>
      </c>
      <c r="AK42" s="138">
        <f t="shared" si="12"/>
        <v>1754.8259641488253</v>
      </c>
      <c r="AL42" s="138">
        <f t="shared" si="12"/>
        <v>2912.5827186110514</v>
      </c>
      <c r="AM42" s="138">
        <f t="shared" si="12"/>
        <v>3707.2350978794707</v>
      </c>
      <c r="AN42" s="138">
        <f t="shared" si="12"/>
        <v>4224.6237051528278</v>
      </c>
      <c r="AO42" s="138">
        <f t="shared" si="12"/>
        <v>4836.5364038480639</v>
      </c>
      <c r="AP42" s="138">
        <f t="shared" si="12"/>
        <v>5163.6852653570695</v>
      </c>
      <c r="AQ42" s="138">
        <f t="shared" si="12"/>
        <v>4962.3834664939886</v>
      </c>
      <c r="AR42" s="138">
        <f t="shared" si="12"/>
        <v>4243.4634653334151</v>
      </c>
      <c r="AS42" s="138">
        <f t="shared" si="12"/>
        <v>4001.2256838964586</v>
      </c>
      <c r="AT42" s="138">
        <f t="shared" si="12"/>
        <v>4764.1955617436151</v>
      </c>
      <c r="AU42" s="138">
        <f t="shared" si="12"/>
        <v>6514.6706588864881</v>
      </c>
      <c r="AV42" s="138">
        <f t="shared" si="12"/>
        <v>8122.086198711092</v>
      </c>
      <c r="AW42" s="138">
        <f t="shared" si="12"/>
        <v>8879.3638146248231</v>
      </c>
      <c r="AX42" s="138">
        <f t="shared" si="12"/>
        <v>9196.7945080707887</v>
      </c>
      <c r="AY42" s="138">
        <f t="shared" si="12"/>
        <v>9626.2797994921839</v>
      </c>
      <c r="AZ42" s="138">
        <f t="shared" si="12"/>
        <v>9373.9060127506436</v>
      </c>
      <c r="BA42" s="138">
        <f t="shared" si="12"/>
        <v>8683.992750001371</v>
      </c>
      <c r="BB42" s="138">
        <f t="shared" si="12"/>
        <v>8346.4894080489466</v>
      </c>
      <c r="BC42" s="138">
        <f t="shared" si="12"/>
        <v>7986.9062235258198</v>
      </c>
      <c r="BD42" s="138">
        <f t="shared" si="12"/>
        <v>7789.9162842081232</v>
      </c>
      <c r="BE42" s="138">
        <f t="shared" si="12"/>
        <v>7722.5366290181055</v>
      </c>
      <c r="BF42" s="138">
        <f t="shared" si="12"/>
        <v>7845.7415670189039</v>
      </c>
      <c r="BG42" s="138">
        <f t="shared" si="12"/>
        <v>8366.5237019159031</v>
      </c>
      <c r="BH42" s="213">
        <f t="shared" si="12"/>
        <v>8367.2790000000005</v>
      </c>
      <c r="BI42" s="138">
        <f t="shared" si="12"/>
        <v>8424.8330465849322</v>
      </c>
      <c r="BJ42" s="138">
        <f t="shared" si="12"/>
        <v>8738.4191272081043</v>
      </c>
      <c r="BK42" s="138">
        <f t="shared" si="12"/>
        <v>9107.9316333856113</v>
      </c>
      <c r="BL42" s="138">
        <f t="shared" si="12"/>
        <v>9420.9790139622673</v>
      </c>
      <c r="BM42" s="138">
        <f t="shared" si="12"/>
        <v>11778.5503576542</v>
      </c>
      <c r="BN42" s="138">
        <f t="shared" si="12"/>
        <v>12172.406677572175</v>
      </c>
      <c r="BO42" s="138">
        <f t="shared" si="12"/>
        <v>12885.8511697129</v>
      </c>
      <c r="BP42" s="138">
        <f t="shared" si="12"/>
        <v>13999.011134642462</v>
      </c>
      <c r="BQ42" s="138">
        <f t="shared" si="12"/>
        <v>14119.799526363722</v>
      </c>
      <c r="BR42" s="138">
        <f t="shared" si="12"/>
        <v>14196.278360337416</v>
      </c>
      <c r="BS42" s="138">
        <f t="shared" si="12"/>
        <v>14277.388199827705</v>
      </c>
      <c r="BT42" s="138">
        <f t="shared" si="12"/>
        <v>13927.347972056852</v>
      </c>
      <c r="BU42" s="138">
        <f t="shared" si="12"/>
        <v>14180.3789106407</v>
      </c>
      <c r="BV42" s="138">
        <f t="shared" si="12"/>
        <v>13485.592677826571</v>
      </c>
      <c r="BW42" s="138">
        <f t="shared" si="12"/>
        <v>11299.892346987197</v>
      </c>
      <c r="BX42" s="138">
        <f t="shared" si="12"/>
        <v>10271.319856533444</v>
      </c>
      <c r="BY42" s="138">
        <f t="shared" si="12"/>
        <v>9812.3682586706254</v>
      </c>
      <c r="BZ42" s="138">
        <f t="shared" si="12"/>
        <v>9041.0526159590045</v>
      </c>
      <c r="CA42" s="138">
        <f t="shared" si="12"/>
        <v>8197.8787707041811</v>
      </c>
      <c r="CB42" s="138">
        <f t="shared" si="12"/>
        <v>6504.3386802809364</v>
      </c>
      <c r="CC42" s="139">
        <f t="shared" si="12"/>
        <v>3498.8147955253089</v>
      </c>
    </row>
    <row r="43" spans="1:81" x14ac:dyDescent="0.4">
      <c r="A43" s="132"/>
      <c r="B43" s="67" t="s">
        <v>384</v>
      </c>
      <c r="AH43" s="138">
        <f t="shared" ref="AH43:CC43" si="13">AH42+AH37</f>
        <v>1273.4937362036571</v>
      </c>
      <c r="AI43" s="138">
        <f t="shared" si="13"/>
        <v>1362.9195439999999</v>
      </c>
      <c r="AJ43" s="138">
        <f t="shared" si="13"/>
        <v>1751.1143538461538</v>
      </c>
      <c r="AK43" s="138">
        <f t="shared" si="13"/>
        <v>2657.6854695000002</v>
      </c>
      <c r="AL43" s="138">
        <f t="shared" si="13"/>
        <v>3817.5333942500001</v>
      </c>
      <c r="AM43" s="138">
        <f t="shared" si="13"/>
        <v>4605.0374345</v>
      </c>
      <c r="AN43" s="138">
        <f t="shared" si="13"/>
        <v>5249.22940225</v>
      </c>
      <c r="AO43" s="138">
        <f t="shared" si="13"/>
        <v>5925.8802872857141</v>
      </c>
      <c r="AP43" s="138">
        <f t="shared" si="13"/>
        <v>6219.4244389333326</v>
      </c>
      <c r="AQ43" s="138">
        <f t="shared" si="13"/>
        <v>5993.7093670000013</v>
      </c>
      <c r="AR43" s="138">
        <f t="shared" si="13"/>
        <v>5381.6140466666675</v>
      </c>
      <c r="AS43" s="138">
        <f t="shared" si="13"/>
        <v>5152.8057166666676</v>
      </c>
      <c r="AT43" s="138">
        <f t="shared" si="13"/>
        <v>6029.1884084879675</v>
      </c>
      <c r="AU43" s="138">
        <f t="shared" si="13"/>
        <v>7954.5646282840453</v>
      </c>
      <c r="AV43" s="138">
        <f t="shared" si="13"/>
        <v>10261.900401572635</v>
      </c>
      <c r="AW43" s="138">
        <f t="shared" si="13"/>
        <v>11080.553460896765</v>
      </c>
      <c r="AX43" s="138">
        <f t="shared" si="13"/>
        <v>11418.910251571619</v>
      </c>
      <c r="AY43" s="138">
        <f t="shared" si="13"/>
        <v>11967.287325429546</v>
      </c>
      <c r="AZ43" s="138">
        <f t="shared" si="13"/>
        <v>11716.682181652171</v>
      </c>
      <c r="BA43" s="138">
        <f t="shared" si="13"/>
        <v>11105.415104404639</v>
      </c>
      <c r="BB43" s="138">
        <f t="shared" si="13"/>
        <v>10730.541461768862</v>
      </c>
      <c r="BC43" s="138">
        <f t="shared" si="13"/>
        <v>10600.157779455387</v>
      </c>
      <c r="BD43" s="138">
        <f t="shared" si="13"/>
        <v>10743.957331973461</v>
      </c>
      <c r="BE43" s="138">
        <f t="shared" si="13"/>
        <v>11081.606751270549</v>
      </c>
      <c r="BF43" s="138">
        <f t="shared" si="13"/>
        <v>11642.917791906873</v>
      </c>
      <c r="BG43" s="138">
        <f t="shared" si="13"/>
        <v>12934.185497335639</v>
      </c>
      <c r="BH43" s="213">
        <f t="shared" si="13"/>
        <v>14337.895</v>
      </c>
      <c r="BI43" s="138">
        <f t="shared" si="13"/>
        <v>14851.108266184932</v>
      </c>
      <c r="BJ43" s="138">
        <f t="shared" si="13"/>
        <v>15606.962786808102</v>
      </c>
      <c r="BK43" s="138">
        <f t="shared" si="13"/>
        <v>16475.056454099642</v>
      </c>
      <c r="BL43" s="138">
        <f t="shared" si="13"/>
        <v>17124.297496262265</v>
      </c>
      <c r="BM43" s="138">
        <f t="shared" si="13"/>
        <v>19907.435506014201</v>
      </c>
      <c r="BN43" s="138">
        <f t="shared" si="13"/>
        <v>20414.563520732176</v>
      </c>
      <c r="BO43" s="138">
        <f t="shared" si="13"/>
        <v>20938.004279022898</v>
      </c>
      <c r="BP43" s="138">
        <f t="shared" si="13"/>
        <v>21509.88625096246</v>
      </c>
      <c r="BQ43" s="138">
        <f t="shared" si="13"/>
        <v>21161.323002563695</v>
      </c>
      <c r="BR43" s="138">
        <f t="shared" si="13"/>
        <v>20772.358298077415</v>
      </c>
      <c r="BS43" s="138">
        <f t="shared" si="13"/>
        <v>20356.094250697701</v>
      </c>
      <c r="BT43" s="138">
        <f t="shared" si="13"/>
        <v>19592.933527166853</v>
      </c>
      <c r="BU43" s="138">
        <f t="shared" si="13"/>
        <v>19548.026928880703</v>
      </c>
      <c r="BV43" s="138">
        <f t="shared" si="13"/>
        <v>18625.469904546571</v>
      </c>
      <c r="BW43" s="138">
        <f t="shared" si="13"/>
        <v>16360.779147727195</v>
      </c>
      <c r="BX43" s="138">
        <f t="shared" si="13"/>
        <v>15354.624072245586</v>
      </c>
      <c r="BY43" s="138">
        <f t="shared" si="13"/>
        <v>14811.52685647511</v>
      </c>
      <c r="BZ43" s="138">
        <f t="shared" si="13"/>
        <v>14016.001799322537</v>
      </c>
      <c r="CA43" s="138">
        <f t="shared" si="13"/>
        <v>13095.305507838766</v>
      </c>
      <c r="CB43" s="138">
        <f t="shared" si="13"/>
        <v>11342.888486376505</v>
      </c>
      <c r="CC43" s="139">
        <f t="shared" si="13"/>
        <v>8306.2920397452617</v>
      </c>
    </row>
    <row r="44" spans="1:81" ht="26.25" customHeight="1" x14ac:dyDescent="0.4">
      <c r="A44" s="132"/>
      <c r="B44" s="72" t="s">
        <v>393</v>
      </c>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9"/>
    </row>
    <row r="45" spans="1:81" x14ac:dyDescent="0.4">
      <c r="A45" s="132"/>
      <c r="B45" s="65" t="s">
        <v>394</v>
      </c>
      <c r="AH45" s="138">
        <v>24</v>
      </c>
      <c r="AI45" s="138">
        <v>27</v>
      </c>
      <c r="AJ45" s="138">
        <v>42</v>
      </c>
      <c r="AK45" s="138">
        <v>66</v>
      </c>
      <c r="AL45" s="138">
        <v>94</v>
      </c>
      <c r="AM45" s="138">
        <v>123</v>
      </c>
      <c r="AN45" s="138">
        <v>126</v>
      </c>
      <c r="AO45" s="138">
        <v>130</v>
      </c>
      <c r="AP45" s="138">
        <v>161</v>
      </c>
      <c r="AQ45" s="138">
        <v>179.708</v>
      </c>
      <c r="AR45" s="138">
        <v>394.245</v>
      </c>
      <c r="AS45" s="138">
        <v>425.16500000000002</v>
      </c>
      <c r="AT45" s="138">
        <v>494.35300000000001</v>
      </c>
      <c r="AU45" s="138">
        <v>626.245</v>
      </c>
      <c r="AV45" s="138">
        <v>928.67899999999997</v>
      </c>
      <c r="AW45" s="138">
        <v>1207.7750000000001</v>
      </c>
      <c r="AX45" s="138">
        <v>1440.797</v>
      </c>
      <c r="AY45" s="138">
        <v>1739.5630000000001</v>
      </c>
      <c r="AZ45" s="138">
        <v>2083.6799999999998</v>
      </c>
      <c r="BA45" s="138">
        <v>2326.3319999999999</v>
      </c>
      <c r="BB45" s="138">
        <v>2428.9789999999998</v>
      </c>
      <c r="BC45" s="138">
        <v>1895.7190000000001</v>
      </c>
      <c r="BD45" s="138">
        <v>1.71</v>
      </c>
      <c r="BE45" s="138">
        <v>0</v>
      </c>
      <c r="BF45" s="138">
        <v>0</v>
      </c>
      <c r="BG45" s="138">
        <v>8.5208560000000017E-2</v>
      </c>
      <c r="BH45" s="138">
        <v>0</v>
      </c>
      <c r="BI45" s="138">
        <v>0</v>
      </c>
      <c r="BJ45" s="138">
        <v>0</v>
      </c>
      <c r="BK45" s="138">
        <v>0</v>
      </c>
      <c r="BL45" s="138">
        <v>0</v>
      </c>
      <c r="BM45" s="138">
        <v>0</v>
      </c>
      <c r="BN45" s="138">
        <v>0</v>
      </c>
      <c r="BO45" s="138">
        <v>0</v>
      </c>
      <c r="BP45" s="138">
        <v>0</v>
      </c>
      <c r="BQ45" s="138">
        <v>0</v>
      </c>
      <c r="BR45" s="138">
        <v>0</v>
      </c>
      <c r="BS45" s="138">
        <v>0</v>
      </c>
      <c r="BT45" s="138">
        <v>0</v>
      </c>
      <c r="BU45" s="138">
        <v>0</v>
      </c>
      <c r="BV45" s="138">
        <v>0</v>
      </c>
      <c r="BW45" s="138">
        <v>0</v>
      </c>
      <c r="BX45" s="138">
        <v>0</v>
      </c>
      <c r="BY45" s="138">
        <v>0</v>
      </c>
      <c r="BZ45" s="138">
        <v>0</v>
      </c>
      <c r="CA45" s="138">
        <v>0</v>
      </c>
      <c r="CB45" s="138">
        <v>0</v>
      </c>
      <c r="CC45" s="139">
        <v>0</v>
      </c>
    </row>
    <row r="46" spans="1:81" x14ac:dyDescent="0.4">
      <c r="A46" s="132"/>
      <c r="B46" s="178" t="s">
        <v>395</v>
      </c>
      <c r="AH46" s="138">
        <v>14.511966970103668</v>
      </c>
      <c r="AI46" s="138">
        <v>16.133326530612248</v>
      </c>
      <c r="AJ46" s="138">
        <v>24.717428571428567</v>
      </c>
      <c r="AK46" s="138">
        <v>38.256555984555987</v>
      </c>
      <c r="AL46" s="138">
        <v>53.688094574692514</v>
      </c>
      <c r="AM46" s="138">
        <v>69.433802484230412</v>
      </c>
      <c r="AN46" s="138">
        <v>70.79400989192159</v>
      </c>
      <c r="AO46" s="138">
        <v>72.922577563434828</v>
      </c>
      <c r="AP46" s="138">
        <v>90.311245126833001</v>
      </c>
      <c r="AQ46" s="138">
        <v>101.14080485724621</v>
      </c>
      <c r="AR46" s="138">
        <v>214.69849528659114</v>
      </c>
      <c r="AS46" s="138">
        <v>246.22674990624449</v>
      </c>
      <c r="AT46" s="138">
        <v>290.78532291356805</v>
      </c>
      <c r="AU46" s="138">
        <v>374.87953670196288</v>
      </c>
      <c r="AV46" s="138">
        <v>515.91282807874779</v>
      </c>
      <c r="AW46" s="138">
        <v>639.46872373484587</v>
      </c>
      <c r="AX46" s="138">
        <v>746.17943712198155</v>
      </c>
      <c r="AY46" s="138">
        <v>868.26822643117271</v>
      </c>
      <c r="AZ46" s="138">
        <v>1014.3606606667142</v>
      </c>
      <c r="BA46" s="138">
        <v>1119.2241017635679</v>
      </c>
      <c r="BB46" s="138">
        <v>1161.318333432162</v>
      </c>
      <c r="BC46" s="138">
        <v>952.99214417084886</v>
      </c>
      <c r="BD46" s="138">
        <v>0.85962981144998363</v>
      </c>
      <c r="BE46" s="138">
        <v>0</v>
      </c>
      <c r="BF46" s="138">
        <v>0</v>
      </c>
      <c r="BG46" s="138">
        <v>4.2834981501008555E-2</v>
      </c>
      <c r="BH46" s="138">
        <v>0</v>
      </c>
      <c r="BI46" s="138">
        <v>0</v>
      </c>
      <c r="BJ46" s="138">
        <v>0</v>
      </c>
      <c r="BK46" s="138">
        <v>0</v>
      </c>
      <c r="BL46" s="138">
        <v>0</v>
      </c>
      <c r="BM46" s="138">
        <v>0</v>
      </c>
      <c r="BN46" s="138">
        <v>0</v>
      </c>
      <c r="BO46" s="138">
        <v>0</v>
      </c>
      <c r="BP46" s="138">
        <v>0</v>
      </c>
      <c r="BQ46" s="138">
        <v>0</v>
      </c>
      <c r="BR46" s="138">
        <v>0</v>
      </c>
      <c r="BS46" s="138">
        <v>0</v>
      </c>
      <c r="BT46" s="138">
        <v>0</v>
      </c>
      <c r="BU46" s="138">
        <v>0</v>
      </c>
      <c r="BV46" s="138">
        <v>0</v>
      </c>
      <c r="BW46" s="138">
        <v>0</v>
      </c>
      <c r="BX46" s="138">
        <v>0</v>
      </c>
      <c r="BY46" s="138">
        <v>0</v>
      </c>
      <c r="BZ46" s="138">
        <v>0</v>
      </c>
      <c r="CA46" s="138">
        <v>0</v>
      </c>
      <c r="CB46" s="138">
        <v>0</v>
      </c>
      <c r="CC46" s="139">
        <v>0</v>
      </c>
    </row>
    <row r="47" spans="1:81" x14ac:dyDescent="0.4">
      <c r="A47" s="132"/>
      <c r="B47" s="178" t="s">
        <v>396</v>
      </c>
      <c r="AH47" s="138">
        <v>9.4880330298963322</v>
      </c>
      <c r="AI47" s="138">
        <v>10.866673469387752</v>
      </c>
      <c r="AJ47" s="138">
        <v>17.282571428571433</v>
      </c>
      <c r="AK47" s="138">
        <v>27.743444015444013</v>
      </c>
      <c r="AL47" s="138">
        <v>40.311905425307486</v>
      </c>
      <c r="AM47" s="138">
        <v>53.566197515769588</v>
      </c>
      <c r="AN47" s="138">
        <v>55.20599010807841</v>
      </c>
      <c r="AO47" s="138">
        <v>57.077422436565172</v>
      </c>
      <c r="AP47" s="138">
        <v>70.688754873166999</v>
      </c>
      <c r="AQ47" s="138">
        <v>78.567195142753789</v>
      </c>
      <c r="AR47" s="138">
        <v>179.54650471340884</v>
      </c>
      <c r="AS47" s="138">
        <v>178.93825009375556</v>
      </c>
      <c r="AT47" s="138">
        <v>203.56767708643196</v>
      </c>
      <c r="AU47" s="138">
        <v>251.36546329803713</v>
      </c>
      <c r="AV47" s="138">
        <v>412.76617192125207</v>
      </c>
      <c r="AW47" s="138">
        <v>568.30627626515411</v>
      </c>
      <c r="AX47" s="138">
        <v>694.61756287801848</v>
      </c>
      <c r="AY47" s="138">
        <v>871.2947735688274</v>
      </c>
      <c r="AZ47" s="138">
        <v>1069.3193393332856</v>
      </c>
      <c r="BA47" s="138">
        <v>1207.107898236432</v>
      </c>
      <c r="BB47" s="138">
        <v>1267.660666567838</v>
      </c>
      <c r="BC47" s="138">
        <v>942.7268558291513</v>
      </c>
      <c r="BD47" s="138">
        <v>0.85037018855001634</v>
      </c>
      <c r="BE47" s="138">
        <v>0</v>
      </c>
      <c r="BF47" s="138">
        <v>0</v>
      </c>
      <c r="BG47" s="138">
        <v>4.2373578498991461E-2</v>
      </c>
      <c r="BH47" s="138">
        <v>0</v>
      </c>
      <c r="BI47" s="138">
        <v>0</v>
      </c>
      <c r="BJ47" s="138">
        <v>0</v>
      </c>
      <c r="BK47" s="138">
        <v>0</v>
      </c>
      <c r="BL47" s="138">
        <v>0</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8">
        <v>0</v>
      </c>
      <c r="CB47" s="138">
        <v>0</v>
      </c>
      <c r="CC47" s="139">
        <v>0</v>
      </c>
    </row>
    <row r="48" spans="1:81" x14ac:dyDescent="0.4">
      <c r="A48" s="132"/>
      <c r="B48" s="178" t="s">
        <v>397</v>
      </c>
      <c r="AH48" s="138">
        <v>13.756276951258759</v>
      </c>
      <c r="AI48" s="138">
        <v>14.721428571428573</v>
      </c>
      <c r="AJ48" s="138">
        <v>22.033333333333331</v>
      </c>
      <c r="AK48" s="138">
        <v>32.202197802197801</v>
      </c>
      <c r="AL48" s="138">
        <v>41.401985111662533</v>
      </c>
      <c r="AM48" s="138">
        <v>50.329731447640235</v>
      </c>
      <c r="AN48" s="138">
        <v>51.097730029457637</v>
      </c>
      <c r="AO48" s="138">
        <v>53.433919597989942</v>
      </c>
      <c r="AP48" s="138">
        <v>66.668636363636352</v>
      </c>
      <c r="AQ48" s="138">
        <v>77.651036790439605</v>
      </c>
      <c r="AR48" s="138">
        <v>134.98114050144258</v>
      </c>
      <c r="AS48" s="138">
        <v>173.14325355946306</v>
      </c>
      <c r="AT48" s="138">
        <v>199.74592724262308</v>
      </c>
      <c r="AU48" s="138">
        <v>245.91611603384013</v>
      </c>
      <c r="AV48" s="138">
        <v>404.6508545365192</v>
      </c>
      <c r="AW48" s="138">
        <v>552.73875902745692</v>
      </c>
      <c r="AX48" s="138">
        <v>656.20748239800935</v>
      </c>
      <c r="AY48" s="138">
        <v>792.96442475354183</v>
      </c>
      <c r="AZ48" s="138">
        <v>949.43287308560286</v>
      </c>
      <c r="BA48" s="138">
        <v>1104.2454763063374</v>
      </c>
      <c r="BB48" s="138">
        <v>1220.2878674290116</v>
      </c>
      <c r="BC48" s="138">
        <v>970.71840220705849</v>
      </c>
      <c r="BD48" s="138">
        <v>0.8756194709100189</v>
      </c>
      <c r="BE48" s="138">
        <v>0</v>
      </c>
      <c r="BF48" s="138">
        <v>0</v>
      </c>
      <c r="BG48" s="138">
        <v>4.3631739312400351E-2</v>
      </c>
      <c r="BH48" s="138">
        <v>0</v>
      </c>
      <c r="BI48" s="138">
        <v>0</v>
      </c>
      <c r="BJ48" s="138">
        <v>0</v>
      </c>
      <c r="BK48" s="138">
        <v>0</v>
      </c>
      <c r="BL48" s="138">
        <v>0</v>
      </c>
      <c r="BM48" s="138">
        <v>0</v>
      </c>
      <c r="BN48" s="138">
        <v>0</v>
      </c>
      <c r="BO48" s="138">
        <v>0</v>
      </c>
      <c r="BP48" s="138">
        <v>0</v>
      </c>
      <c r="BQ48" s="138">
        <v>0</v>
      </c>
      <c r="BR48" s="138">
        <v>0</v>
      </c>
      <c r="BS48" s="138">
        <v>0</v>
      </c>
      <c r="BT48" s="138">
        <v>0</v>
      </c>
      <c r="BU48" s="138">
        <v>0</v>
      </c>
      <c r="BV48" s="138">
        <v>0</v>
      </c>
      <c r="BW48" s="138">
        <v>0</v>
      </c>
      <c r="BX48" s="138">
        <v>0</v>
      </c>
      <c r="BY48" s="138">
        <v>0</v>
      </c>
      <c r="BZ48" s="138">
        <v>0</v>
      </c>
      <c r="CA48" s="138">
        <v>0</v>
      </c>
      <c r="CB48" s="138">
        <v>0</v>
      </c>
      <c r="CC48" s="139">
        <v>0</v>
      </c>
    </row>
    <row r="49" spans="1:81" x14ac:dyDescent="0.4">
      <c r="A49" s="132"/>
      <c r="B49" s="178" t="s">
        <v>398</v>
      </c>
      <c r="AH49" s="138">
        <v>10.243723048741241</v>
      </c>
      <c r="AI49" s="138">
        <v>12.278571428571427</v>
      </c>
      <c r="AJ49" s="138">
        <v>19.966666666666669</v>
      </c>
      <c r="AK49" s="138">
        <v>33.797802197802199</v>
      </c>
      <c r="AL49" s="138">
        <v>52.598014888337467</v>
      </c>
      <c r="AM49" s="138">
        <v>72.670268552359772</v>
      </c>
      <c r="AN49" s="138">
        <v>74.902269970542363</v>
      </c>
      <c r="AO49" s="138">
        <v>76.566080402010058</v>
      </c>
      <c r="AP49" s="138">
        <v>94.331363636363648</v>
      </c>
      <c r="AQ49" s="138">
        <v>102.05696320956039</v>
      </c>
      <c r="AR49" s="138">
        <v>259.26385949855739</v>
      </c>
      <c r="AS49" s="138">
        <v>252.02174644053699</v>
      </c>
      <c r="AT49" s="138">
        <v>294.60707275737695</v>
      </c>
      <c r="AU49" s="138">
        <v>380.32888396615988</v>
      </c>
      <c r="AV49" s="138">
        <v>524.02814546348088</v>
      </c>
      <c r="AW49" s="138">
        <v>655.03624097254328</v>
      </c>
      <c r="AX49" s="138">
        <v>784.58951760199068</v>
      </c>
      <c r="AY49" s="138">
        <v>946.59857524645815</v>
      </c>
      <c r="AZ49" s="138">
        <v>1134.2471269143971</v>
      </c>
      <c r="BA49" s="138">
        <v>1222.0865236936625</v>
      </c>
      <c r="BB49" s="138">
        <v>1208.691132570988</v>
      </c>
      <c r="BC49" s="138">
        <v>925.00059779294145</v>
      </c>
      <c r="BD49" s="138">
        <v>0.83438052908998106</v>
      </c>
      <c r="BE49" s="138">
        <v>0</v>
      </c>
      <c r="BF49" s="138">
        <v>0</v>
      </c>
      <c r="BG49" s="138">
        <v>4.1576820687599665E-2</v>
      </c>
      <c r="BH49" s="138">
        <v>0</v>
      </c>
      <c r="BI49" s="138">
        <v>0</v>
      </c>
      <c r="BJ49" s="138">
        <v>0</v>
      </c>
      <c r="BK49" s="138">
        <v>0</v>
      </c>
      <c r="BL49" s="138">
        <v>0</v>
      </c>
      <c r="BM49" s="138">
        <v>0</v>
      </c>
      <c r="BN49" s="138">
        <v>0</v>
      </c>
      <c r="BO49" s="138">
        <v>0</v>
      </c>
      <c r="BP49" s="138">
        <v>0</v>
      </c>
      <c r="BQ49" s="138">
        <v>0</v>
      </c>
      <c r="BR49" s="138">
        <v>0</v>
      </c>
      <c r="BS49" s="138">
        <v>0</v>
      </c>
      <c r="BT49" s="138">
        <v>0</v>
      </c>
      <c r="BU49" s="138">
        <v>0</v>
      </c>
      <c r="BV49" s="138">
        <v>0</v>
      </c>
      <c r="BW49" s="138">
        <v>0</v>
      </c>
      <c r="BX49" s="138">
        <v>0</v>
      </c>
      <c r="BY49" s="138">
        <v>0</v>
      </c>
      <c r="BZ49" s="138">
        <v>0</v>
      </c>
      <c r="CA49" s="138">
        <v>0</v>
      </c>
      <c r="CB49" s="138">
        <v>0</v>
      </c>
      <c r="CC49" s="139">
        <v>0</v>
      </c>
    </row>
    <row r="50" spans="1:81" ht="26.25" customHeight="1" x14ac:dyDescent="0.4">
      <c r="A50" s="132"/>
      <c r="B50" s="65" t="s">
        <v>230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2.8769999999999998</v>
      </c>
      <c r="AW50" s="138">
        <v>7.2039999999999997</v>
      </c>
      <c r="AX50" s="138">
        <v>11.369</v>
      </c>
      <c r="AY50" s="138">
        <v>19.163</v>
      </c>
      <c r="AZ50" s="138">
        <v>34.027000000000001</v>
      </c>
      <c r="BA50" s="138">
        <v>42.026000000000003</v>
      </c>
      <c r="BB50" s="138">
        <v>48.832000000000001</v>
      </c>
      <c r="BC50" s="138">
        <v>39.287999999999997</v>
      </c>
      <c r="BD50" s="138">
        <v>-6.0999999999999999E-2</v>
      </c>
      <c r="BE50" s="138">
        <v>-8.6436562195121955E-2</v>
      </c>
      <c r="BF50" s="138">
        <v>-0.14737339999999999</v>
      </c>
      <c r="BG50" s="138">
        <v>8.5208560000000017E-2</v>
      </c>
      <c r="BH50" s="138">
        <v>-2.9000000000000001E-2</v>
      </c>
      <c r="BI50" s="138">
        <v>0</v>
      </c>
      <c r="BJ50" s="138">
        <v>0</v>
      </c>
      <c r="BK50" s="138">
        <v>0</v>
      </c>
      <c r="BL50" s="138">
        <v>0</v>
      </c>
      <c r="BM50" s="138">
        <v>0</v>
      </c>
      <c r="BN50" s="138">
        <v>0</v>
      </c>
      <c r="BO50" s="138">
        <v>0</v>
      </c>
      <c r="BP50" s="138">
        <v>0</v>
      </c>
      <c r="BQ50" s="138">
        <v>0</v>
      </c>
      <c r="BR50" s="138">
        <v>0</v>
      </c>
      <c r="BS50" s="138">
        <v>0</v>
      </c>
      <c r="BT50" s="138">
        <v>0</v>
      </c>
      <c r="BU50" s="138">
        <v>0</v>
      </c>
      <c r="BV50" s="138">
        <v>0</v>
      </c>
      <c r="BW50" s="138">
        <v>0</v>
      </c>
      <c r="BX50" s="138">
        <v>0</v>
      </c>
      <c r="BY50" s="138">
        <v>0</v>
      </c>
      <c r="BZ50" s="138">
        <v>0</v>
      </c>
      <c r="CA50" s="138">
        <v>0</v>
      </c>
      <c r="CB50" s="138">
        <v>0</v>
      </c>
      <c r="CC50" s="139">
        <v>0</v>
      </c>
    </row>
    <row r="51" spans="1:81" x14ac:dyDescent="0.4">
      <c r="A51" s="132"/>
      <c r="B51" s="178" t="s">
        <v>395</v>
      </c>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0.65355075911120464</v>
      </c>
      <c r="AW51" s="138">
        <v>1.6217743773994191</v>
      </c>
      <c r="AX51" s="138">
        <v>2.5752797853609004</v>
      </c>
      <c r="AY51" s="138">
        <v>4.0695107580942906</v>
      </c>
      <c r="AZ51" s="138">
        <v>7.3852964480226744</v>
      </c>
      <c r="BA51" s="138">
        <v>9.2967079417926204</v>
      </c>
      <c r="BB51" s="138">
        <v>10.80366474213008</v>
      </c>
      <c r="BC51" s="138">
        <v>9.355921533335783</v>
      </c>
      <c r="BD51" s="138">
        <v>0</v>
      </c>
      <c r="BE51" s="138">
        <v>0</v>
      </c>
      <c r="BF51" s="138">
        <v>0</v>
      </c>
      <c r="BG51" s="138">
        <v>0</v>
      </c>
      <c r="BH51" s="138">
        <v>0</v>
      </c>
      <c r="BI51" s="138">
        <v>0</v>
      </c>
      <c r="BJ51" s="138">
        <v>0</v>
      </c>
      <c r="BK51" s="138">
        <v>0</v>
      </c>
      <c r="BL51" s="138">
        <v>0</v>
      </c>
      <c r="BM51" s="138">
        <v>0</v>
      </c>
      <c r="BN51" s="138">
        <v>0</v>
      </c>
      <c r="BO51" s="138">
        <v>0</v>
      </c>
      <c r="BP51" s="138">
        <v>0</v>
      </c>
      <c r="BQ51" s="138">
        <v>0</v>
      </c>
      <c r="BR51" s="138">
        <v>0</v>
      </c>
      <c r="BS51" s="138">
        <v>0</v>
      </c>
      <c r="BT51" s="138">
        <v>0</v>
      </c>
      <c r="BU51" s="138">
        <v>0</v>
      </c>
      <c r="BV51" s="138">
        <v>0</v>
      </c>
      <c r="BW51" s="138">
        <v>0</v>
      </c>
      <c r="BX51" s="138">
        <v>0</v>
      </c>
      <c r="BY51" s="138">
        <v>0</v>
      </c>
      <c r="BZ51" s="138">
        <v>0</v>
      </c>
      <c r="CA51" s="138">
        <v>0</v>
      </c>
      <c r="CB51" s="138">
        <v>0</v>
      </c>
      <c r="CC51" s="139">
        <v>0</v>
      </c>
    </row>
    <row r="52" spans="1:81" x14ac:dyDescent="0.4">
      <c r="A52" s="132"/>
      <c r="B52" s="178" t="s">
        <v>396</v>
      </c>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2.2234492408887951</v>
      </c>
      <c r="AW52" s="138">
        <v>5.5822256226005811</v>
      </c>
      <c r="AX52" s="138">
        <v>8.7937202146390998</v>
      </c>
      <c r="AY52" s="138">
        <v>15.09348924190571</v>
      </c>
      <c r="AZ52" s="138">
        <v>26.641703551977329</v>
      </c>
      <c r="BA52" s="138">
        <v>32.729292058207385</v>
      </c>
      <c r="BB52" s="138">
        <v>38.028335257869927</v>
      </c>
      <c r="BC52" s="138">
        <v>29.932078466664212</v>
      </c>
      <c r="BD52" s="138">
        <v>-6.0999999999999999E-2</v>
      </c>
      <c r="BE52" s="138">
        <v>-8.6436562195121955E-2</v>
      </c>
      <c r="BF52" s="138">
        <v>-0.14737339999999999</v>
      </c>
      <c r="BG52" s="138">
        <v>8.5208560000000017E-2</v>
      </c>
      <c r="BH52" s="138">
        <v>-2.9000000000000001E-2</v>
      </c>
      <c r="BI52" s="138">
        <v>0</v>
      </c>
      <c r="BJ52" s="138">
        <v>0</v>
      </c>
      <c r="BK52" s="138">
        <v>0</v>
      </c>
      <c r="BL52" s="138">
        <v>0</v>
      </c>
      <c r="BM52" s="138">
        <v>0</v>
      </c>
      <c r="BN52" s="138">
        <v>0</v>
      </c>
      <c r="BO52" s="138">
        <v>0</v>
      </c>
      <c r="BP52" s="138">
        <v>0</v>
      </c>
      <c r="BQ52" s="138">
        <v>0</v>
      </c>
      <c r="BR52" s="138">
        <v>0</v>
      </c>
      <c r="BS52" s="138">
        <v>0</v>
      </c>
      <c r="BT52" s="138">
        <v>0</v>
      </c>
      <c r="BU52" s="138">
        <v>0</v>
      </c>
      <c r="BV52" s="138">
        <v>0</v>
      </c>
      <c r="BW52" s="138">
        <v>0</v>
      </c>
      <c r="BX52" s="138">
        <v>0</v>
      </c>
      <c r="BY52" s="138">
        <v>0</v>
      </c>
      <c r="BZ52" s="138">
        <v>0</v>
      </c>
      <c r="CA52" s="138">
        <v>0</v>
      </c>
      <c r="CB52" s="138">
        <v>0</v>
      </c>
      <c r="CC52" s="139">
        <v>0</v>
      </c>
    </row>
    <row r="53" spans="1:81" x14ac:dyDescent="0.4">
      <c r="A53" s="132"/>
      <c r="B53" s="65" t="s">
        <v>334</v>
      </c>
      <c r="AH53" s="138">
        <v>0</v>
      </c>
      <c r="AI53" s="138">
        <v>0</v>
      </c>
      <c r="AJ53" s="138">
        <v>0</v>
      </c>
      <c r="AK53" s="138">
        <v>0</v>
      </c>
      <c r="AL53" s="138">
        <v>0</v>
      </c>
      <c r="AM53" s="138">
        <v>0</v>
      </c>
      <c r="AN53" s="138">
        <v>0</v>
      </c>
      <c r="AO53" s="138">
        <v>0</v>
      </c>
      <c r="AP53" s="138">
        <v>0</v>
      </c>
      <c r="AQ53" s="138">
        <v>0</v>
      </c>
      <c r="AR53" s="138">
        <v>0</v>
      </c>
      <c r="AS53" s="138">
        <v>0</v>
      </c>
      <c r="AT53" s="138">
        <v>0</v>
      </c>
      <c r="AU53" s="138">
        <v>0</v>
      </c>
      <c r="AV53" s="138">
        <v>0</v>
      </c>
      <c r="AW53" s="138">
        <v>0</v>
      </c>
      <c r="AX53" s="138">
        <v>0</v>
      </c>
      <c r="AY53" s="138">
        <v>0</v>
      </c>
      <c r="AZ53" s="138">
        <v>3.1930000000000001</v>
      </c>
      <c r="BA53" s="138">
        <v>23.582999999999998</v>
      </c>
      <c r="BB53" s="138">
        <v>32.392000000000003</v>
      </c>
      <c r="BC53" s="138">
        <v>27.45</v>
      </c>
      <c r="BD53" s="138">
        <v>4.1689999999999996</v>
      </c>
      <c r="BE53" s="138">
        <v>6.0000000000000001E-3</v>
      </c>
      <c r="BF53" s="138">
        <v>4.2999999999999997E-2</v>
      </c>
      <c r="BG53" s="138">
        <v>0</v>
      </c>
      <c r="BH53" s="138">
        <v>0</v>
      </c>
      <c r="BI53" s="138">
        <v>0</v>
      </c>
      <c r="BJ53" s="138">
        <v>0</v>
      </c>
      <c r="BK53" s="138">
        <v>0</v>
      </c>
      <c r="BL53" s="138">
        <v>0</v>
      </c>
      <c r="BM53" s="138">
        <v>0</v>
      </c>
      <c r="BN53" s="138">
        <v>0</v>
      </c>
      <c r="BO53" s="138">
        <v>0</v>
      </c>
      <c r="BP53" s="138">
        <v>0</v>
      </c>
      <c r="BQ53" s="138">
        <v>0</v>
      </c>
      <c r="BR53" s="138">
        <v>0</v>
      </c>
      <c r="BS53" s="138">
        <v>0</v>
      </c>
      <c r="BT53" s="138">
        <v>0</v>
      </c>
      <c r="BU53" s="138">
        <v>0</v>
      </c>
      <c r="BV53" s="138">
        <v>0</v>
      </c>
      <c r="BW53" s="138">
        <v>0</v>
      </c>
      <c r="BX53" s="138">
        <v>0</v>
      </c>
      <c r="BY53" s="138">
        <v>0</v>
      </c>
      <c r="BZ53" s="138">
        <v>0</v>
      </c>
      <c r="CA53" s="138">
        <v>0</v>
      </c>
      <c r="CB53" s="138">
        <v>0</v>
      </c>
      <c r="CC53" s="139">
        <v>0</v>
      </c>
    </row>
    <row r="54" spans="1:81" x14ac:dyDescent="0.4">
      <c r="A54" s="132"/>
      <c r="B54" s="65" t="s">
        <v>399</v>
      </c>
      <c r="AH54" s="138">
        <f>Table_1a!AH36</f>
        <v>0</v>
      </c>
      <c r="AI54" s="138">
        <f>Table_1a!AI36</f>
        <v>0</v>
      </c>
      <c r="AJ54" s="138">
        <f>Table_1a!AJ36</f>
        <v>0</v>
      </c>
      <c r="AK54" s="138">
        <f>Table_1a!AK36</f>
        <v>0</v>
      </c>
      <c r="AL54" s="138">
        <f>Table_1a!AL36</f>
        <v>0</v>
      </c>
      <c r="AM54" s="138">
        <f>Table_1a!AM36</f>
        <v>0</v>
      </c>
      <c r="AN54" s="138">
        <f>Table_1a!AN36</f>
        <v>0</v>
      </c>
      <c r="AO54" s="138">
        <f>Table_1a!AO36</f>
        <v>0</v>
      </c>
      <c r="AP54" s="138">
        <f>Table_1a!AP36</f>
        <v>0</v>
      </c>
      <c r="AQ54" s="138">
        <f>Table_1a!AQ36</f>
        <v>0</v>
      </c>
      <c r="AR54" s="138">
        <f>Table_1a!AR36</f>
        <v>0</v>
      </c>
      <c r="AS54" s="138">
        <f>Table_1a!AS36</f>
        <v>0</v>
      </c>
      <c r="AT54" s="138">
        <f>Table_1a!AT36</f>
        <v>0</v>
      </c>
      <c r="AU54" s="138">
        <f>Table_1a!AU36</f>
        <v>0</v>
      </c>
      <c r="AV54" s="138">
        <f>Table_1a!AV36</f>
        <v>0</v>
      </c>
      <c r="AW54" s="138">
        <f>Table_1a!AW36</f>
        <v>0</v>
      </c>
      <c r="AX54" s="138">
        <f>Table_1a!AX36</f>
        <v>0</v>
      </c>
      <c r="AY54" s="138">
        <f>Table_1a!AY36</f>
        <v>0</v>
      </c>
      <c r="AZ54" s="138">
        <f>Table_1a!AZ36</f>
        <v>0</v>
      </c>
      <c r="BA54" s="138">
        <f>Table_1a!BA36</f>
        <v>0</v>
      </c>
      <c r="BB54" s="138">
        <f>Table_1a!BB36</f>
        <v>0</v>
      </c>
      <c r="BC54" s="138">
        <f>Table_1a!BC36</f>
        <v>0</v>
      </c>
      <c r="BD54" s="138">
        <f>Table_1a!BD36</f>
        <v>0</v>
      </c>
      <c r="BE54" s="138">
        <f>Table_1a!BE36</f>
        <v>0</v>
      </c>
      <c r="BF54" s="138">
        <f>Table_1a!BF36</f>
        <v>0</v>
      </c>
      <c r="BG54" s="138">
        <f>Table_1a!BG36</f>
        <v>0</v>
      </c>
      <c r="BH54" s="138">
        <f>Table_1a!BH36</f>
        <v>0</v>
      </c>
      <c r="BI54" s="138">
        <f>Table_1a!BI36</f>
        <v>0</v>
      </c>
      <c r="BJ54" s="138">
        <f>Table_1a!BJ36</f>
        <v>0</v>
      </c>
      <c r="BK54" s="138">
        <f>Table_1a!BK36</f>
        <v>0</v>
      </c>
      <c r="BL54" s="138">
        <f>Table_1a!BL36</f>
        <v>90.849720650000009</v>
      </c>
      <c r="BM54" s="138">
        <f>Table_1a!BM36</f>
        <v>106.96880001999999</v>
      </c>
      <c r="BN54" s="138">
        <f>Table_1a!BN36</f>
        <v>109.92031101000002</v>
      </c>
      <c r="BO54" s="138">
        <f>Table_1a!BO36</f>
        <v>115.96021940000001</v>
      </c>
      <c r="BP54" s="138">
        <f>Table_1a!BP36</f>
        <v>110.02752643000001</v>
      </c>
      <c r="BQ54" s="138">
        <f>Table_1a!BQ36</f>
        <v>101.38309716000001</v>
      </c>
      <c r="BR54" s="138">
        <f>Table_1a!BR36</f>
        <v>15.698963300000001</v>
      </c>
      <c r="BS54" s="138">
        <f>Table_1a!BS36</f>
        <v>0</v>
      </c>
      <c r="BT54" s="138">
        <f>Table_1a!BT36</f>
        <v>0</v>
      </c>
      <c r="BU54" s="138">
        <f>Table_1a!BU36</f>
        <v>0</v>
      </c>
      <c r="BV54" s="138">
        <f>Table_1a!BV36</f>
        <v>0</v>
      </c>
      <c r="BW54" s="138">
        <f>Table_1a!BW36</f>
        <v>0</v>
      </c>
      <c r="BX54" s="138">
        <f>Table_1a!BX36</f>
        <v>0</v>
      </c>
      <c r="BY54" s="138">
        <f>Table_1a!BY36</f>
        <v>0</v>
      </c>
      <c r="BZ54" s="138">
        <f>Table_1a!BZ36</f>
        <v>0</v>
      </c>
      <c r="CA54" s="138">
        <f>Table_1a!CA36</f>
        <v>0</v>
      </c>
      <c r="CB54" s="138">
        <f>Table_1a!CB36</f>
        <v>0</v>
      </c>
      <c r="CC54" s="139">
        <f>Table_1a!CC36</f>
        <v>0</v>
      </c>
    </row>
    <row r="55" spans="1:81" ht="26.25" customHeight="1" x14ac:dyDescent="0.4">
      <c r="A55" s="132"/>
      <c r="B55" s="72" t="s">
        <v>400</v>
      </c>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232" t="s">
        <v>377</v>
      </c>
      <c r="BM55" s="138"/>
      <c r="BN55" s="138"/>
      <c r="BO55" s="138"/>
      <c r="BP55" s="138"/>
      <c r="BQ55" s="138"/>
      <c r="BR55" s="138"/>
      <c r="BS55" s="138"/>
      <c r="BT55" s="138"/>
      <c r="BU55" s="138"/>
      <c r="BV55" s="138"/>
      <c r="BW55" s="138"/>
      <c r="BX55" s="138"/>
      <c r="BY55" s="138"/>
      <c r="BZ55" s="138"/>
      <c r="CA55" s="138"/>
      <c r="CB55" s="138"/>
      <c r="CC55" s="139"/>
    </row>
    <row r="56" spans="1:81" x14ac:dyDescent="0.4">
      <c r="A56" s="132"/>
      <c r="B56" s="65" t="s">
        <v>401</v>
      </c>
      <c r="AH56" s="138">
        <f>Council_Tax_Benefit!AH19</f>
        <v>189.0604099893182</v>
      </c>
      <c r="AI56" s="138">
        <f>Council_Tax_Benefit!AI19</f>
        <v>217.24186395918002</v>
      </c>
      <c r="AJ56" s="138">
        <f>Council_Tax_Benefit!AJ19</f>
        <v>291.64676658977385</v>
      </c>
      <c r="AK56" s="138">
        <f>Council_Tax_Benefit!AK19</f>
        <v>435.79447132057123</v>
      </c>
      <c r="AL56" s="138">
        <f>Council_Tax_Benefit!AL19</f>
        <v>531.64070822038082</v>
      </c>
      <c r="AM56" s="138">
        <f>Council_Tax_Benefit!AM19</f>
        <v>599.91337522552976</v>
      </c>
      <c r="AN56" s="138">
        <f>Council_Tax_Benefit!AN19</f>
        <v>667.59777746960162</v>
      </c>
      <c r="AO56" s="138">
        <f>Council_Tax_Benefit!AO19</f>
        <v>730.54411349699535</v>
      </c>
      <c r="AP56" s="138">
        <f>Council_Tax_Benefit!AP19</f>
        <v>805.60849456809274</v>
      </c>
      <c r="AQ56" s="138">
        <f>Council_Tax_Benefit!AQ19</f>
        <v>838.18835992187337</v>
      </c>
      <c r="AR56" s="138">
        <f>Council_Tax_Benefit!AR19</f>
        <v>760.26900000000001</v>
      </c>
      <c r="AS56" s="138">
        <f>Council_Tax_Benefit!AS19</f>
        <v>936.29321192193368</v>
      </c>
      <c r="AT56" s="138">
        <f>Council_Tax_Benefit!AT19</f>
        <v>1162.117</v>
      </c>
      <c r="AU56" s="138">
        <f>Council_Tax_Benefit!AU19</f>
        <v>670.327</v>
      </c>
      <c r="AV56" s="138">
        <f>Council_Tax_Benefit!AV19</f>
        <v>724.20100000000002</v>
      </c>
      <c r="AW56" s="138">
        <f>Council_Tax_Benefit!AW19</f>
        <v>941.47799999999995</v>
      </c>
      <c r="AX56" s="138">
        <f>Council_Tax_Benefit!AX19</f>
        <v>973.24916299999973</v>
      </c>
      <c r="AY56" s="138">
        <f>Council_Tax_Benefit!AY19</f>
        <v>991.50290500000006</v>
      </c>
      <c r="AZ56" s="138">
        <f>Council_Tax_Benefit!AZ19</f>
        <v>1035.1050220000002</v>
      </c>
      <c r="BA56" s="138">
        <f>Council_Tax_Benefit!BA19</f>
        <v>1079.5440269999999</v>
      </c>
      <c r="BB56" s="138">
        <f>Council_Tax_Benefit!BB19</f>
        <v>1124.7226409999994</v>
      </c>
      <c r="BC56" s="138">
        <f>Council_Tax_Benefit!BC19</f>
        <v>1163.735510948489</v>
      </c>
      <c r="BD56" s="138">
        <f>Council_Tax_Benefit!BD19</f>
        <v>1229.3620240181656</v>
      </c>
      <c r="BE56" s="138">
        <f>Council_Tax_Benefit!BE19</f>
        <v>1349.4457237699216</v>
      </c>
      <c r="BF56" s="138">
        <f>Council_Tax_Benefit!BF19</f>
        <v>1430.8457317625675</v>
      </c>
      <c r="BG56" s="138">
        <f>Council_Tax_Benefit!BG19</f>
        <v>1612.517104499429</v>
      </c>
      <c r="BH56" s="138">
        <f>Council_Tax_Benefit!BH19</f>
        <v>1828.5273484448542</v>
      </c>
      <c r="BI56" s="138">
        <f>Council_Tax_Benefit!BI19</f>
        <v>1843.2959341159444</v>
      </c>
      <c r="BJ56" s="138">
        <f>Council_Tax_Benefit!BJ19</f>
        <v>2003.9939900362206</v>
      </c>
      <c r="BK56" s="138">
        <f>Council_Tax_Benefit!BK19</f>
        <v>2046.6136160962108</v>
      </c>
      <c r="BL56" s="213">
        <f>Council_Tax_Benefit!BL11+Council_Tax_Benefit!BL14</f>
        <v>1951.6371495119893</v>
      </c>
      <c r="BM56" s="138">
        <f>Council_Tax_Benefit!BM11+Council_Tax_Benefit!BM14</f>
        <v>2006.7896813621428</v>
      </c>
      <c r="BN56" s="138">
        <f>Council_Tax_Benefit!BN11+Council_Tax_Benefit!BN14</f>
        <v>2033.5200871314812</v>
      </c>
      <c r="BO56" s="138">
        <f>Council_Tax_Benefit!BO11+Council_Tax_Benefit!BO14</f>
        <v>1982.7831259442928</v>
      </c>
      <c r="BP56" s="138">
        <f>Council_Tax_Benefit!BP11+Council_Tax_Benefit!BP14</f>
        <v>1921.059573258301</v>
      </c>
      <c r="BQ56" s="138">
        <f>Council_Tax_Benefit!BQ11+Council_Tax_Benefit!BQ14</f>
        <v>0</v>
      </c>
      <c r="BR56" s="138">
        <f>Council_Tax_Benefit!BR11+Council_Tax_Benefit!BR14</f>
        <v>0</v>
      </c>
      <c r="BS56" s="138">
        <f>Council_Tax_Benefit!BS11+Council_Tax_Benefit!BS14</f>
        <v>0</v>
      </c>
      <c r="BT56" s="138">
        <f>Council_Tax_Benefit!BT11+Council_Tax_Benefit!BT14</f>
        <v>0</v>
      </c>
      <c r="BU56" s="138">
        <f>Council_Tax_Benefit!BU11+Council_Tax_Benefit!BU14</f>
        <v>0</v>
      </c>
      <c r="BV56" s="138">
        <f>Council_Tax_Benefit!BV11+Council_Tax_Benefit!BV14</f>
        <v>0</v>
      </c>
      <c r="BW56" s="138">
        <f>Council_Tax_Benefit!BW11+Council_Tax_Benefit!BW14</f>
        <v>0</v>
      </c>
      <c r="BX56" s="138">
        <f>Council_Tax_Benefit!BX11+Council_Tax_Benefit!BX14</f>
        <v>0</v>
      </c>
      <c r="BY56" s="138">
        <f>Council_Tax_Benefit!BY11+Council_Tax_Benefit!BY14</f>
        <v>0</v>
      </c>
      <c r="BZ56" s="138">
        <f>Council_Tax_Benefit!BZ11+Council_Tax_Benefit!BZ14</f>
        <v>0</v>
      </c>
      <c r="CA56" s="138">
        <f>Council_Tax_Benefit!CA11+Council_Tax_Benefit!CA14</f>
        <v>0</v>
      </c>
      <c r="CB56" s="138">
        <f>Council_Tax_Benefit!CB11+Council_Tax_Benefit!CB14</f>
        <v>0</v>
      </c>
      <c r="CC56" s="139">
        <f>Council_Tax_Benefit!CC11+Council_Tax_Benefit!CC14</f>
        <v>0</v>
      </c>
    </row>
    <row r="57" spans="1:81" x14ac:dyDescent="0.4">
      <c r="A57" s="132"/>
      <c r="B57" s="65" t="s">
        <v>402</v>
      </c>
      <c r="AH57" s="138">
        <f>Council_Tax_Benefit!AH20</f>
        <v>27.502827272667155</v>
      </c>
      <c r="AI57" s="138">
        <f>Council_Tax_Benefit!AI20</f>
        <v>31.585852043726426</v>
      </c>
      <c r="AJ57" s="138">
        <f>Council_Tax_Benefit!AJ20</f>
        <v>42.384582121077884</v>
      </c>
      <c r="AK57" s="138">
        <f>Council_Tax_Benefit!AK20</f>
        <v>63.213077234706887</v>
      </c>
      <c r="AL57" s="138">
        <f>Council_Tax_Benefit!AL20</f>
        <v>76.776376134597115</v>
      </c>
      <c r="AM57" s="138">
        <f>Council_Tax_Benefit!AM20</f>
        <v>86.294927523123278</v>
      </c>
      <c r="AN57" s="138">
        <f>Council_Tax_Benefit!AN20</f>
        <v>96.19980924653629</v>
      </c>
      <c r="AO57" s="138">
        <f>Council_Tax_Benefit!AO20</f>
        <v>104.64116166965778</v>
      </c>
      <c r="AP57" s="138">
        <f>Council_Tax_Benefit!AP20</f>
        <v>116.03413200590694</v>
      </c>
      <c r="AQ57" s="138">
        <f>Council_Tax_Benefit!AQ20</f>
        <v>120.6229520803748</v>
      </c>
      <c r="AR57" s="138">
        <f>Council_Tax_Benefit!AR20</f>
        <v>83.058999999999997</v>
      </c>
      <c r="AS57" s="138">
        <f>Council_Tax_Benefit!AS20</f>
        <v>114.8284154022263</v>
      </c>
      <c r="AT57" s="138">
        <f>Council_Tax_Benefit!AT20</f>
        <v>166.71700000000001</v>
      </c>
      <c r="AU57" s="138">
        <f>Council_Tax_Benefit!AU20</f>
        <v>112.279</v>
      </c>
      <c r="AV57" s="138">
        <f>Council_Tax_Benefit!AV20</f>
        <v>146.14699999999999</v>
      </c>
      <c r="AW57" s="138">
        <f>Council_Tax_Benefit!AW20</f>
        <v>188.857</v>
      </c>
      <c r="AX57" s="138">
        <f>Council_Tax_Benefit!AX20</f>
        <v>237.89668399999994</v>
      </c>
      <c r="AY57" s="138">
        <f>Council_Tax_Benefit!AY20</f>
        <v>279.43384600000002</v>
      </c>
      <c r="AZ57" s="138">
        <f>Council_Tax_Benefit!AZ20</f>
        <v>318.77796300000006</v>
      </c>
      <c r="BA57" s="138">
        <f>Council_Tax_Benefit!BA20</f>
        <v>366.771837</v>
      </c>
      <c r="BB57" s="138">
        <f>Council_Tax_Benefit!BB20</f>
        <v>408.74446599999976</v>
      </c>
      <c r="BC57" s="138">
        <f>Council_Tax_Benefit!BC20</f>
        <v>444.9005951357899</v>
      </c>
      <c r="BD57" s="138">
        <f>Council_Tax_Benefit!BD20</f>
        <v>486.32011499999982</v>
      </c>
      <c r="BE57" s="138">
        <f>Council_Tax_Benefit!BE20</f>
        <v>528.76477520781191</v>
      </c>
      <c r="BF57" s="138">
        <f>Council_Tax_Benefit!BF20</f>
        <v>593.43878223860281</v>
      </c>
      <c r="BG57" s="138">
        <f>Council_Tax_Benefit!BG20</f>
        <v>700.71103272999665</v>
      </c>
      <c r="BH57" s="138">
        <f>Council_Tax_Benefit!BH20</f>
        <v>750.02694315173312</v>
      </c>
      <c r="BI57" s="138">
        <f>Council_Tax_Benefit!BI20</f>
        <v>839.96132516636135</v>
      </c>
      <c r="BJ57" s="138">
        <f>Council_Tax_Benefit!BJ20</f>
        <v>805.30950638016247</v>
      </c>
      <c r="BK57" s="138">
        <f>Council_Tax_Benefit!BK20</f>
        <v>828.09404862651547</v>
      </c>
      <c r="BL57" s="213">
        <f>Council_Tax_Benefit!BL7</f>
        <v>944.21315574012146</v>
      </c>
      <c r="BM57" s="138">
        <f>Council_Tax_Benefit!BM7</f>
        <v>1026.3094368543275</v>
      </c>
      <c r="BN57" s="138">
        <f>Council_Tax_Benefit!BN7</f>
        <v>1083.9569208671562</v>
      </c>
      <c r="BO57" s="138">
        <f>Council_Tax_Benefit!BO7</f>
        <v>1097.3255047744601</v>
      </c>
      <c r="BP57" s="138">
        <f>Council_Tax_Benefit!BP7</f>
        <v>1110.9613710199749</v>
      </c>
      <c r="BQ57" s="138">
        <f>Council_Tax_Benefit!BQ7</f>
        <v>0</v>
      </c>
      <c r="BR57" s="138">
        <f>Council_Tax_Benefit!BR7</f>
        <v>0</v>
      </c>
      <c r="BS57" s="138">
        <f>Council_Tax_Benefit!BS7</f>
        <v>0</v>
      </c>
      <c r="BT57" s="138">
        <f>Council_Tax_Benefit!BT7</f>
        <v>0</v>
      </c>
      <c r="BU57" s="138">
        <f>Council_Tax_Benefit!BU7</f>
        <v>0</v>
      </c>
      <c r="BV57" s="138">
        <f>Council_Tax_Benefit!BV7</f>
        <v>0</v>
      </c>
      <c r="BW57" s="138">
        <f>Council_Tax_Benefit!BW7</f>
        <v>0</v>
      </c>
      <c r="BX57" s="138">
        <f>Council_Tax_Benefit!BX7</f>
        <v>0</v>
      </c>
      <c r="BY57" s="138">
        <f>Council_Tax_Benefit!BY7</f>
        <v>0</v>
      </c>
      <c r="BZ57" s="138">
        <f>Council_Tax_Benefit!BZ7</f>
        <v>0</v>
      </c>
      <c r="CA57" s="138">
        <f>Council_Tax_Benefit!CA7</f>
        <v>0</v>
      </c>
      <c r="CB57" s="138">
        <f>Council_Tax_Benefit!CB7</f>
        <v>0</v>
      </c>
      <c r="CC57" s="139">
        <f>Council_Tax_Benefit!CC7</f>
        <v>0</v>
      </c>
    </row>
    <row r="58" spans="1:81" x14ac:dyDescent="0.4">
      <c r="A58" s="132"/>
      <c r="B58" s="65" t="s">
        <v>403</v>
      </c>
      <c r="AH58" s="138">
        <f>Council_Tax_Benefit!AH21</f>
        <v>88.945632781705058</v>
      </c>
      <c r="AI58" s="138">
        <f>Council_Tax_Benefit!AI21</f>
        <v>102.63989716099778</v>
      </c>
      <c r="AJ58" s="138">
        <f>Council_Tax_Benefit!AJ21</f>
        <v>138.3856917255178</v>
      </c>
      <c r="AK58" s="138">
        <f>Council_Tax_Benefit!AK21</f>
        <v>205.51754927689734</v>
      </c>
      <c r="AL58" s="138">
        <f>Council_Tax_Benefit!AL21</f>
        <v>249.99250242525952</v>
      </c>
      <c r="AM58" s="138">
        <f>Council_Tax_Benefit!AM21</f>
        <v>281.05739095461479</v>
      </c>
      <c r="AN58" s="138">
        <f>Council_Tax_Benefit!AN21</f>
        <v>312.24655644943772</v>
      </c>
      <c r="AO58" s="138">
        <f>Council_Tax_Benefit!AO21</f>
        <v>341.18609501439198</v>
      </c>
      <c r="AP58" s="138">
        <f>Council_Tax_Benefit!AP21</f>
        <v>377.30402508543466</v>
      </c>
      <c r="AQ58" s="138">
        <f>Council_Tax_Benefit!AQ21</f>
        <v>392.27715570427546</v>
      </c>
      <c r="AR58" s="138">
        <f>Council_Tax_Benefit!AR21</f>
        <v>216.39</v>
      </c>
      <c r="AS58" s="138">
        <f>Council_Tax_Benefit!AS21</f>
        <v>243.14730758287362</v>
      </c>
      <c r="AT58" s="138">
        <f>Council_Tax_Benefit!AT21</f>
        <v>222.857</v>
      </c>
      <c r="AU58" s="138">
        <f>Council_Tax_Benefit!AU21</f>
        <v>185.916</v>
      </c>
      <c r="AV58" s="138">
        <f>Council_Tax_Benefit!AV21</f>
        <v>219.042</v>
      </c>
      <c r="AW58" s="138">
        <f>Council_Tax_Benefit!AW21</f>
        <v>306.87099999999998</v>
      </c>
      <c r="AX58" s="138">
        <f>Council_Tax_Benefit!AX21</f>
        <v>345.70058699999993</v>
      </c>
      <c r="AY58" s="138">
        <f>Council_Tax_Benefit!AY21</f>
        <v>383.72152899999998</v>
      </c>
      <c r="AZ58" s="138">
        <f>Council_Tax_Benefit!AZ21</f>
        <v>408.69452700000005</v>
      </c>
      <c r="BA58" s="138">
        <f>Council_Tax_Benefit!BA21</f>
        <v>423.69869799999998</v>
      </c>
      <c r="BB58" s="138">
        <f>Council_Tax_Benefit!BB21</f>
        <v>442.26725699999969</v>
      </c>
      <c r="BC58" s="138">
        <f>Council_Tax_Benefit!BC21</f>
        <v>458.38614234181148</v>
      </c>
      <c r="BD58" s="138">
        <f>Council_Tax_Benefit!BD21</f>
        <v>449.61359899999985</v>
      </c>
      <c r="BE58" s="138">
        <f>Council_Tax_Benefit!BE21</f>
        <v>447.65738801479245</v>
      </c>
      <c r="BF58" s="138">
        <f>Council_Tax_Benefit!BF21</f>
        <v>456.77495423193301</v>
      </c>
      <c r="BG58" s="138">
        <f>Council_Tax_Benefit!BG21</f>
        <v>524.55682653580504</v>
      </c>
      <c r="BH58" s="138">
        <f>Council_Tax_Benefit!BH21</f>
        <v>571.40950903414523</v>
      </c>
      <c r="BI58" s="138">
        <f>Council_Tax_Benefit!BI21</f>
        <v>632.58899092529441</v>
      </c>
      <c r="BJ58" s="138">
        <f>Council_Tax_Benefit!BJ21</f>
        <v>623.4840715467576</v>
      </c>
      <c r="BK58" s="138">
        <f>Council_Tax_Benefit!BK21</f>
        <v>618.93076704709995</v>
      </c>
      <c r="BL58" s="213">
        <f>Council_Tax_Benefit!BL8</f>
        <v>548.72375959129954</v>
      </c>
      <c r="BM58" s="138">
        <f>Council_Tax_Benefit!BM8</f>
        <v>539.7901437571029</v>
      </c>
      <c r="BN58" s="138">
        <f>Council_Tax_Benefit!BN8</f>
        <v>504.78300198133326</v>
      </c>
      <c r="BO58" s="138">
        <f>Council_Tax_Benefit!BO8</f>
        <v>443.73935361736528</v>
      </c>
      <c r="BP58" s="138">
        <f>Council_Tax_Benefit!BP8</f>
        <v>399.82414747873798</v>
      </c>
      <c r="BQ58" s="138">
        <f>Council_Tax_Benefit!BQ8</f>
        <v>0</v>
      </c>
      <c r="BR58" s="138">
        <f>Council_Tax_Benefit!BR8</f>
        <v>0</v>
      </c>
      <c r="BS58" s="138">
        <f>Council_Tax_Benefit!BS8</f>
        <v>0</v>
      </c>
      <c r="BT58" s="138">
        <f>Council_Tax_Benefit!BT8</f>
        <v>0</v>
      </c>
      <c r="BU58" s="138">
        <f>Council_Tax_Benefit!BU8</f>
        <v>0</v>
      </c>
      <c r="BV58" s="138">
        <f>Council_Tax_Benefit!BV8</f>
        <v>0</v>
      </c>
      <c r="BW58" s="138">
        <f>Council_Tax_Benefit!BW8</f>
        <v>0</v>
      </c>
      <c r="BX58" s="138">
        <f>Council_Tax_Benefit!BX8</f>
        <v>0</v>
      </c>
      <c r="BY58" s="138">
        <f>Council_Tax_Benefit!BY8</f>
        <v>0</v>
      </c>
      <c r="BZ58" s="138">
        <f>Council_Tax_Benefit!BZ8</f>
        <v>0</v>
      </c>
      <c r="CA58" s="138">
        <f>Council_Tax_Benefit!CA8</f>
        <v>0</v>
      </c>
      <c r="CB58" s="138">
        <f>Council_Tax_Benefit!CB8</f>
        <v>0</v>
      </c>
      <c r="CC58" s="139">
        <f>Council_Tax_Benefit!CC8</f>
        <v>0</v>
      </c>
    </row>
    <row r="59" spans="1:81" x14ac:dyDescent="0.4">
      <c r="A59" s="132"/>
      <c r="B59" s="65" t="s">
        <v>404</v>
      </c>
      <c r="AH59" s="138">
        <f>Council_Tax_Benefit!AH22</f>
        <v>73.242794596669199</v>
      </c>
      <c r="AI59" s="138">
        <f>Council_Tax_Benefit!AI22</f>
        <v>85.168081893459714</v>
      </c>
      <c r="AJ59" s="138">
        <f>Council_Tax_Benefit!AJ22</f>
        <v>115.30566723086193</v>
      </c>
      <c r="AK59" s="138">
        <f>Council_Tax_Benefit!AK22</f>
        <v>169.32691721496712</v>
      </c>
      <c r="AL59" s="138">
        <f>Council_Tax_Benefit!AL22</f>
        <v>204.21808645897408</v>
      </c>
      <c r="AM59" s="138">
        <f>Council_Tax_Benefit!AM22</f>
        <v>227.83044737490729</v>
      </c>
      <c r="AN59" s="138">
        <f>Council_Tax_Benefit!AN22</f>
        <v>252.51033820403745</v>
      </c>
      <c r="AO59" s="138">
        <f>Council_Tax_Benefit!AO22</f>
        <v>274.82477751762963</v>
      </c>
      <c r="AP59" s="138">
        <f>Council_Tax_Benefit!AP22</f>
        <v>305.30618267506998</v>
      </c>
      <c r="AQ59" s="138">
        <f>Council_Tax_Benefit!AQ22</f>
        <v>317.94417999582299</v>
      </c>
      <c r="AR59" s="138">
        <f>Council_Tax_Benefit!AR22</f>
        <v>223.36600000000001</v>
      </c>
      <c r="AS59" s="138">
        <f>Council_Tax_Benefit!AS22</f>
        <v>286.63975529133552</v>
      </c>
      <c r="AT59" s="138">
        <f>Council_Tax_Benefit!AT22</f>
        <v>372.90100000000001</v>
      </c>
      <c r="AU59" s="138">
        <f>Council_Tax_Benefit!AU22</f>
        <v>327.95400000000001</v>
      </c>
      <c r="AV59" s="138">
        <f>Council_Tax_Benefit!AV22</f>
        <v>480.35</v>
      </c>
      <c r="AW59" s="138">
        <f>Council_Tax_Benefit!AW22</f>
        <v>380.02</v>
      </c>
      <c r="AX59" s="138">
        <f>Council_Tax_Benefit!AX22</f>
        <v>382.28165999999993</v>
      </c>
      <c r="AY59" s="138">
        <f>Council_Tax_Benefit!AY22</f>
        <v>366.89570099999997</v>
      </c>
      <c r="AZ59" s="138">
        <f>Council_Tax_Benefit!AZ22</f>
        <v>361.93527000000006</v>
      </c>
      <c r="BA59" s="138">
        <f>Council_Tax_Benefit!BA22</f>
        <v>314.93220000000008</v>
      </c>
      <c r="BB59" s="138">
        <f>Council_Tax_Benefit!BB22</f>
        <v>270.82839699999982</v>
      </c>
      <c r="BC59" s="138">
        <f>Council_Tax_Benefit!BC22</f>
        <v>249.93090682948699</v>
      </c>
      <c r="BD59" s="138">
        <f>Council_Tax_Benefit!BD22</f>
        <v>226.13233899999992</v>
      </c>
      <c r="BE59" s="138">
        <f>Council_Tax_Benefit!BE22</f>
        <v>192.60883676756498</v>
      </c>
      <c r="BF59" s="138">
        <f>Council_Tax_Benefit!BF22</f>
        <v>192.05057165464862</v>
      </c>
      <c r="BG59" s="138">
        <f>Council_Tax_Benefit!BG22</f>
        <v>171.31617186991193</v>
      </c>
      <c r="BH59" s="138">
        <f>Council_Tax_Benefit!BH22</f>
        <v>217.85321717670377</v>
      </c>
      <c r="BI59" s="138">
        <f>Council_Tax_Benefit!BI22</f>
        <v>241.13550347906477</v>
      </c>
      <c r="BJ59" s="138">
        <f>Council_Tax_Benefit!BJ22</f>
        <v>243.50566881771863</v>
      </c>
      <c r="BK59" s="138">
        <f>Council_Tax_Benefit!BK22</f>
        <v>242.59360966221021</v>
      </c>
      <c r="BL59" s="213">
        <f>Council_Tax_Benefit!BL6</f>
        <v>308.02755006718922</v>
      </c>
      <c r="BM59" s="138">
        <f>Council_Tax_Benefit!BM6</f>
        <v>515.48243622450877</v>
      </c>
      <c r="BN59" s="138">
        <f>Council_Tax_Benefit!BN6</f>
        <v>559.64886740375289</v>
      </c>
      <c r="BO59" s="138">
        <f>Council_Tax_Benefit!BO6</f>
        <v>588.23789220306298</v>
      </c>
      <c r="BP59" s="138">
        <f>Council_Tax_Benefit!BP6</f>
        <v>620.96731151552888</v>
      </c>
      <c r="BQ59" s="138">
        <f>Council_Tax_Benefit!BQ6</f>
        <v>0</v>
      </c>
      <c r="BR59" s="138">
        <f>Council_Tax_Benefit!BR6</f>
        <v>0</v>
      </c>
      <c r="BS59" s="138">
        <f>Council_Tax_Benefit!BS6</f>
        <v>0</v>
      </c>
      <c r="BT59" s="138">
        <f>Council_Tax_Benefit!BT6</f>
        <v>0</v>
      </c>
      <c r="BU59" s="138">
        <f>Council_Tax_Benefit!BU6</f>
        <v>0</v>
      </c>
      <c r="BV59" s="138">
        <f>Council_Tax_Benefit!BV6</f>
        <v>0</v>
      </c>
      <c r="BW59" s="138">
        <f>Council_Tax_Benefit!BW6</f>
        <v>0</v>
      </c>
      <c r="BX59" s="138">
        <f>Council_Tax_Benefit!BX6</f>
        <v>0</v>
      </c>
      <c r="BY59" s="138">
        <f>Council_Tax_Benefit!BY6</f>
        <v>0</v>
      </c>
      <c r="BZ59" s="138">
        <f>Council_Tax_Benefit!BZ6</f>
        <v>0</v>
      </c>
      <c r="CA59" s="138">
        <f>Council_Tax_Benefit!CA6</f>
        <v>0</v>
      </c>
      <c r="CB59" s="138">
        <f>Council_Tax_Benefit!CB6</f>
        <v>0</v>
      </c>
      <c r="CC59" s="139">
        <f>Council_Tax_Benefit!CC6</f>
        <v>0</v>
      </c>
    </row>
    <row r="60" spans="1:81" x14ac:dyDescent="0.4">
      <c r="A60" s="132"/>
      <c r="B60" s="65" t="s">
        <v>405</v>
      </c>
      <c r="AH60" s="138">
        <f>Council_Tax_Benefit!AH23</f>
        <v>7.2483353596404072</v>
      </c>
      <c r="AI60" s="138">
        <f>Council_Tax_Benefit!AI23</f>
        <v>8.3643049426361529</v>
      </c>
      <c r="AJ60" s="138">
        <f>Council_Tax_Benefit!AJ23</f>
        <v>11.277292332768525</v>
      </c>
      <c r="AK60" s="138">
        <f>Council_Tax_Benefit!AK23</f>
        <v>16.747984952857394</v>
      </c>
      <c r="AL60" s="138">
        <f>Council_Tax_Benefit!AL23</f>
        <v>20.372326760788525</v>
      </c>
      <c r="AM60" s="138">
        <f>Council_Tax_Benefit!AM23</f>
        <v>22.903858921824849</v>
      </c>
      <c r="AN60" s="138">
        <f>Council_Tax_Benefit!AN23</f>
        <v>25.445518630386744</v>
      </c>
      <c r="AO60" s="138">
        <f>Council_Tax_Benefit!AO23</f>
        <v>27.803852301325378</v>
      </c>
      <c r="AP60" s="138">
        <f>Council_Tax_Benefit!AP23</f>
        <v>30.747165665495459</v>
      </c>
      <c r="AQ60" s="138">
        <f>Council_Tax_Benefit!AQ23</f>
        <v>31.967352297653349</v>
      </c>
      <c r="AR60" s="138">
        <f>Council_Tax_Benefit!AR23</f>
        <v>82.050000000000196</v>
      </c>
      <c r="AS60" s="138">
        <f>Council_Tax_Benefit!AS23</f>
        <v>118.75330980163085</v>
      </c>
      <c r="AT60" s="138">
        <f>Council_Tax_Benefit!AT23</f>
        <v>198.21799999999985</v>
      </c>
      <c r="AU60" s="138">
        <f>Council_Tax_Benefit!AU23</f>
        <v>107.69100000000003</v>
      </c>
      <c r="AV60" s="138">
        <f>Council_Tax_Benefit!AV23</f>
        <v>122.83600000000021</v>
      </c>
      <c r="AW60" s="138">
        <f>Council_Tax_Benefit!AW23</f>
        <v>122.67399999999998</v>
      </c>
      <c r="AX60" s="138">
        <f>Council_Tax_Benefit!AX23</f>
        <v>138.08320000000001</v>
      </c>
      <c r="AY60" s="138">
        <f>Council_Tax_Benefit!AY23</f>
        <v>167.11695100000003</v>
      </c>
      <c r="AZ60" s="138">
        <f>Council_Tax_Benefit!AZ23</f>
        <v>186.09901000000005</v>
      </c>
      <c r="BA60" s="138">
        <f>Council_Tax_Benefit!BA23</f>
        <v>209.73186299999998</v>
      </c>
      <c r="BB60" s="138">
        <f>Council_Tax_Benefit!BB23</f>
        <v>205.84185399999987</v>
      </c>
      <c r="BC60" s="138">
        <f>Council_Tax_Benefit!BC23</f>
        <v>193.93417053751386</v>
      </c>
      <c r="BD60" s="138">
        <f>Council_Tax_Benefit!BD23</f>
        <v>183.09040199999998</v>
      </c>
      <c r="BE60" s="138">
        <f>Council_Tax_Benefit!BE23</f>
        <v>167.34613042003627</v>
      </c>
      <c r="BF60" s="138">
        <f>Council_Tax_Benefit!BF23</f>
        <v>160.82925848722746</v>
      </c>
      <c r="BG60" s="138">
        <f>Council_Tax_Benefit!BG23</f>
        <v>217.02985962485695</v>
      </c>
      <c r="BH60" s="138">
        <f>Council_Tax_Benefit!BH23</f>
        <v>189.16794511091098</v>
      </c>
      <c r="BI60" s="138">
        <f>Council_Tax_Benefit!BI23</f>
        <v>217.10782131333502</v>
      </c>
      <c r="BJ60" s="138">
        <f>Council_Tax_Benefit!BJ23</f>
        <v>264.73346821914066</v>
      </c>
      <c r="BK60" s="138">
        <f>Council_Tax_Benefit!BK23</f>
        <v>290.45553756796437</v>
      </c>
      <c r="BL60" s="213">
        <f>SUM(Council_Tax_Benefit!BL9:BL10,Council_Tax_Benefit!BL12:BL13,Council_Tax_Benefit!BL15)</f>
        <v>481.84204708940024</v>
      </c>
      <c r="BM60" s="138">
        <f>SUM(Council_Tax_Benefit!BM9:BM10,Council_Tax_Benefit!BM12:BM13,Council_Tax_Benefit!BM15)</f>
        <v>609.30652680191724</v>
      </c>
      <c r="BN60" s="138">
        <f>SUM(Council_Tax_Benefit!BN9:BN10,Council_Tax_Benefit!BN12:BN13,Council_Tax_Benefit!BN15)</f>
        <v>742.86444761627672</v>
      </c>
      <c r="BO60" s="138">
        <f>SUM(Council_Tax_Benefit!BO9:BO10,Council_Tax_Benefit!BO12:BO13,Council_Tax_Benefit!BO15)</f>
        <v>806.2930184608191</v>
      </c>
      <c r="BP60" s="138">
        <f>SUM(Council_Tax_Benefit!BP9:BP10,Council_Tax_Benefit!BP12:BP13,Council_Tax_Benefit!BP15)</f>
        <v>859.13568672745646</v>
      </c>
      <c r="BQ60" s="138">
        <f>SUM(Council_Tax_Benefit!BQ9:BQ10,Council_Tax_Benefit!BQ12:BQ13,Council_Tax_Benefit!BQ15)</f>
        <v>0</v>
      </c>
      <c r="BR60" s="138">
        <f>SUM(Council_Tax_Benefit!BR9:BR10,Council_Tax_Benefit!BR12:BR13,Council_Tax_Benefit!BR15)</f>
        <v>0</v>
      </c>
      <c r="BS60" s="138">
        <f>SUM(Council_Tax_Benefit!BS9:BS10,Council_Tax_Benefit!BS12:BS13,Council_Tax_Benefit!BS15)</f>
        <v>0</v>
      </c>
      <c r="BT60" s="138">
        <f>SUM(Council_Tax_Benefit!BT9:BT10,Council_Tax_Benefit!BT12:BT13,Council_Tax_Benefit!BT15)</f>
        <v>0</v>
      </c>
      <c r="BU60" s="138">
        <f>SUM(Council_Tax_Benefit!BU9:BU10,Council_Tax_Benefit!BU12:BU13,Council_Tax_Benefit!BU15)</f>
        <v>0</v>
      </c>
      <c r="BV60" s="138">
        <f>SUM(Council_Tax_Benefit!BV9:BV10,Council_Tax_Benefit!BV12:BV13,Council_Tax_Benefit!BV15)</f>
        <v>0</v>
      </c>
      <c r="BW60" s="138">
        <f>SUM(Council_Tax_Benefit!BW9:BW10,Council_Tax_Benefit!BW12:BW13,Council_Tax_Benefit!BW15)</f>
        <v>0</v>
      </c>
      <c r="BX60" s="138">
        <f>SUM(Council_Tax_Benefit!BX9:BX10,Council_Tax_Benefit!BX12:BX13,Council_Tax_Benefit!BX15)</f>
        <v>0</v>
      </c>
      <c r="BY60" s="138">
        <f>SUM(Council_Tax_Benefit!BY9:BY10,Council_Tax_Benefit!BY12:BY13,Council_Tax_Benefit!BY15)</f>
        <v>0</v>
      </c>
      <c r="BZ60" s="138">
        <f>SUM(Council_Tax_Benefit!BZ9:BZ10,Council_Tax_Benefit!BZ12:BZ13,Council_Tax_Benefit!BZ15)</f>
        <v>0</v>
      </c>
      <c r="CA60" s="138">
        <f>SUM(Council_Tax_Benefit!CA9:CA10,Council_Tax_Benefit!CA12:CA13,Council_Tax_Benefit!CA15)</f>
        <v>0</v>
      </c>
      <c r="CB60" s="138">
        <f>SUM(Council_Tax_Benefit!CB9:CB10,Council_Tax_Benefit!CB12:CB13,Council_Tax_Benefit!CB15)</f>
        <v>0</v>
      </c>
      <c r="CC60" s="139">
        <f>SUM(Council_Tax_Benefit!CC9:CC10,Council_Tax_Benefit!CC12:CC13,Council_Tax_Benefit!CC15)</f>
        <v>0</v>
      </c>
    </row>
    <row r="61" spans="1:81" ht="26.25" customHeight="1" x14ac:dyDescent="0.4">
      <c r="A61" s="132"/>
      <c r="B61" s="67" t="s">
        <v>406</v>
      </c>
      <c r="AH61" s="138">
        <f>Council_Tax_Benefit!AH16</f>
        <v>189.0604099893182</v>
      </c>
      <c r="AI61" s="138">
        <f>Council_Tax_Benefit!AI16</f>
        <v>217.24186395918002</v>
      </c>
      <c r="AJ61" s="138">
        <f>Council_Tax_Benefit!AJ16</f>
        <v>291.64676658977385</v>
      </c>
      <c r="AK61" s="138">
        <f>Council_Tax_Benefit!AK16</f>
        <v>435.79447132057123</v>
      </c>
      <c r="AL61" s="138">
        <f>Council_Tax_Benefit!AL16</f>
        <v>531.64070822038082</v>
      </c>
      <c r="AM61" s="138">
        <f>Council_Tax_Benefit!AM16</f>
        <v>599.91337522552976</v>
      </c>
      <c r="AN61" s="138">
        <f>Council_Tax_Benefit!AN16</f>
        <v>667.59777746960162</v>
      </c>
      <c r="AO61" s="138">
        <f>Council_Tax_Benefit!AO16</f>
        <v>730.54411349699535</v>
      </c>
      <c r="AP61" s="138">
        <f>Council_Tax_Benefit!AP16</f>
        <v>805.60849456809274</v>
      </c>
      <c r="AQ61" s="138">
        <f>Council_Tax_Benefit!AQ16</f>
        <v>838.18835992187337</v>
      </c>
      <c r="AR61" s="138">
        <f>Council_Tax_Benefit!AR16</f>
        <v>760.26900000000001</v>
      </c>
      <c r="AS61" s="138">
        <f>Council_Tax_Benefit!AS16</f>
        <v>936.29321192193368</v>
      </c>
      <c r="AT61" s="138">
        <f>Council_Tax_Benefit!AT16</f>
        <v>1162.117</v>
      </c>
      <c r="AU61" s="138">
        <f>Council_Tax_Benefit!AU16</f>
        <v>670.327</v>
      </c>
      <c r="AV61" s="138">
        <f>Council_Tax_Benefit!AV16</f>
        <v>724.20100000000002</v>
      </c>
      <c r="AW61" s="138">
        <f>Council_Tax_Benefit!AW16</f>
        <v>941.47799999999995</v>
      </c>
      <c r="AX61" s="138">
        <f>Council_Tax_Benefit!AX16</f>
        <v>973.24916299999973</v>
      </c>
      <c r="AY61" s="138">
        <f>Council_Tax_Benefit!AY16</f>
        <v>991.50290500000006</v>
      </c>
      <c r="AZ61" s="138">
        <f>Council_Tax_Benefit!AZ16</f>
        <v>1035.1050220000002</v>
      </c>
      <c r="BA61" s="138">
        <f>Council_Tax_Benefit!BA16</f>
        <v>1079.5440269999999</v>
      </c>
      <c r="BB61" s="138">
        <f>Council_Tax_Benefit!BB16</f>
        <v>1124.7226409999994</v>
      </c>
      <c r="BC61" s="138">
        <f>Council_Tax_Benefit!BC16</f>
        <v>1163.735510948489</v>
      </c>
      <c r="BD61" s="138">
        <f>Council_Tax_Benefit!BD16</f>
        <v>1229.3620240181656</v>
      </c>
      <c r="BE61" s="138">
        <f>Council_Tax_Benefit!BE16</f>
        <v>1349.4457237699216</v>
      </c>
      <c r="BF61" s="138">
        <f>Council_Tax_Benefit!BF16</f>
        <v>1430.8457317625675</v>
      </c>
      <c r="BG61" s="138">
        <f>Council_Tax_Benefit!BG16</f>
        <v>1612.517104499429</v>
      </c>
      <c r="BH61" s="138">
        <f>Council_Tax_Benefit!BH16</f>
        <v>1828.5273484448542</v>
      </c>
      <c r="BI61" s="138">
        <f>Council_Tax_Benefit!BI16</f>
        <v>1843.2959341159444</v>
      </c>
      <c r="BJ61" s="138">
        <f>Council_Tax_Benefit!BJ16</f>
        <v>2003.9939900362206</v>
      </c>
      <c r="BK61" s="138">
        <f>Council_Tax_Benefit!BK16</f>
        <v>2046.6136160962108</v>
      </c>
      <c r="BL61" s="138">
        <f>Council_Tax_Benefit!BL16</f>
        <v>2162.8252108384918</v>
      </c>
      <c r="BM61" s="138">
        <f>Council_Tax_Benefit!BM16</f>
        <v>2239.7459853678515</v>
      </c>
      <c r="BN61" s="138">
        <f>Council_Tax_Benefit!BN16</f>
        <v>2273.0145576027198</v>
      </c>
      <c r="BO61" s="138">
        <f>Council_Tax_Benefit!BO16</f>
        <v>2227.1295013956719</v>
      </c>
      <c r="BP61" s="138">
        <f>Council_Tax_Benefit!BP16</f>
        <v>2136.5856605519407</v>
      </c>
      <c r="BQ61" s="138">
        <f>Council_Tax_Benefit!BQ16</f>
        <v>0</v>
      </c>
      <c r="BR61" s="138">
        <f>Council_Tax_Benefit!BR16</f>
        <v>0</v>
      </c>
      <c r="BS61" s="138">
        <f>Council_Tax_Benefit!BS16</f>
        <v>0</v>
      </c>
      <c r="BT61" s="138">
        <f>Council_Tax_Benefit!BT16</f>
        <v>0</v>
      </c>
      <c r="BU61" s="138">
        <f>Council_Tax_Benefit!BU16</f>
        <v>0</v>
      </c>
      <c r="BV61" s="138">
        <f>Council_Tax_Benefit!BV16</f>
        <v>0</v>
      </c>
      <c r="BW61" s="138">
        <f>Council_Tax_Benefit!BW16</f>
        <v>0</v>
      </c>
      <c r="BX61" s="138">
        <f>Council_Tax_Benefit!BX16</f>
        <v>0</v>
      </c>
      <c r="BY61" s="138">
        <f>Council_Tax_Benefit!BY16</f>
        <v>0</v>
      </c>
      <c r="BZ61" s="138">
        <f>Council_Tax_Benefit!BZ16</f>
        <v>0</v>
      </c>
      <c r="CA61" s="138">
        <f>Council_Tax_Benefit!CA16</f>
        <v>0</v>
      </c>
      <c r="CB61" s="138">
        <f>Council_Tax_Benefit!CB16</f>
        <v>0</v>
      </c>
      <c r="CC61" s="139">
        <f>Council_Tax_Benefit!CC16</f>
        <v>0</v>
      </c>
    </row>
    <row r="62" spans="1:81" x14ac:dyDescent="0.4">
      <c r="A62" s="132"/>
      <c r="B62" s="67" t="s">
        <v>383</v>
      </c>
      <c r="AH62" s="138">
        <f>Council_Tax_Benefit!AH17</f>
        <v>196.93959001068183</v>
      </c>
      <c r="AI62" s="138">
        <f>Council_Tax_Benefit!AI17</f>
        <v>227.75813604082006</v>
      </c>
      <c r="AJ62" s="138">
        <f>Council_Tax_Benefit!AJ17</f>
        <v>307.35323341022615</v>
      </c>
      <c r="AK62" s="138">
        <f>Council_Tax_Benefit!AK17</f>
        <v>454.80552867942873</v>
      </c>
      <c r="AL62" s="138">
        <f>Council_Tax_Benefit!AL17</f>
        <v>551.35929177961918</v>
      </c>
      <c r="AM62" s="138">
        <f>Council_Tax_Benefit!AM17</f>
        <v>618.08662477447024</v>
      </c>
      <c r="AN62" s="138">
        <f>Council_Tax_Benefit!AN17</f>
        <v>686.40222253039815</v>
      </c>
      <c r="AO62" s="138">
        <f>Council_Tax_Benefit!AO17</f>
        <v>748.45588650300476</v>
      </c>
      <c r="AP62" s="138">
        <f>Council_Tax_Benefit!AP17</f>
        <v>829.39150543190704</v>
      </c>
      <c r="AQ62" s="138">
        <f>Council_Tax_Benefit!AQ17</f>
        <v>862.81164007812663</v>
      </c>
      <c r="AR62" s="138">
        <f>Council_Tax_Benefit!AR17</f>
        <v>604.86500000000012</v>
      </c>
      <c r="AS62" s="138">
        <f>Council_Tax_Benefit!AS17</f>
        <v>763.36878807806625</v>
      </c>
      <c r="AT62" s="138">
        <f>Council_Tax_Benefit!AT17</f>
        <v>960.69299999999987</v>
      </c>
      <c r="AU62" s="138">
        <f>Council_Tax_Benefit!AU17</f>
        <v>733.84</v>
      </c>
      <c r="AV62" s="138">
        <f>Council_Tax_Benefit!AV17</f>
        <v>968.37500000000023</v>
      </c>
      <c r="AW62" s="138">
        <f>Council_Tax_Benefit!AW17</f>
        <v>998.42199999999991</v>
      </c>
      <c r="AX62" s="138">
        <f>Council_Tax_Benefit!AX17</f>
        <v>1103.9621309999998</v>
      </c>
      <c r="AY62" s="138">
        <f>Council_Tax_Benefit!AY17</f>
        <v>1197.1680269999999</v>
      </c>
      <c r="AZ62" s="138">
        <f>Council_Tax_Benefit!AZ17</f>
        <v>1275.5067700000002</v>
      </c>
      <c r="BA62" s="138">
        <f>Council_Tax_Benefit!BA17</f>
        <v>1315.1345980000001</v>
      </c>
      <c r="BB62" s="138">
        <f>Council_Tax_Benefit!BB17</f>
        <v>1327.6819739999989</v>
      </c>
      <c r="BC62" s="138">
        <f>Council_Tax_Benefit!BC17</f>
        <v>1347.1518148446023</v>
      </c>
      <c r="BD62" s="138">
        <f>Council_Tax_Benefit!BD17</f>
        <v>1345.1564549999996</v>
      </c>
      <c r="BE62" s="138">
        <f>Council_Tax_Benefit!BE17</f>
        <v>1336.3771304102056</v>
      </c>
      <c r="BF62" s="138">
        <f>Council_Tax_Benefit!BF17</f>
        <v>1403.0935666124119</v>
      </c>
      <c r="BG62" s="138">
        <f>Council_Tax_Benefit!BG17</f>
        <v>1613.6138907605705</v>
      </c>
      <c r="BH62" s="138">
        <f>Council_Tax_Benefit!BH17</f>
        <v>1728.4576144734931</v>
      </c>
      <c r="BI62" s="138">
        <f>Council_Tax_Benefit!BI17</f>
        <v>1930.7936408840555</v>
      </c>
      <c r="BJ62" s="138">
        <f>Council_Tax_Benefit!BJ17</f>
        <v>1937.0327149637794</v>
      </c>
      <c r="BK62" s="138">
        <f>Council_Tax_Benefit!BK17</f>
        <v>1980.0739629037898</v>
      </c>
      <c r="BL62" s="138">
        <f>Council_Tax_Benefit!BL17</f>
        <v>2071.6184511615079</v>
      </c>
      <c r="BM62" s="138">
        <f>Council_Tax_Benefit!BM17</f>
        <v>2457.9322396321481</v>
      </c>
      <c r="BN62" s="138">
        <f>Council_Tax_Benefit!BN17</f>
        <v>2651.7587673972803</v>
      </c>
      <c r="BO62" s="138">
        <f>Council_Tax_Benefit!BO17</f>
        <v>2691.2493936043288</v>
      </c>
      <c r="BP62" s="138">
        <f>Council_Tax_Benefit!BP17</f>
        <v>2775.3624294480583</v>
      </c>
      <c r="BQ62" s="138">
        <f>Council_Tax_Benefit!BQ17</f>
        <v>0</v>
      </c>
      <c r="BR62" s="138">
        <f>Council_Tax_Benefit!BR17</f>
        <v>0</v>
      </c>
      <c r="BS62" s="138">
        <f>Council_Tax_Benefit!BS17</f>
        <v>0</v>
      </c>
      <c r="BT62" s="138">
        <f>Council_Tax_Benefit!BT17</f>
        <v>0</v>
      </c>
      <c r="BU62" s="138">
        <f>Council_Tax_Benefit!BU17</f>
        <v>0</v>
      </c>
      <c r="BV62" s="138">
        <f>Council_Tax_Benefit!BV17</f>
        <v>0</v>
      </c>
      <c r="BW62" s="138">
        <f>Council_Tax_Benefit!BW17</f>
        <v>0</v>
      </c>
      <c r="BX62" s="138">
        <f>Council_Tax_Benefit!BX17</f>
        <v>0</v>
      </c>
      <c r="BY62" s="138">
        <f>Council_Tax_Benefit!BY17</f>
        <v>0</v>
      </c>
      <c r="BZ62" s="138">
        <f>Council_Tax_Benefit!BZ17</f>
        <v>0</v>
      </c>
      <c r="CA62" s="138">
        <f>Council_Tax_Benefit!CA17</f>
        <v>0</v>
      </c>
      <c r="CB62" s="138">
        <f>Council_Tax_Benefit!CB17</f>
        <v>0</v>
      </c>
      <c r="CC62" s="139">
        <f>Council_Tax_Benefit!CC17</f>
        <v>0</v>
      </c>
    </row>
    <row r="63" spans="1:81" s="93" customFormat="1" x14ac:dyDescent="0.4">
      <c r="A63" s="148"/>
      <c r="B63" s="72" t="s">
        <v>133</v>
      </c>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51">
        <f t="shared" ref="AH63:BK63" si="14">AH62+AH56</f>
        <v>386</v>
      </c>
      <c r="AI63" s="51">
        <f t="shared" si="14"/>
        <v>445.00000000000011</v>
      </c>
      <c r="AJ63" s="51">
        <f t="shared" si="14"/>
        <v>599</v>
      </c>
      <c r="AK63" s="51">
        <f t="shared" si="14"/>
        <v>890.59999999999991</v>
      </c>
      <c r="AL63" s="51">
        <f t="shared" si="14"/>
        <v>1083</v>
      </c>
      <c r="AM63" s="51">
        <f t="shared" si="14"/>
        <v>1218</v>
      </c>
      <c r="AN63" s="51">
        <f t="shared" si="14"/>
        <v>1353.9999999999998</v>
      </c>
      <c r="AO63" s="51">
        <f t="shared" si="14"/>
        <v>1479</v>
      </c>
      <c r="AP63" s="51">
        <f t="shared" si="14"/>
        <v>1634.9999999999998</v>
      </c>
      <c r="AQ63" s="51">
        <f t="shared" si="14"/>
        <v>1701</v>
      </c>
      <c r="AR63" s="51">
        <f t="shared" si="14"/>
        <v>1365.134</v>
      </c>
      <c r="AS63" s="51">
        <f t="shared" si="14"/>
        <v>1699.6619999999998</v>
      </c>
      <c r="AT63" s="51">
        <f t="shared" si="14"/>
        <v>2122.81</v>
      </c>
      <c r="AU63" s="51">
        <f t="shared" si="14"/>
        <v>1404.1669999999999</v>
      </c>
      <c r="AV63" s="51">
        <f t="shared" si="14"/>
        <v>1692.5760000000002</v>
      </c>
      <c r="AW63" s="51">
        <f t="shared" si="14"/>
        <v>1939.8999999999999</v>
      </c>
      <c r="AX63" s="51">
        <f t="shared" si="14"/>
        <v>2077.2112939999997</v>
      </c>
      <c r="AY63" s="51">
        <f t="shared" si="14"/>
        <v>2188.670932</v>
      </c>
      <c r="AZ63" s="51">
        <f t="shared" si="14"/>
        <v>2310.6117920000006</v>
      </c>
      <c r="BA63" s="51">
        <f t="shared" si="14"/>
        <v>2394.678625</v>
      </c>
      <c r="BB63" s="51">
        <f t="shared" si="14"/>
        <v>2452.4046149999986</v>
      </c>
      <c r="BC63" s="51">
        <f t="shared" si="14"/>
        <v>2510.8873257930913</v>
      </c>
      <c r="BD63" s="51">
        <f t="shared" si="14"/>
        <v>2574.5184790181652</v>
      </c>
      <c r="BE63" s="51">
        <f t="shared" si="14"/>
        <v>2685.8228541801273</v>
      </c>
      <c r="BF63" s="51">
        <f t="shared" si="14"/>
        <v>2833.9392983749794</v>
      </c>
      <c r="BG63" s="51">
        <f t="shared" si="14"/>
        <v>3226.1309952599995</v>
      </c>
      <c r="BH63" s="51">
        <f t="shared" si="14"/>
        <v>3556.9849629183473</v>
      </c>
      <c r="BI63" s="51">
        <f t="shared" si="14"/>
        <v>3774.089575</v>
      </c>
      <c r="BJ63" s="51">
        <f t="shared" si="14"/>
        <v>3941.0267050000002</v>
      </c>
      <c r="BK63" s="51">
        <f t="shared" si="14"/>
        <v>4026.6875790000004</v>
      </c>
      <c r="BL63" s="51">
        <f t="shared" ref="BL63:CC63" si="15">BL62+BL61</f>
        <v>4234.4436619999997</v>
      </c>
      <c r="BM63" s="51">
        <f t="shared" si="15"/>
        <v>4697.6782249999997</v>
      </c>
      <c r="BN63" s="51">
        <f t="shared" si="15"/>
        <v>4924.7733250000001</v>
      </c>
      <c r="BO63" s="51">
        <f t="shared" si="15"/>
        <v>4918.3788950000007</v>
      </c>
      <c r="BP63" s="51">
        <f t="shared" si="15"/>
        <v>4911.948089999999</v>
      </c>
      <c r="BQ63" s="51">
        <f t="shared" si="15"/>
        <v>0</v>
      </c>
      <c r="BR63" s="51">
        <f t="shared" si="15"/>
        <v>0</v>
      </c>
      <c r="BS63" s="51">
        <f t="shared" si="15"/>
        <v>0</v>
      </c>
      <c r="BT63" s="51">
        <f t="shared" si="15"/>
        <v>0</v>
      </c>
      <c r="BU63" s="51">
        <f t="shared" si="15"/>
        <v>0</v>
      </c>
      <c r="BV63" s="51">
        <f t="shared" si="15"/>
        <v>0</v>
      </c>
      <c r="BW63" s="51">
        <f t="shared" si="15"/>
        <v>0</v>
      </c>
      <c r="BX63" s="51">
        <f t="shared" si="15"/>
        <v>0</v>
      </c>
      <c r="BY63" s="51">
        <f t="shared" si="15"/>
        <v>0</v>
      </c>
      <c r="BZ63" s="51">
        <f t="shared" si="15"/>
        <v>0</v>
      </c>
      <c r="CA63" s="51">
        <f t="shared" si="15"/>
        <v>0</v>
      </c>
      <c r="CB63" s="51">
        <f t="shared" si="15"/>
        <v>0</v>
      </c>
      <c r="CC63" s="52">
        <f t="shared" si="15"/>
        <v>0</v>
      </c>
    </row>
    <row r="64" spans="1:81" ht="26.25" customHeight="1" x14ac:dyDescent="0.4">
      <c r="A64" s="132"/>
      <c r="B64" s="72" t="s">
        <v>239</v>
      </c>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232" t="s">
        <v>377</v>
      </c>
      <c r="BM64" s="138"/>
      <c r="BN64" s="138"/>
      <c r="BO64" s="138"/>
      <c r="BP64" s="138"/>
      <c r="BQ64" s="138"/>
      <c r="BR64" s="138"/>
      <c r="BS64" s="138"/>
      <c r="BT64" s="138"/>
      <c r="BU64" s="138"/>
      <c r="BV64" s="138"/>
      <c r="BW64" s="138"/>
      <c r="BX64" s="138"/>
      <c r="BY64" s="138"/>
      <c r="BZ64" s="138"/>
      <c r="CA64" s="138"/>
      <c r="CB64" s="138"/>
      <c r="CC64" s="139"/>
    </row>
    <row r="65" spans="1:81" x14ac:dyDescent="0.4">
      <c r="A65" s="132"/>
      <c r="B65" s="65" t="s">
        <v>401</v>
      </c>
      <c r="AH65" s="138">
        <f>Housing_benefits!AH30</f>
        <v>320.9395900106818</v>
      </c>
      <c r="AI65" s="138">
        <f>Housing_benefits!AI30</f>
        <v>352.75813604081998</v>
      </c>
      <c r="AJ65" s="138">
        <f>Housing_benefits!AJ30</f>
        <v>455.35323341022615</v>
      </c>
      <c r="AK65" s="138">
        <f>Housing_benefits!AK30</f>
        <v>736.40552867942881</v>
      </c>
      <c r="AL65" s="138">
        <f>Housing_benefits!AL30</f>
        <v>946.35929177961918</v>
      </c>
      <c r="AM65" s="138">
        <f>Housing_benefits!AM30</f>
        <v>1119.0866247744702</v>
      </c>
      <c r="AN65" s="138">
        <f>Housing_benefits!AN30</f>
        <v>1260.4022225303984</v>
      </c>
      <c r="AO65" s="138">
        <f>Housing_benefits!AO30</f>
        <v>1413.4558865030046</v>
      </c>
      <c r="AP65" s="138">
        <f>Housing_benefits!AP30</f>
        <v>1518.3915054319073</v>
      </c>
      <c r="AQ65" s="138">
        <f>Housing_benefits!AQ30</f>
        <v>1572.8116400781266</v>
      </c>
      <c r="AR65" s="138">
        <f>Housing_benefits!AR30</f>
        <v>1819.8820000000001</v>
      </c>
      <c r="AS65" s="138">
        <f>Housing_benefits!AS30</f>
        <v>2044.9829999999999</v>
      </c>
      <c r="AT65" s="138">
        <f>Housing_benefits!AT30</f>
        <v>2323.52</v>
      </c>
      <c r="AU65" s="138">
        <f>Housing_benefits!AU30</f>
        <v>2573.1280000000002</v>
      </c>
      <c r="AV65" s="138">
        <f>Housing_benefits!AV30</f>
        <v>2807.8249999999998</v>
      </c>
      <c r="AW65" s="138">
        <f>Housing_benefits!AW30</f>
        <v>3189.0050000000001</v>
      </c>
      <c r="AX65" s="138">
        <f>Housing_benefits!AX30</f>
        <v>3402.2148963971672</v>
      </c>
      <c r="AY65" s="138">
        <f>Housing_benefits!AY30</f>
        <v>3614.8473488867526</v>
      </c>
      <c r="AZ65" s="138">
        <f>Housing_benefits!AZ30</f>
        <v>3751.9206727282358</v>
      </c>
      <c r="BA65" s="138">
        <f>Housing_benefits!BA30</f>
        <v>3788.0146137757624</v>
      </c>
      <c r="BB65" s="138">
        <f>Housing_benefits!BB30</f>
        <v>3851.7417929521921</v>
      </c>
      <c r="BC65" s="138">
        <f>Housing_benefits!BC30</f>
        <v>3997.2728888889624</v>
      </c>
      <c r="BD65" s="138">
        <f>Housing_benefits!BD30</f>
        <v>4207.3417317175063</v>
      </c>
      <c r="BE65" s="138">
        <f>Housing_benefits!BE30</f>
        <v>4458.6120397296809</v>
      </c>
      <c r="BF65" s="138">
        <f>Housing_benefits!BF30</f>
        <v>4782.8062827579006</v>
      </c>
      <c r="BG65" s="138">
        <f>Housing_benefits!BG30</f>
        <v>4439.9426964228405</v>
      </c>
      <c r="BH65" s="138">
        <f>Housing_benefits!BH30</f>
        <v>4548.4601171225586</v>
      </c>
      <c r="BI65" s="138">
        <f>Housing_benefits!BI30</f>
        <v>4563.9384927414358</v>
      </c>
      <c r="BJ65" s="138">
        <f>Housing_benefits!BJ30</f>
        <v>4861.4789099542368</v>
      </c>
      <c r="BK65" s="138">
        <f>Housing_benefits!BK30</f>
        <v>4923.6027084858815</v>
      </c>
      <c r="BL65" s="213">
        <f>Housing_benefits!BL22+Housing_benefits!BL25</f>
        <v>4882.1578166048466</v>
      </c>
      <c r="BM65" s="138">
        <f>Housing_benefits!BM22+Housing_benefits!BM25</f>
        <v>5125.0099036320935</v>
      </c>
      <c r="BN65" s="138">
        <f>Housing_benefits!BN22+Housing_benefits!BN25</f>
        <v>5232.2329732898997</v>
      </c>
      <c r="BO65" s="138">
        <f>Housing_benefits!BO22+Housing_benefits!BO25</f>
        <v>5468.3170610229809</v>
      </c>
      <c r="BP65" s="138">
        <f>Housing_benefits!BP22+Housing_benefits!BP25</f>
        <v>5700.6891313261458</v>
      </c>
      <c r="BQ65" s="138">
        <f>Housing_benefits!BQ22+Housing_benefits!BQ25</f>
        <v>5896.2725098941992</v>
      </c>
      <c r="BR65" s="138">
        <f>Housing_benefits!BR22+Housing_benefits!BR25</f>
        <v>6004.6254088499054</v>
      </c>
      <c r="BS65" s="138">
        <f>Housing_benefits!BS22+Housing_benefits!BS25</f>
        <v>6044.6823176369771</v>
      </c>
      <c r="BT65" s="138">
        <f>Housing_benefits!BT22+Housing_benefits!BT25</f>
        <v>5964.4625042826092</v>
      </c>
      <c r="BU65" s="138">
        <f>Housing_benefits!BU22+Housing_benefits!BU25</f>
        <v>5863.0338190235789</v>
      </c>
      <c r="BV65" s="138">
        <f>Housing_benefits!BV22+Housing_benefits!BV25</f>
        <v>5738.4007169214565</v>
      </c>
      <c r="BW65" s="138">
        <f>Housing_benefits!BW22+Housing_benefits!BW25</f>
        <v>5683.6042445120256</v>
      </c>
      <c r="BX65" s="138">
        <f>Housing_benefits!BX22+Housing_benefits!BX25</f>
        <v>5738.6549414509682</v>
      </c>
      <c r="BY65" s="138">
        <f>Housing_benefits!BY22+Housing_benefits!BY25</f>
        <v>6062.9166956747295</v>
      </c>
      <c r="BZ65" s="138">
        <f>Housing_benefits!BZ22+Housing_benefits!BZ25</f>
        <v>6127.0929091992102</v>
      </c>
      <c r="CA65" s="138">
        <f>Housing_benefits!CA22+Housing_benefits!CA25</f>
        <v>6169.7494635436269</v>
      </c>
      <c r="CB65" s="138">
        <f>Housing_benefits!CB22+Housing_benefits!CB25</f>
        <v>6423.3040811883457</v>
      </c>
      <c r="CC65" s="139">
        <f>Housing_benefits!CC22+Housing_benefits!CC25</f>
        <v>6483.0772259925461</v>
      </c>
    </row>
    <row r="66" spans="1:81" x14ac:dyDescent="0.4">
      <c r="A66" s="132"/>
      <c r="B66" s="65" t="s">
        <v>402</v>
      </c>
      <c r="AH66" s="138">
        <f>Housing_benefits!AH31</f>
        <v>51.497172727332845</v>
      </c>
      <c r="AI66" s="138">
        <f>Housing_benefits!AI31</f>
        <v>56.414147956273574</v>
      </c>
      <c r="AJ66" s="138">
        <f>Housing_benefits!AJ31</f>
        <v>72.615417878922116</v>
      </c>
      <c r="AK66" s="138">
        <f>Housing_benefits!AK31</f>
        <v>117.78692276529311</v>
      </c>
      <c r="AL66" s="138">
        <f>Housing_benefits!AL31</f>
        <v>151.22362386540289</v>
      </c>
      <c r="AM66" s="138">
        <f>Housing_benefits!AM31</f>
        <v>178.70507247687672</v>
      </c>
      <c r="AN66" s="138">
        <f>Housing_benefits!AN31</f>
        <v>201.80019075346371</v>
      </c>
      <c r="AO66" s="138">
        <f>Housing_benefits!AO31</f>
        <v>225.35883833034222</v>
      </c>
      <c r="AP66" s="138">
        <f>Housing_benefits!AP31</f>
        <v>242.96586799409306</v>
      </c>
      <c r="AQ66" s="138">
        <f>Housing_benefits!AQ31</f>
        <v>251.3770479196252</v>
      </c>
      <c r="AR66" s="138">
        <f>Housing_benefits!AR31</f>
        <v>219.61099999999999</v>
      </c>
      <c r="AS66" s="138">
        <f>Housing_benefits!AS31</f>
        <v>302.30599999999998</v>
      </c>
      <c r="AT66" s="138">
        <f>Housing_benefits!AT31</f>
        <v>415.50300000000004</v>
      </c>
      <c r="AU66" s="138">
        <f>Housing_benefits!AU31</f>
        <v>549.82100000000003</v>
      </c>
      <c r="AV66" s="138">
        <f>Housing_benefits!AV31</f>
        <v>722.96500000000003</v>
      </c>
      <c r="AW66" s="138">
        <f>Housing_benefits!AW31</f>
        <v>963.53300000000002</v>
      </c>
      <c r="AX66" s="138">
        <f>Housing_benefits!AX31</f>
        <v>1237.7020586775143</v>
      </c>
      <c r="AY66" s="138">
        <f>Housing_benefits!AY31</f>
        <v>1440.7675679371928</v>
      </c>
      <c r="AZ66" s="138">
        <f>Housing_benefits!AZ31</f>
        <v>1632.1173192887268</v>
      </c>
      <c r="BA66" s="138">
        <f>Housing_benefits!BA31</f>
        <v>1783.2014949487759</v>
      </c>
      <c r="BB66" s="138">
        <f>Housing_benefits!BB31</f>
        <v>1966.2753495570933</v>
      </c>
      <c r="BC66" s="138">
        <f>Housing_benefits!BC31</f>
        <v>2143.4684371455282</v>
      </c>
      <c r="BD66" s="138">
        <f>Housing_benefits!BD31</f>
        <v>2303.1767229957381</v>
      </c>
      <c r="BE66" s="138">
        <f>Housing_benefits!BE31</f>
        <v>2531.7035246192022</v>
      </c>
      <c r="BF66" s="138">
        <f>Housing_benefits!BF31</f>
        <v>2999.4614887041653</v>
      </c>
      <c r="BG66" s="138">
        <f>Housing_benefits!BG31</f>
        <v>2966.6712049912694</v>
      </c>
      <c r="BH66" s="138">
        <f>Housing_benefits!BH31</f>
        <v>3201.5130041258617</v>
      </c>
      <c r="BI66" s="138">
        <f>Housing_benefits!BI31</f>
        <v>3472.5465205192463</v>
      </c>
      <c r="BJ66" s="138">
        <f>Housing_benefits!BJ31</f>
        <v>3760.9241738617989</v>
      </c>
      <c r="BK66" s="138">
        <f>Housing_benefits!BK31</f>
        <v>3996.4280011900032</v>
      </c>
      <c r="BL66" s="213">
        <f>Housing_benefits!BL18</f>
        <v>4476.9210732179572</v>
      </c>
      <c r="BM66" s="138">
        <f>Housing_benefits!BM18</f>
        <v>5069.1288261388017</v>
      </c>
      <c r="BN66" s="138">
        <f>Housing_benefits!BN18</f>
        <v>5380.0316400709962</v>
      </c>
      <c r="BO66" s="138">
        <f>Housing_benefits!BO18</f>
        <v>5751.430097558853</v>
      </c>
      <c r="BP66" s="138">
        <f>Housing_benefits!BP18</f>
        <v>6054.4950272257229</v>
      </c>
      <c r="BQ66" s="138">
        <f>Housing_benefits!BQ18</f>
        <v>6194.2714010260988</v>
      </c>
      <c r="BR66" s="138">
        <f>Housing_benefits!BR18</f>
        <v>6678.1472903271933</v>
      </c>
      <c r="BS66" s="138">
        <f>Housing_benefits!BS18</f>
        <v>6946.5151764190032</v>
      </c>
      <c r="BT66" s="138">
        <f>Housing_benefits!BT18</f>
        <v>6870.0617211736808</v>
      </c>
      <c r="BU66" s="138">
        <f>Housing_benefits!BU18</f>
        <v>6679.3883075615377</v>
      </c>
      <c r="BV66" s="138">
        <f>Housing_benefits!BV18</f>
        <v>6268.7171839573311</v>
      </c>
      <c r="BW66" s="138">
        <f>Housing_benefits!BW18</f>
        <v>5666.1834609953157</v>
      </c>
      <c r="BX66" s="138">
        <f>Housing_benefits!BX18</f>
        <v>5281.1967104314044</v>
      </c>
      <c r="BY66" s="138">
        <f>Housing_benefits!BY18</f>
        <v>4971.7918271476701</v>
      </c>
      <c r="BZ66" s="138">
        <f>Housing_benefits!BZ18</f>
        <v>4678.7457828892366</v>
      </c>
      <c r="CA66" s="138">
        <f>Housing_benefits!CA18</f>
        <v>4261.2005071136427</v>
      </c>
      <c r="CB66" s="138">
        <f>Housing_benefits!CB18</f>
        <v>3354.0114085690129</v>
      </c>
      <c r="CC66" s="139">
        <f>Housing_benefits!CC18</f>
        <v>1974.0629101806076</v>
      </c>
    </row>
    <row r="67" spans="1:81" x14ac:dyDescent="0.4">
      <c r="A67" s="132"/>
      <c r="B67" s="65" t="s">
        <v>403</v>
      </c>
      <c r="AH67" s="138">
        <f>Housing_benefits!AH32</f>
        <v>168.08730332909167</v>
      </c>
      <c r="AI67" s="138">
        <f>Housing_benefits!AI32</f>
        <v>184.99751749637238</v>
      </c>
      <c r="AJ67" s="138">
        <f>Housing_benefits!AJ32</f>
        <v>239.23474572028033</v>
      </c>
      <c r="AK67" s="138">
        <f>Housing_benefits!AK32</f>
        <v>386.48978982576017</v>
      </c>
      <c r="AL67" s="138">
        <f>Housing_benefits!AL32</f>
        <v>497.02647197775968</v>
      </c>
      <c r="AM67" s="138">
        <f>Housing_benefits!AM32</f>
        <v>587.578235170884</v>
      </c>
      <c r="AN67" s="138">
        <f>Housing_benefits!AN32</f>
        <v>661.2712513369687</v>
      </c>
      <c r="AO67" s="138">
        <f>Housing_benefits!AO32</f>
        <v>741.87435234499264</v>
      </c>
      <c r="AP67" s="138">
        <f>Housing_benefits!AP32</f>
        <v>797.59674087542669</v>
      </c>
      <c r="AQ67" s="138">
        <f>Housing_benefits!AQ32</f>
        <v>825.30668435995631</v>
      </c>
      <c r="AR67" s="138">
        <f>Housing_benefits!AR32</f>
        <v>605.18799999999999</v>
      </c>
      <c r="AS67" s="138">
        <f>Housing_benefits!AS32</f>
        <v>725.47699999999998</v>
      </c>
      <c r="AT67" s="138">
        <f>Housing_benefits!AT32</f>
        <v>943.97500000000002</v>
      </c>
      <c r="AU67" s="138">
        <f>Housing_benefits!AU32</f>
        <v>1292.8490000000002</v>
      </c>
      <c r="AV67" s="138">
        <f>Housing_benefits!AV32</f>
        <v>1634.97</v>
      </c>
      <c r="AW67" s="138">
        <f>Housing_benefits!AW32</f>
        <v>1949.7149999999999</v>
      </c>
      <c r="AX67" s="138">
        <f>Housing_benefits!AX32</f>
        <v>2178.8338293619486</v>
      </c>
      <c r="AY67" s="138">
        <f>Housing_benefits!AY32</f>
        <v>2410.3410278276319</v>
      </c>
      <c r="AZ67" s="138">
        <f>Housing_benefits!AZ32</f>
        <v>2602.0677779938896</v>
      </c>
      <c r="BA67" s="138">
        <f>Housing_benefits!BA32</f>
        <v>2613.3758641330728</v>
      </c>
      <c r="BB67" s="138">
        <f>Housing_benefits!BB32</f>
        <v>2654.0090183747411</v>
      </c>
      <c r="BC67" s="138">
        <f>Housing_benefits!BC32</f>
        <v>2717.25314288246</v>
      </c>
      <c r="BD67" s="138">
        <f>Housing_benefits!BD32</f>
        <v>2631.7231073019957</v>
      </c>
      <c r="BE67" s="138">
        <f>Housing_benefits!BE32</f>
        <v>2676.4827117072482</v>
      </c>
      <c r="BF67" s="138">
        <f>Housing_benefits!BF32</f>
        <v>2863.2198953002007</v>
      </c>
      <c r="BG67" s="138">
        <f>Housing_benefits!BG32</f>
        <v>3002.8396047330152</v>
      </c>
      <c r="BH67" s="138">
        <f>Housing_benefits!BH32</f>
        <v>3231.1334929200289</v>
      </c>
      <c r="BI67" s="138">
        <f>Housing_benefits!BI32</f>
        <v>3522.8486328112713</v>
      </c>
      <c r="BJ67" s="138">
        <f>Housing_benefits!BJ32</f>
        <v>3676.4928151004046</v>
      </c>
      <c r="BK67" s="138">
        <f>Housing_benefits!BK32</f>
        <v>3930.1189148811586</v>
      </c>
      <c r="BL67" s="213">
        <f>Housing_benefits!BL19</f>
        <v>3278.6721206416673</v>
      </c>
      <c r="BM67" s="138">
        <f>Housing_benefits!BM19</f>
        <v>3414.699558166159</v>
      </c>
      <c r="BN67" s="138">
        <f>Housing_benefits!BN19</f>
        <v>3246.9003947534702</v>
      </c>
      <c r="BO67" s="138">
        <f>Housing_benefits!BO19</f>
        <v>3003.0285087410157</v>
      </c>
      <c r="BP67" s="138">
        <f>Housing_benefits!BP19</f>
        <v>2754.4785976389271</v>
      </c>
      <c r="BQ67" s="138">
        <f>Housing_benefits!BQ19</f>
        <v>2504.5623245995998</v>
      </c>
      <c r="BR67" s="138">
        <f>Housing_benefits!BR19</f>
        <v>2378.8444446022886</v>
      </c>
      <c r="BS67" s="138">
        <f>Housing_benefits!BS19</f>
        <v>2256.0112500659761</v>
      </c>
      <c r="BT67" s="138">
        <f>Housing_benefits!BT19</f>
        <v>2088.7413831652643</v>
      </c>
      <c r="BU67" s="138">
        <f>Housing_benefits!BU19</f>
        <v>1868.0857479177519</v>
      </c>
      <c r="BV67" s="138">
        <f>Housing_benefits!BV19</f>
        <v>1624.7547253145538</v>
      </c>
      <c r="BW67" s="138">
        <f>Housing_benefits!BW19</f>
        <v>1151.4848630032359</v>
      </c>
      <c r="BX67" s="138">
        <f>Housing_benefits!BX19</f>
        <v>873.21622338345276</v>
      </c>
      <c r="BY67" s="138">
        <f>Housing_benefits!BY19</f>
        <v>630.53303585946082</v>
      </c>
      <c r="BZ67" s="138">
        <f>Housing_benefits!BZ19</f>
        <v>467.4612640814828</v>
      </c>
      <c r="CA67" s="138">
        <f>Housing_benefits!CA19</f>
        <v>349.20554389706649</v>
      </c>
      <c r="CB67" s="138">
        <f>Housing_benefits!CB19</f>
        <v>225.85396459507859</v>
      </c>
      <c r="CC67" s="139">
        <f>Housing_benefits!CC19</f>
        <v>145.45291236689823</v>
      </c>
    </row>
    <row r="68" spans="1:81" x14ac:dyDescent="0.4">
      <c r="A68" s="132"/>
      <c r="B68" s="65" t="s">
        <v>404</v>
      </c>
      <c r="AH68" s="138">
        <f>Housing_benefits!AH33</f>
        <v>167.7572054033308</v>
      </c>
      <c r="AI68" s="138">
        <f>Housing_benefits!AI33</f>
        <v>184.83191810654029</v>
      </c>
      <c r="AJ68" s="138">
        <f>Housing_benefits!AJ33</f>
        <v>238.69433276913807</v>
      </c>
      <c r="AK68" s="138">
        <f>Housing_benefits!AK33</f>
        <v>385.67308278503288</v>
      </c>
      <c r="AL68" s="138">
        <f>Housing_benefits!AL33</f>
        <v>495.78191354102592</v>
      </c>
      <c r="AM68" s="138">
        <f>Housing_benefits!AM33</f>
        <v>586.16955262509271</v>
      </c>
      <c r="AN68" s="138">
        <f>Housing_benefits!AN33</f>
        <v>659.48966179596255</v>
      </c>
      <c r="AO68" s="138">
        <f>Housing_benefits!AO33</f>
        <v>740.17522248237037</v>
      </c>
      <c r="AP68" s="138">
        <f>Housing_benefits!AP33</f>
        <v>795.69381732493002</v>
      </c>
      <c r="AQ68" s="138">
        <f>Housing_benefits!AQ33</f>
        <v>824.05582000417701</v>
      </c>
      <c r="AR68" s="138">
        <f>Housing_benefits!AR33</f>
        <v>827.64699999999993</v>
      </c>
      <c r="AS68" s="138">
        <f>Housing_benefits!AS33</f>
        <v>856.07600000000002</v>
      </c>
      <c r="AT68" s="138">
        <f>Housing_benefits!AT33</f>
        <v>998.779</v>
      </c>
      <c r="AU68" s="138">
        <f>Housing_benefits!AU33</f>
        <v>1447.0230000000001</v>
      </c>
      <c r="AV68" s="138">
        <f>Housing_benefits!AV33</f>
        <v>2057.3580000000002</v>
      </c>
      <c r="AW68" s="138">
        <f>Housing_benefits!AW33</f>
        <v>2331.1950000000002</v>
      </c>
      <c r="AX68" s="138">
        <f>Housing_benefits!AX33</f>
        <v>2407.7275243945537</v>
      </c>
      <c r="AY68" s="138">
        <f>Housing_benefits!AY33</f>
        <v>2329.3000610574099</v>
      </c>
      <c r="AZ68" s="138">
        <f>Housing_benefits!AZ33</f>
        <v>2177.215384967817</v>
      </c>
      <c r="BA68" s="138">
        <f>Housing_benefits!BA33</f>
        <v>1713.8246039972835</v>
      </c>
      <c r="BB68" s="138">
        <f>Housing_benefits!BB33</f>
        <v>1410.9078789879757</v>
      </c>
      <c r="BC68" s="138">
        <f>Housing_benefits!BC33</f>
        <v>1214.0820612666143</v>
      </c>
      <c r="BD68" s="138">
        <f>Housing_benefits!BD33</f>
        <v>1085.7342355085079</v>
      </c>
      <c r="BE68" s="138">
        <f>Housing_benefits!BE33</f>
        <v>1001.1096309288404</v>
      </c>
      <c r="BF68" s="138">
        <f>Housing_benefits!BF33</f>
        <v>1053.6159987005542</v>
      </c>
      <c r="BG68" s="138">
        <f>Housing_benefits!BG33</f>
        <v>956.77120862113122</v>
      </c>
      <c r="BH68" s="138">
        <f>Housing_benefits!BH33</f>
        <v>1087.8137888204469</v>
      </c>
      <c r="BI68" s="138">
        <f>Housing_benefits!BI33</f>
        <v>1160.1935787766724</v>
      </c>
      <c r="BJ68" s="138">
        <f>Housing_benefits!BJ33</f>
        <v>1245.1512127626136</v>
      </c>
      <c r="BK68" s="138">
        <f>Housing_benefits!BK33</f>
        <v>1315.7849954177275</v>
      </c>
      <c r="BL68" s="213">
        <f>Housing_benefits!BL17</f>
        <v>1646.9585583274306</v>
      </c>
      <c r="BM68" s="138">
        <f>Housing_benefits!BM17</f>
        <v>2732.7185734874533</v>
      </c>
      <c r="BN68" s="138">
        <f>Housing_benefits!BN17</f>
        <v>3068.8441160952298</v>
      </c>
      <c r="BO68" s="138">
        <f>Housing_benefits!BO17</f>
        <v>3399.1006602323869</v>
      </c>
      <c r="BP68" s="138">
        <f>Housing_benefits!BP17</f>
        <v>3644.1718667287919</v>
      </c>
      <c r="BQ68" s="138">
        <f>Housing_benefits!BQ17</f>
        <v>3241.9422918321306</v>
      </c>
      <c r="BR68" s="138">
        <f>Housing_benefits!BR17</f>
        <v>2411.6856133845986</v>
      </c>
      <c r="BS68" s="138">
        <f>Housing_benefits!BS17</f>
        <v>1916.7666369866961</v>
      </c>
      <c r="BT68" s="138">
        <f>Housing_benefits!BT17</f>
        <v>1636.6315206723273</v>
      </c>
      <c r="BU68" s="138">
        <f>Housing_benefits!BU17</f>
        <v>1451.7127921035253</v>
      </c>
      <c r="BV68" s="138">
        <f>Housing_benefits!BV17</f>
        <v>1105.4230032394248</v>
      </c>
      <c r="BW68" s="138">
        <f>Housing_benefits!BW17</f>
        <v>528.1109507136739</v>
      </c>
      <c r="BX68" s="138">
        <f>Housing_benefits!BX17</f>
        <v>416.03005511767185</v>
      </c>
      <c r="BY68" s="138">
        <f>Housing_benefits!BY17</f>
        <v>342.7345800645474</v>
      </c>
      <c r="BZ68" s="138">
        <f>Housing_benefits!BZ17</f>
        <v>239.57120446819388</v>
      </c>
      <c r="CA68" s="138">
        <f>Housing_benefits!CA17</f>
        <v>87.77223760916624</v>
      </c>
      <c r="CB68" s="138">
        <f>Housing_benefits!CB17</f>
        <v>59.601367657075535</v>
      </c>
      <c r="CC68" s="139">
        <f>Housing_benefits!CC17</f>
        <v>106.35120609825459</v>
      </c>
    </row>
    <row r="69" spans="1:81" x14ac:dyDescent="0.4">
      <c r="A69" s="132"/>
      <c r="B69" s="65" t="s">
        <v>405</v>
      </c>
      <c r="AH69" s="138">
        <f>Housing_benefits!AH34</f>
        <v>12.718728529562867</v>
      </c>
      <c r="AI69" s="138">
        <f>Housing_benefits!AI34</f>
        <v>13.998280399993689</v>
      </c>
      <c r="AJ69" s="138">
        <f>Housing_benefits!AJ34</f>
        <v>18.102270221433344</v>
      </c>
      <c r="AK69" s="138">
        <f>Housing_benefits!AK34</f>
        <v>29.244675944485095</v>
      </c>
      <c r="AL69" s="138">
        <f>Housing_benefits!AL34</f>
        <v>37.608698836192275</v>
      </c>
      <c r="AM69" s="138">
        <f>Housing_benefits!AM34</f>
        <v>44.460514952676363</v>
      </c>
      <c r="AN69" s="138">
        <f>Housing_benefits!AN34</f>
        <v>50.036673583206834</v>
      </c>
      <c r="AO69" s="138">
        <f>Housing_benefits!AO34</f>
        <v>56.135700339289997</v>
      </c>
      <c r="AP69" s="138">
        <f>Housing_benefits!AP34</f>
        <v>60.352068373643192</v>
      </c>
      <c r="AQ69" s="138">
        <f>Housing_benefits!AQ34</f>
        <v>62.448807638114886</v>
      </c>
      <c r="AR69" s="138">
        <f>Housing_benefits!AR34</f>
        <v>251.12099999999964</v>
      </c>
      <c r="AS69" s="138">
        <f>Housing_benefits!AS34</f>
        <v>303.69499999999999</v>
      </c>
      <c r="AT69" s="138">
        <f>Housing_benefits!AT34</f>
        <v>413.56399999999968</v>
      </c>
      <c r="AU69" s="138">
        <f>Housing_benefits!AU34</f>
        <v>495.83100000000047</v>
      </c>
      <c r="AV69" s="138">
        <f>Housing_benefits!AV34</f>
        <v>588.97799999999972</v>
      </c>
      <c r="AW69" s="138">
        <f>Housing_benefits!AW34</f>
        <v>783.39700000000119</v>
      </c>
      <c r="AX69" s="138">
        <f>Housing_benefits!AX34</f>
        <v>876.75761116881586</v>
      </c>
      <c r="AY69" s="138">
        <f>Housing_benefits!AY34</f>
        <v>1079.4106882910114</v>
      </c>
      <c r="AZ69" s="138">
        <f>Housing_benefits!AZ34</f>
        <v>1216.4408100213277</v>
      </c>
      <c r="BA69" s="138">
        <f>Housing_benefits!BA34</f>
        <v>1277.9795461451065</v>
      </c>
      <c r="BB69" s="138">
        <f>Housing_benefits!BB34</f>
        <v>1181.8701801279974</v>
      </c>
      <c r="BC69" s="138">
        <f>Housing_benefits!BC34</f>
        <v>992.02728649103301</v>
      </c>
      <c r="BD69" s="138">
        <f>Housing_benefits!BD34</f>
        <v>934.39317727625121</v>
      </c>
      <c r="BE69" s="138">
        <f>Housing_benefits!BE34</f>
        <v>920.78722401502739</v>
      </c>
      <c r="BF69" s="138">
        <f>Housing_benefits!BF34</f>
        <v>937.11675053717931</v>
      </c>
      <c r="BG69" s="138">
        <f>Housing_benefits!BG34</f>
        <v>981.1484059417445</v>
      </c>
      <c r="BH69" s="138">
        <f>Housing_benefits!BH34</f>
        <v>1088.6496584511015</v>
      </c>
      <c r="BI69" s="138">
        <f>Housing_benefits!BI34</f>
        <v>1208.6779101513739</v>
      </c>
      <c r="BJ69" s="138">
        <f>Housing_benefits!BJ34</f>
        <v>1296.5004743209502</v>
      </c>
      <c r="BK69" s="138">
        <f>Housing_benefits!BK34</f>
        <v>1565.8659750252277</v>
      </c>
      <c r="BL69" s="213">
        <f>SUM(Housing_benefits!BL20:BL21,Housing_benefits!BL23:BL24,Housing_benefits!BL26)</f>
        <v>2818.731593208101</v>
      </c>
      <c r="BM69" s="138">
        <f>SUM(Housing_benefits!BM20:BM21,Housing_benefits!BM23:BM24,Housing_benefits!BM26)</f>
        <v>3647.6743165754906</v>
      </c>
      <c r="BN69" s="138">
        <f>SUM(Housing_benefits!BN20:BN21,Housing_benefits!BN23:BN24,Housing_benefits!BN26)</f>
        <v>4498.9811767903993</v>
      </c>
      <c r="BO69" s="138">
        <f>SUM(Housing_benefits!BO20:BO21,Housing_benefits!BO23:BO24,Housing_benefits!BO26)</f>
        <v>5198.4137954447706</v>
      </c>
      <c r="BP69" s="138">
        <f>SUM(Housing_benefits!BP20:BP21,Housing_benefits!BP23:BP24,Housing_benefits!BP26)</f>
        <v>5745.7969890804134</v>
      </c>
      <c r="BQ69" s="138">
        <f>SUM(Housing_benefits!BQ20:BQ21,Housing_benefits!BQ23:BQ24,Housing_benefits!BQ26)</f>
        <v>6332.7591456479722</v>
      </c>
      <c r="BR69" s="138">
        <f>SUM(Housing_benefits!BR20:BR21,Housing_benefits!BR23:BR24,Housing_benefits!BR26)</f>
        <v>6843.2627978360115</v>
      </c>
      <c r="BS69" s="138">
        <f>SUM(Housing_benefits!BS20:BS21,Housing_benefits!BS23:BS24,Housing_benefits!BS26)</f>
        <v>7079.7382658913511</v>
      </c>
      <c r="BT69" s="138">
        <f>SUM(Housing_benefits!BT20:BT21,Housing_benefits!BT23:BT24,Housing_benefits!BT26)</f>
        <v>6880.7027897061271</v>
      </c>
      <c r="BU69" s="138">
        <f>SUM(Housing_benefits!BU20:BU21,Housing_benefits!BU23:BU24,Housing_benefits!BU26)</f>
        <v>6438.9995473936051</v>
      </c>
      <c r="BV69" s="138">
        <f>SUM(Housing_benefits!BV20:BV21,Housing_benefits!BV23:BV24,Housing_benefits!BV26)</f>
        <v>5992.526321567233</v>
      </c>
      <c r="BW69" s="138">
        <f>SUM(Housing_benefits!BW20:BW21,Housing_benefits!BW23:BW24,Housing_benefits!BW26)</f>
        <v>5334.9060777653867</v>
      </c>
      <c r="BX69" s="138">
        <f>SUM(Housing_benefits!BX20:BX21,Housing_benefits!BX23:BX24,Housing_benefits!BX26)</f>
        <v>4981.3557806315521</v>
      </c>
      <c r="BY69" s="138">
        <f>SUM(Housing_benefits!BY20:BY21,Housing_benefits!BY23:BY24,Housing_benefits!BY26)</f>
        <v>4915.4678442113536</v>
      </c>
      <c r="BZ69" s="138">
        <f>SUM(Housing_benefits!BZ20:BZ21,Housing_benefits!BZ23:BZ24,Housing_benefits!BZ26)</f>
        <v>4653.0195216220054</v>
      </c>
      <c r="CA69" s="138">
        <f>SUM(Housing_benefits!CA20:CA21,Housing_benefits!CA23:CA24,Housing_benefits!CA26)</f>
        <v>4287.9947362492339</v>
      </c>
      <c r="CB69" s="138">
        <f>SUM(Housing_benefits!CB20:CB21,Housing_benefits!CB23:CB24,Housing_benefits!CB26)</f>
        <v>3694.5308282214714</v>
      </c>
      <c r="CC69" s="139">
        <f>SUM(Housing_benefits!CC20:CC21,Housing_benefits!CC23:CC24,Housing_benefits!CC26)</f>
        <v>2846.5410457698736</v>
      </c>
    </row>
    <row r="70" spans="1:81" ht="26.25" customHeight="1" x14ac:dyDescent="0.4">
      <c r="A70" s="132"/>
      <c r="B70" s="67" t="s">
        <v>406</v>
      </c>
      <c r="AH70" s="138">
        <f>Housing_benefits!AH27</f>
        <v>320.9395900106818</v>
      </c>
      <c r="AI70" s="138">
        <f>Housing_benefits!AI27</f>
        <v>352.75813604081998</v>
      </c>
      <c r="AJ70" s="138">
        <f>Housing_benefits!AJ27</f>
        <v>455.35323341022615</v>
      </c>
      <c r="AK70" s="138">
        <f>Housing_benefits!AK27</f>
        <v>736.40552867942881</v>
      </c>
      <c r="AL70" s="138">
        <f>Housing_benefits!AL27</f>
        <v>946.35929177961918</v>
      </c>
      <c r="AM70" s="138">
        <f>Housing_benefits!AM27</f>
        <v>1119.0866247744702</v>
      </c>
      <c r="AN70" s="138">
        <f>Housing_benefits!AN27</f>
        <v>1260.4022225303984</v>
      </c>
      <c r="AO70" s="138">
        <f>Housing_benefits!AO27</f>
        <v>1413.4558865030046</v>
      </c>
      <c r="AP70" s="138">
        <f>Housing_benefits!AP27</f>
        <v>1518.3915054319073</v>
      </c>
      <c r="AQ70" s="138">
        <f>Housing_benefits!AQ27</f>
        <v>1572.8116400781266</v>
      </c>
      <c r="AR70" s="138">
        <f>Housing_benefits!AR27</f>
        <v>1819.8820000000001</v>
      </c>
      <c r="AS70" s="138">
        <f>Housing_benefits!AS27</f>
        <v>2044.9829999999999</v>
      </c>
      <c r="AT70" s="138">
        <f>Housing_benefits!AT27</f>
        <v>2323.52</v>
      </c>
      <c r="AU70" s="138">
        <f>Housing_benefits!AU27</f>
        <v>2573.1280000000002</v>
      </c>
      <c r="AV70" s="138">
        <f>Housing_benefits!AV27</f>
        <v>2807.8249999999998</v>
      </c>
      <c r="AW70" s="138">
        <f>Housing_benefits!AW27</f>
        <v>3189.0050000000001</v>
      </c>
      <c r="AX70" s="138">
        <f>Housing_benefits!AX27</f>
        <v>3402.2148963971672</v>
      </c>
      <c r="AY70" s="138">
        <f>Housing_benefits!AY27</f>
        <v>3614.8473488867526</v>
      </c>
      <c r="AZ70" s="138">
        <f>Housing_benefits!AZ27</f>
        <v>3751.9206727282358</v>
      </c>
      <c r="BA70" s="138">
        <f>Housing_benefits!BA27</f>
        <v>3788.0146137757624</v>
      </c>
      <c r="BB70" s="138">
        <f>Housing_benefits!BB27</f>
        <v>3851.7417929521921</v>
      </c>
      <c r="BC70" s="138">
        <f>Housing_benefits!BC27</f>
        <v>3997.2728888889624</v>
      </c>
      <c r="BD70" s="138">
        <f>Housing_benefits!BD27</f>
        <v>4207.3417317175063</v>
      </c>
      <c r="BE70" s="138">
        <f>Housing_benefits!BE27</f>
        <v>4458.6120397296809</v>
      </c>
      <c r="BF70" s="138">
        <f>Housing_benefits!BF27</f>
        <v>4782.8062827579006</v>
      </c>
      <c r="BG70" s="138">
        <f>Housing_benefits!BG27</f>
        <v>4439.9426964228405</v>
      </c>
      <c r="BH70" s="138">
        <f>Housing_benefits!BH27</f>
        <v>4548.4601171225586</v>
      </c>
      <c r="BI70" s="138">
        <f>Housing_benefits!BI27</f>
        <v>4563.9384927414358</v>
      </c>
      <c r="BJ70" s="138">
        <f>Housing_benefits!BJ27</f>
        <v>4861.4789099542368</v>
      </c>
      <c r="BK70" s="138">
        <f>Housing_benefits!BK27</f>
        <v>4923.6027084858815</v>
      </c>
      <c r="BL70" s="138">
        <f>Housing_benefits!BL27</f>
        <v>5503.9442212258709</v>
      </c>
      <c r="BM70" s="138">
        <f>Housing_benefits!BM27</f>
        <v>5762.4397376097304</v>
      </c>
      <c r="BN70" s="138">
        <f>Housing_benefits!BN27</f>
        <v>5948.9797621593234</v>
      </c>
      <c r="BO70" s="138">
        <f>Housing_benefits!BO27</f>
        <v>6241.622946717006</v>
      </c>
      <c r="BP70" s="138">
        <f>Housing_benefits!BP27</f>
        <v>6427.139962759471</v>
      </c>
      <c r="BQ70" s="138">
        <f>Housing_benefits!BQ27</f>
        <v>6544.0581409153201</v>
      </c>
      <c r="BR70" s="138">
        <f>Housing_benefits!BR27</f>
        <v>6578.0549409279665</v>
      </c>
      <c r="BS70" s="138">
        <f>Housing_benefits!BS27</f>
        <v>6527.4880116677159</v>
      </c>
      <c r="BT70" s="138">
        <f>Housing_benefits!BT27</f>
        <v>6329.2889150000001</v>
      </c>
      <c r="BU70" s="138">
        <f>Housing_benefits!BU27</f>
        <v>6088.1434402404884</v>
      </c>
      <c r="BV70" s="138">
        <f>Housing_benefits!BV27</f>
        <v>5834.4756976856261</v>
      </c>
      <c r="BW70" s="138">
        <f>Housing_benefits!BW27</f>
        <v>5762.6845815255419</v>
      </c>
      <c r="BX70" s="138">
        <f>Housing_benefits!BX27</f>
        <v>5753.7273486837148</v>
      </c>
      <c r="BY70" s="138">
        <f>Housing_benefits!BY27</f>
        <v>6062.9166956747367</v>
      </c>
      <c r="BZ70" s="138">
        <f>Housing_benefits!BZ27</f>
        <v>6127.0929091992148</v>
      </c>
      <c r="CA70" s="138">
        <f>Housing_benefits!CA27</f>
        <v>6169.7494635436315</v>
      </c>
      <c r="CB70" s="138">
        <f>Housing_benefits!CB27</f>
        <v>6423.3040811883538</v>
      </c>
      <c r="CC70" s="139">
        <f>Housing_benefits!CC27</f>
        <v>6483.0772259925516</v>
      </c>
    </row>
    <row r="71" spans="1:81" x14ac:dyDescent="0.4">
      <c r="A71" s="132"/>
      <c r="B71" s="67" t="s">
        <v>383</v>
      </c>
      <c r="AH71" s="138">
        <f>Housing_benefits!AH28</f>
        <v>400.06040998931815</v>
      </c>
      <c r="AI71" s="138">
        <f>Housing_benefits!AI28</f>
        <v>440.24186395917997</v>
      </c>
      <c r="AJ71" s="138">
        <f>Housing_benefits!AJ28</f>
        <v>568.64676658977396</v>
      </c>
      <c r="AK71" s="138">
        <f>Housing_benefits!AK28</f>
        <v>919.19447132057121</v>
      </c>
      <c r="AL71" s="138">
        <f>Housing_benefits!AL28</f>
        <v>1181.6407082203809</v>
      </c>
      <c r="AM71" s="138">
        <f>Housing_benefits!AM28</f>
        <v>1396.9133752255298</v>
      </c>
      <c r="AN71" s="138">
        <f>Housing_benefits!AN28</f>
        <v>1572.5977774696016</v>
      </c>
      <c r="AO71" s="138">
        <f>Housing_benefits!AO28</f>
        <v>1763.5441134969951</v>
      </c>
      <c r="AP71" s="138">
        <f>Housing_benefits!AP28</f>
        <v>1896.6084945680932</v>
      </c>
      <c r="AQ71" s="138">
        <f>Housing_benefits!AQ28</f>
        <v>1963.1883599218736</v>
      </c>
      <c r="AR71" s="138">
        <f>Housing_benefits!AR28</f>
        <v>1903.5669999999996</v>
      </c>
      <c r="AS71" s="138">
        <f>Housing_benefits!AS28</f>
        <v>2187.5540000000001</v>
      </c>
      <c r="AT71" s="138">
        <f>Housing_benefits!AT28</f>
        <v>2771.8209999999999</v>
      </c>
      <c r="AU71" s="138">
        <f>Housing_benefits!AU28</f>
        <v>3785.5240000000008</v>
      </c>
      <c r="AV71" s="138">
        <f>Housing_benefits!AV28</f>
        <v>5004.2709999999997</v>
      </c>
      <c r="AW71" s="138">
        <f>Housing_benefits!AW28</f>
        <v>6027.8400000000011</v>
      </c>
      <c r="AX71" s="138">
        <f>Housing_benefits!AX28</f>
        <v>6701.0210236028324</v>
      </c>
      <c r="AY71" s="138">
        <f>Housing_benefits!AY28</f>
        <v>7259.8193451132465</v>
      </c>
      <c r="AZ71" s="138">
        <f>Housing_benefits!AZ28</f>
        <v>7627.8412922717607</v>
      </c>
      <c r="BA71" s="138">
        <f>Housing_benefits!BA28</f>
        <v>7388.3815092242394</v>
      </c>
      <c r="BB71" s="138">
        <f>Housing_benefits!BB28</f>
        <v>7213.0624270478074</v>
      </c>
      <c r="BC71" s="138">
        <f>Housing_benefits!BC28</f>
        <v>7066.8309277856351</v>
      </c>
      <c r="BD71" s="138">
        <f>Housing_benefits!BD28</f>
        <v>6955.0272430824934</v>
      </c>
      <c r="BE71" s="138">
        <f>Housing_benefits!BE28</f>
        <v>7130.0830912703177</v>
      </c>
      <c r="BF71" s="138">
        <f>Housing_benefits!BF28</f>
        <v>7853.4141332420995</v>
      </c>
      <c r="BG71" s="138">
        <f>Housing_benefits!BG28</f>
        <v>7907.4304242871603</v>
      </c>
      <c r="BH71" s="138">
        <f>Housing_benefits!BH28</f>
        <v>8609.1099443174389</v>
      </c>
      <c r="BI71" s="138">
        <f>Housing_benefits!BI28</f>
        <v>9364.2666422585644</v>
      </c>
      <c r="BJ71" s="138">
        <f>Housing_benefits!BJ28</f>
        <v>9979.0686760457666</v>
      </c>
      <c r="BK71" s="138">
        <f>Housing_benefits!BK28</f>
        <v>10808.197886514117</v>
      </c>
      <c r="BL71" s="138">
        <f>Housing_benefits!BL28</f>
        <v>11599.496940774132</v>
      </c>
      <c r="BM71" s="138">
        <f>Housing_benefits!BM28</f>
        <v>14226.791440390265</v>
      </c>
      <c r="BN71" s="138">
        <f>Housing_benefits!BN28</f>
        <v>15478.01053884067</v>
      </c>
      <c r="BO71" s="138">
        <f>Housing_benefits!BO28</f>
        <v>16578.667176283001</v>
      </c>
      <c r="BP71" s="138">
        <f>Housing_benefits!BP28</f>
        <v>17472.491649240532</v>
      </c>
      <c r="BQ71" s="138">
        <f>Housing_benefits!BQ28</f>
        <v>17625.749532084679</v>
      </c>
      <c r="BR71" s="138">
        <f>Housing_benefits!BR28</f>
        <v>17738.510614072031</v>
      </c>
      <c r="BS71" s="138">
        <f>Housing_benefits!BS28</f>
        <v>17716.225635332288</v>
      </c>
      <c r="BT71" s="138">
        <f>Housing_benefits!BT28</f>
        <v>17111.31100400001</v>
      </c>
      <c r="BU71" s="138">
        <f>Housing_benefits!BU28</f>
        <v>16213.076773759509</v>
      </c>
      <c r="BV71" s="138">
        <f>Housing_benefits!BV28</f>
        <v>14895.346253314372</v>
      </c>
      <c r="BW71" s="138">
        <f>Housing_benefits!BW28</f>
        <v>12601.605015464098</v>
      </c>
      <c r="BX71" s="138">
        <f>Housing_benefits!BX28</f>
        <v>11536.726362331334</v>
      </c>
      <c r="BY71" s="138">
        <f>Housing_benefits!BY28</f>
        <v>10860.527287283028</v>
      </c>
      <c r="BZ71" s="138">
        <f>Housing_benefits!BZ28</f>
        <v>10038.797773060911</v>
      </c>
      <c r="CA71" s="138">
        <f>Housing_benefits!CA28</f>
        <v>8986.1730248691019</v>
      </c>
      <c r="CB71" s="138">
        <f>Housing_benefits!CB28</f>
        <v>7333.9975690426354</v>
      </c>
      <c r="CC71" s="139">
        <f>Housing_benefits!CC28</f>
        <v>5072.4080744156281</v>
      </c>
    </row>
    <row r="72" spans="1:81" s="93" customFormat="1" x14ac:dyDescent="0.4">
      <c r="A72" s="148"/>
      <c r="B72" s="72" t="s">
        <v>133</v>
      </c>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51">
        <f t="shared" ref="AH72:BL72" si="16">SUM(AH70:AH71)</f>
        <v>721</v>
      </c>
      <c r="AI72" s="51">
        <f t="shared" si="16"/>
        <v>793</v>
      </c>
      <c r="AJ72" s="51">
        <f t="shared" si="16"/>
        <v>1024</v>
      </c>
      <c r="AK72" s="51">
        <f t="shared" si="16"/>
        <v>1655.6</v>
      </c>
      <c r="AL72" s="51">
        <f t="shared" si="16"/>
        <v>2128</v>
      </c>
      <c r="AM72" s="51">
        <f t="shared" si="16"/>
        <v>2516</v>
      </c>
      <c r="AN72" s="51">
        <f t="shared" si="16"/>
        <v>2833</v>
      </c>
      <c r="AO72" s="51">
        <f t="shared" si="16"/>
        <v>3177</v>
      </c>
      <c r="AP72" s="51">
        <f t="shared" si="16"/>
        <v>3415.0000000000005</v>
      </c>
      <c r="AQ72" s="51">
        <f t="shared" si="16"/>
        <v>3536</v>
      </c>
      <c r="AR72" s="51">
        <f t="shared" si="16"/>
        <v>3723.4489999999996</v>
      </c>
      <c r="AS72" s="51">
        <f t="shared" si="16"/>
        <v>4232.5370000000003</v>
      </c>
      <c r="AT72" s="51">
        <f t="shared" si="16"/>
        <v>5095.3410000000003</v>
      </c>
      <c r="AU72" s="51">
        <f t="shared" si="16"/>
        <v>6358.652000000001</v>
      </c>
      <c r="AV72" s="51">
        <f t="shared" si="16"/>
        <v>7812.0959999999995</v>
      </c>
      <c r="AW72" s="51">
        <f t="shared" si="16"/>
        <v>9216.8450000000012</v>
      </c>
      <c r="AX72" s="51">
        <f t="shared" si="16"/>
        <v>10103.235919999999</v>
      </c>
      <c r="AY72" s="51">
        <f t="shared" si="16"/>
        <v>10874.666694</v>
      </c>
      <c r="AZ72" s="51">
        <f t="shared" si="16"/>
        <v>11379.761964999996</v>
      </c>
      <c r="BA72" s="51">
        <f t="shared" si="16"/>
        <v>11176.396123000002</v>
      </c>
      <c r="BB72" s="51">
        <f t="shared" si="16"/>
        <v>11064.80422</v>
      </c>
      <c r="BC72" s="51">
        <f t="shared" si="16"/>
        <v>11064.103816674597</v>
      </c>
      <c r="BD72" s="51">
        <f t="shared" si="16"/>
        <v>11162.3689748</v>
      </c>
      <c r="BE72" s="51">
        <f t="shared" si="16"/>
        <v>11588.695130999999</v>
      </c>
      <c r="BF72" s="51">
        <f t="shared" si="16"/>
        <v>12636.220416</v>
      </c>
      <c r="BG72" s="51">
        <f t="shared" si="16"/>
        <v>12347.373120710001</v>
      </c>
      <c r="BH72" s="51">
        <f t="shared" si="16"/>
        <v>13157.570061439998</v>
      </c>
      <c r="BI72" s="51">
        <f t="shared" si="16"/>
        <v>13928.205135</v>
      </c>
      <c r="BJ72" s="51">
        <f t="shared" si="16"/>
        <v>14840.547586000004</v>
      </c>
      <c r="BK72" s="51">
        <f t="shared" si="16"/>
        <v>15731.800594999999</v>
      </c>
      <c r="BL72" s="51">
        <f t="shared" si="16"/>
        <v>17103.441162000003</v>
      </c>
      <c r="BM72" s="51">
        <f t="shared" ref="BM72:CC72" si="17">BM71+BM70</f>
        <v>19989.231177999995</v>
      </c>
      <c r="BN72" s="51">
        <f t="shared" si="17"/>
        <v>21426.990300999994</v>
      </c>
      <c r="BO72" s="51">
        <f t="shared" si="17"/>
        <v>22820.290123000006</v>
      </c>
      <c r="BP72" s="51">
        <f t="shared" si="17"/>
        <v>23899.631612000005</v>
      </c>
      <c r="BQ72" s="51">
        <f t="shared" si="17"/>
        <v>24169.807672999999</v>
      </c>
      <c r="BR72" s="51">
        <f t="shared" si="17"/>
        <v>24316.565554999997</v>
      </c>
      <c r="BS72" s="51">
        <f t="shared" si="17"/>
        <v>24243.713647000004</v>
      </c>
      <c r="BT72" s="51">
        <f t="shared" si="17"/>
        <v>23440.599919000011</v>
      </c>
      <c r="BU72" s="51">
        <f t="shared" si="17"/>
        <v>22301.220213999997</v>
      </c>
      <c r="BV72" s="51">
        <f t="shared" si="17"/>
        <v>20729.821950999998</v>
      </c>
      <c r="BW72" s="51">
        <f t="shared" si="17"/>
        <v>18364.289596989642</v>
      </c>
      <c r="BX72" s="51">
        <f t="shared" si="17"/>
        <v>17290.453711015049</v>
      </c>
      <c r="BY72" s="51">
        <f t="shared" si="17"/>
        <v>16923.443982957764</v>
      </c>
      <c r="BZ72" s="51">
        <f t="shared" si="17"/>
        <v>16165.890682260126</v>
      </c>
      <c r="CA72" s="51">
        <f t="shared" si="17"/>
        <v>15155.922488412732</v>
      </c>
      <c r="CB72" s="51">
        <f t="shared" si="17"/>
        <v>13757.301650230989</v>
      </c>
      <c r="CC72" s="52">
        <f t="shared" si="17"/>
        <v>11555.48530040818</v>
      </c>
    </row>
    <row r="73" spans="1:81" ht="26.25" customHeight="1" x14ac:dyDescent="0.4">
      <c r="A73" s="132"/>
      <c r="B73" s="72" t="s">
        <v>345</v>
      </c>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9"/>
    </row>
    <row r="74" spans="1:81" x14ac:dyDescent="0.4">
      <c r="A74" s="132"/>
      <c r="B74" s="65" t="s">
        <v>226</v>
      </c>
      <c r="AH74" s="138">
        <f t="shared" ref="AH74:CC74" si="18">SUM(AH75:AH76)</f>
        <v>0</v>
      </c>
      <c r="AI74" s="138">
        <f t="shared" si="18"/>
        <v>0</v>
      </c>
      <c r="AJ74" s="138">
        <f t="shared" si="18"/>
        <v>0</v>
      </c>
      <c r="AK74" s="138">
        <f t="shared" si="18"/>
        <v>0</v>
      </c>
      <c r="AL74" s="138">
        <f t="shared" si="18"/>
        <v>0</v>
      </c>
      <c r="AM74" s="138">
        <f t="shared" si="18"/>
        <v>0</v>
      </c>
      <c r="AN74" s="138">
        <f t="shared" si="18"/>
        <v>0</v>
      </c>
      <c r="AO74" s="138">
        <f t="shared" si="18"/>
        <v>0</v>
      </c>
      <c r="AP74" s="138">
        <f t="shared" si="18"/>
        <v>0</v>
      </c>
      <c r="AQ74" s="138">
        <f t="shared" si="18"/>
        <v>0</v>
      </c>
      <c r="AR74" s="138">
        <f t="shared" si="18"/>
        <v>0</v>
      </c>
      <c r="AS74" s="138">
        <f t="shared" si="18"/>
        <v>0</v>
      </c>
      <c r="AT74" s="138">
        <f t="shared" si="18"/>
        <v>0</v>
      </c>
      <c r="AU74" s="138">
        <f t="shared" si="18"/>
        <v>0</v>
      </c>
      <c r="AV74" s="138">
        <f t="shared" si="18"/>
        <v>0</v>
      </c>
      <c r="AW74" s="138">
        <f t="shared" si="18"/>
        <v>0</v>
      </c>
      <c r="AX74" s="138">
        <f t="shared" si="18"/>
        <v>0</v>
      </c>
      <c r="AY74" s="138">
        <f t="shared" si="18"/>
        <v>0</v>
      </c>
      <c r="AZ74" s="138">
        <f t="shared" si="18"/>
        <v>0</v>
      </c>
      <c r="BA74" s="138">
        <f t="shared" si="18"/>
        <v>0</v>
      </c>
      <c r="BB74" s="138">
        <f t="shared" si="18"/>
        <v>0</v>
      </c>
      <c r="BC74" s="138">
        <f t="shared" si="18"/>
        <v>0</v>
      </c>
      <c r="BD74" s="138">
        <f t="shared" si="18"/>
        <v>0</v>
      </c>
      <c r="BE74" s="138">
        <f t="shared" si="18"/>
        <v>0</v>
      </c>
      <c r="BF74" s="138">
        <f t="shared" si="18"/>
        <v>0</v>
      </c>
      <c r="BG74" s="138">
        <f t="shared" si="18"/>
        <v>0</v>
      </c>
      <c r="BH74" s="138">
        <f t="shared" si="18"/>
        <v>0</v>
      </c>
      <c r="BI74" s="138">
        <f t="shared" si="18"/>
        <v>0</v>
      </c>
      <c r="BJ74" s="138">
        <f t="shared" si="18"/>
        <v>3.4359999999999999</v>
      </c>
      <c r="BK74" s="138">
        <f t="shared" si="18"/>
        <v>3.99</v>
      </c>
      <c r="BL74" s="138">
        <f t="shared" si="18"/>
        <v>211.09399999999999</v>
      </c>
      <c r="BM74" s="138">
        <f t="shared" si="18"/>
        <v>298.26100000000002</v>
      </c>
      <c r="BN74" s="138">
        <f t="shared" si="18"/>
        <v>435.41003044000001</v>
      </c>
      <c r="BO74" s="138">
        <f t="shared" si="18"/>
        <v>128.72999999999999</v>
      </c>
      <c r="BP74" s="138">
        <f t="shared" si="18"/>
        <v>141.73699999999999</v>
      </c>
      <c r="BQ74" s="138">
        <f t="shared" si="18"/>
        <v>8.4069999999999965</v>
      </c>
      <c r="BR74" s="138">
        <f t="shared" si="18"/>
        <v>11.036000000000001</v>
      </c>
      <c r="BS74" s="138">
        <f t="shared" si="18"/>
        <v>3.7847469900000021</v>
      </c>
      <c r="BT74" s="138">
        <f t="shared" si="18"/>
        <v>3.1778794199999973</v>
      </c>
      <c r="BU74" s="138">
        <f t="shared" si="18"/>
        <v>114.2644971</v>
      </c>
      <c r="BV74" s="138">
        <f t="shared" si="18"/>
        <v>26.955252089999995</v>
      </c>
      <c r="BW74" s="138">
        <f t="shared" si="18"/>
        <v>0.22715072999999819</v>
      </c>
      <c r="BX74" s="138">
        <f t="shared" si="18"/>
        <v>47.436099515115366</v>
      </c>
      <c r="BY74" s="138">
        <f t="shared" si="18"/>
        <v>100.01684482188472</v>
      </c>
      <c r="BZ74" s="138">
        <f t="shared" si="18"/>
        <v>100.17589660949631</v>
      </c>
      <c r="CA74" s="138">
        <f t="shared" si="18"/>
        <v>100.43641471449028</v>
      </c>
      <c r="CB74" s="138">
        <f t="shared" si="18"/>
        <v>99.72694860034548</v>
      </c>
      <c r="CC74" s="139">
        <f t="shared" si="18"/>
        <v>99.72694860034548</v>
      </c>
    </row>
    <row r="75" spans="1:81" x14ac:dyDescent="0.4">
      <c r="A75" s="132"/>
      <c r="B75" s="178" t="s">
        <v>407</v>
      </c>
      <c r="AH75" s="138">
        <f>Table_2a!AH85</f>
        <v>0</v>
      </c>
      <c r="AI75" s="138">
        <f>Table_2a!AI85</f>
        <v>0</v>
      </c>
      <c r="AJ75" s="138">
        <f>Table_2a!AJ85</f>
        <v>0</v>
      </c>
      <c r="AK75" s="138">
        <f>Table_2a!AK85</f>
        <v>0</v>
      </c>
      <c r="AL75" s="138">
        <f>Table_2a!AL85</f>
        <v>0</v>
      </c>
      <c r="AM75" s="138">
        <f>Table_2a!AM85</f>
        <v>0</v>
      </c>
      <c r="AN75" s="138">
        <f>Table_2a!AN85</f>
        <v>0</v>
      </c>
      <c r="AO75" s="138">
        <f>Table_2a!AO85</f>
        <v>0</v>
      </c>
      <c r="AP75" s="138">
        <f>Table_2a!AP85</f>
        <v>0</v>
      </c>
      <c r="AQ75" s="138">
        <f>Table_2a!AQ85</f>
        <v>0</v>
      </c>
      <c r="AR75" s="138">
        <f>Table_2a!AR85</f>
        <v>0</v>
      </c>
      <c r="AS75" s="138">
        <f>Table_2a!AS85</f>
        <v>0</v>
      </c>
      <c r="AT75" s="138">
        <f>Table_2a!AT85</f>
        <v>0</v>
      </c>
      <c r="AU75" s="138">
        <f>Table_2a!AU85</f>
        <v>0</v>
      </c>
      <c r="AV75" s="138">
        <f>Table_2a!AV85</f>
        <v>0</v>
      </c>
      <c r="AW75" s="138">
        <f>Table_2a!AW85</f>
        <v>0</v>
      </c>
      <c r="AX75" s="138">
        <f>Table_2a!AX85</f>
        <v>0</v>
      </c>
      <c r="AY75" s="138">
        <f>Table_2a!AY85</f>
        <v>0</v>
      </c>
      <c r="AZ75" s="138">
        <f>Table_2a!AZ85</f>
        <v>0</v>
      </c>
      <c r="BA75" s="138">
        <f>Table_2a!BA85</f>
        <v>0</v>
      </c>
      <c r="BB75" s="138">
        <f>Table_2a!BB85</f>
        <v>0</v>
      </c>
      <c r="BC75" s="138">
        <f>Table_2a!BC85</f>
        <v>0</v>
      </c>
      <c r="BD75" s="138">
        <f>Table_2a!BD85</f>
        <v>0</v>
      </c>
      <c r="BE75" s="138">
        <f>Table_2a!BE85</f>
        <v>0</v>
      </c>
      <c r="BF75" s="138">
        <f>Table_2a!BF85</f>
        <v>0</v>
      </c>
      <c r="BG75" s="138">
        <f>Table_2a!BG85</f>
        <v>0</v>
      </c>
      <c r="BH75" s="138">
        <f>Table_2a!BH85</f>
        <v>0</v>
      </c>
      <c r="BI75" s="138">
        <f>Table_2a!BI85</f>
        <v>0</v>
      </c>
      <c r="BJ75" s="138">
        <f>Table_2a!BJ85</f>
        <v>2.3854757613040265</v>
      </c>
      <c r="BK75" s="138">
        <f>Table_2a!BK85</f>
        <v>2.7799798323037712</v>
      </c>
      <c r="BL75" s="138">
        <f>Table_2a!BL85</f>
        <v>145.43650100833483</v>
      </c>
      <c r="BM75" s="138">
        <f>Table_2a!BM85</f>
        <v>193.92315446943357</v>
      </c>
      <c r="BN75" s="138">
        <f>Table_2a!BN85</f>
        <v>266.81067065860327</v>
      </c>
      <c r="BO75" s="138">
        <f>Table_2a!BO85</f>
        <v>77.89376230618096</v>
      </c>
      <c r="BP75" s="138">
        <f>Table_2a!BP85</f>
        <v>83.761185046642368</v>
      </c>
      <c r="BQ75" s="138">
        <f>Table_2a!BQ85</f>
        <v>4.8547000187328013</v>
      </c>
      <c r="BR75" s="138">
        <f>Table_2a!BR85</f>
        <v>6.144183842691306</v>
      </c>
      <c r="BS75" s="138">
        <f>Table_2a!BS85</f>
        <v>1.8738021637673685</v>
      </c>
      <c r="BT75" s="138">
        <f>Table_2a!BT85</f>
        <v>1.5587465546696961</v>
      </c>
      <c r="BU75" s="138">
        <f>Table_2a!BU85</f>
        <v>54.094519769972067</v>
      </c>
      <c r="BV75" s="138">
        <f>Table_2a!BV85</f>
        <v>20.090436254533998</v>
      </c>
      <c r="BW75" s="138">
        <f>Table_2a!BW85</f>
        <v>10.24445929038221</v>
      </c>
      <c r="BX75" s="138">
        <f>Table_2a!BX85</f>
        <v>29.570345721691773</v>
      </c>
      <c r="BY75" s="138">
        <f>Table_2a!BY85</f>
        <v>57.312936855714199</v>
      </c>
      <c r="BZ75" s="138">
        <f>Table_2a!BZ85</f>
        <v>57.101215550328639</v>
      </c>
      <c r="CA75" s="138">
        <f>Table_2a!CA85</f>
        <v>57.159801173409946</v>
      </c>
      <c r="CB75" s="138">
        <f>Table_2a!CB85</f>
        <v>51.407368240377238</v>
      </c>
      <c r="CC75" s="139">
        <f>Table_2a!CC85</f>
        <v>50.499758948862407</v>
      </c>
    </row>
    <row r="76" spans="1:81" x14ac:dyDescent="0.4">
      <c r="A76" s="132"/>
      <c r="B76" s="178" t="s">
        <v>408</v>
      </c>
      <c r="AH76" s="138">
        <f>Table_2a!AH28</f>
        <v>0</v>
      </c>
      <c r="AI76" s="138">
        <f>Table_2a!AI28</f>
        <v>0</v>
      </c>
      <c r="AJ76" s="138">
        <f>Table_2a!AJ28</f>
        <v>0</v>
      </c>
      <c r="AK76" s="138">
        <f>Table_2a!AK28</f>
        <v>0</v>
      </c>
      <c r="AL76" s="138">
        <f>Table_2a!AL28</f>
        <v>0</v>
      </c>
      <c r="AM76" s="138">
        <f>Table_2a!AM28</f>
        <v>0</v>
      </c>
      <c r="AN76" s="138">
        <f>Table_2a!AN28</f>
        <v>0</v>
      </c>
      <c r="AO76" s="138">
        <f>Table_2a!AO28</f>
        <v>0</v>
      </c>
      <c r="AP76" s="138">
        <f>Table_2a!AP28</f>
        <v>0</v>
      </c>
      <c r="AQ76" s="138">
        <f>Table_2a!AQ28</f>
        <v>0</v>
      </c>
      <c r="AR76" s="138">
        <f>Table_2a!AR28</f>
        <v>0</v>
      </c>
      <c r="AS76" s="138">
        <f>Table_2a!AS28</f>
        <v>0</v>
      </c>
      <c r="AT76" s="138">
        <f>Table_2a!AT28</f>
        <v>0</v>
      </c>
      <c r="AU76" s="138">
        <f>Table_2a!AU28</f>
        <v>0</v>
      </c>
      <c r="AV76" s="138">
        <f>Table_2a!AV28</f>
        <v>0</v>
      </c>
      <c r="AW76" s="138">
        <f>Table_2a!AW28</f>
        <v>0</v>
      </c>
      <c r="AX76" s="138">
        <f>Table_2a!AX28</f>
        <v>0</v>
      </c>
      <c r="AY76" s="138">
        <f>Table_2a!AY28</f>
        <v>0</v>
      </c>
      <c r="AZ76" s="138">
        <f>Table_2a!AZ28</f>
        <v>0</v>
      </c>
      <c r="BA76" s="138">
        <f>Table_2a!BA28</f>
        <v>0</v>
      </c>
      <c r="BB76" s="138">
        <f>Table_2a!BB28</f>
        <v>0</v>
      </c>
      <c r="BC76" s="138">
        <f>Table_2a!BC28</f>
        <v>0</v>
      </c>
      <c r="BD76" s="138">
        <f>Table_2a!BD28</f>
        <v>0</v>
      </c>
      <c r="BE76" s="138">
        <f>Table_2a!BE28</f>
        <v>0</v>
      </c>
      <c r="BF76" s="138">
        <f>Table_2a!BF28</f>
        <v>0</v>
      </c>
      <c r="BG76" s="138">
        <f>Table_2a!BG28</f>
        <v>0</v>
      </c>
      <c r="BH76" s="138">
        <f>Table_2a!BH28</f>
        <v>0</v>
      </c>
      <c r="BI76" s="138">
        <f>Table_2a!BI28</f>
        <v>0</v>
      </c>
      <c r="BJ76" s="138">
        <f>Table_2a!BJ28</f>
        <v>1.0505242386959734</v>
      </c>
      <c r="BK76" s="138">
        <f>Table_2a!BK28</f>
        <v>1.210020167696229</v>
      </c>
      <c r="BL76" s="138">
        <f>Table_2a!BL28</f>
        <v>65.657498991665165</v>
      </c>
      <c r="BM76" s="138">
        <f>Table_2a!BM28</f>
        <v>104.33784553056645</v>
      </c>
      <c r="BN76" s="138">
        <f>Table_2a!BN28</f>
        <v>168.59935978139674</v>
      </c>
      <c r="BO76" s="138">
        <f>Table_2a!BO28</f>
        <v>50.836237693819029</v>
      </c>
      <c r="BP76" s="138">
        <f>Table_2a!BP28</f>
        <v>57.975814953357627</v>
      </c>
      <c r="BQ76" s="138">
        <f>Table_2a!BQ28</f>
        <v>3.5522999812671952</v>
      </c>
      <c r="BR76" s="138">
        <f>Table_2a!BR28</f>
        <v>4.8918161573086953</v>
      </c>
      <c r="BS76" s="138">
        <f>Table_2a!BS28</f>
        <v>1.9109448262326334</v>
      </c>
      <c r="BT76" s="138">
        <f>Table_2a!BT28</f>
        <v>1.6191328653303012</v>
      </c>
      <c r="BU76" s="138">
        <f>Table_2a!BU28</f>
        <v>60.169977330027926</v>
      </c>
      <c r="BV76" s="138">
        <f>Table_2a!BV28</f>
        <v>6.8648158354659987</v>
      </c>
      <c r="BW76" s="138">
        <f>Table_2a!BW28</f>
        <v>-10.017308560382212</v>
      </c>
      <c r="BX76" s="138">
        <f>Table_2a!BX28</f>
        <v>17.865753793423593</v>
      </c>
      <c r="BY76" s="138">
        <f>Table_2a!BY28</f>
        <v>42.703907966170512</v>
      </c>
      <c r="BZ76" s="138">
        <f>Table_2a!BZ28</f>
        <v>43.074681059167659</v>
      </c>
      <c r="CA76" s="138">
        <f>Table_2a!CA28</f>
        <v>43.276613541080337</v>
      </c>
      <c r="CB76" s="138">
        <f>Table_2a!CB28</f>
        <v>48.319580359968242</v>
      </c>
      <c r="CC76" s="139">
        <f>Table_2a!CC28</f>
        <v>49.227189651483073</v>
      </c>
    </row>
    <row r="77" spans="1:81" x14ac:dyDescent="0.4">
      <c r="A77" s="132"/>
      <c r="B77" s="65" t="s">
        <v>231</v>
      </c>
      <c r="AH77" s="138">
        <f>Table_1a!AH18</f>
        <v>0</v>
      </c>
      <c r="AI77" s="138">
        <f>Table_1a!AI18</f>
        <v>0</v>
      </c>
      <c r="AJ77" s="138">
        <f>Table_1a!AJ18</f>
        <v>0</v>
      </c>
      <c r="AK77" s="138">
        <f>Table_1a!AK18</f>
        <v>0</v>
      </c>
      <c r="AL77" s="138">
        <f>Table_1a!AL18</f>
        <v>0</v>
      </c>
      <c r="AM77" s="138">
        <f>Table_1a!AM18</f>
        <v>0</v>
      </c>
      <c r="AN77" s="138">
        <f>Table_1a!AN18</f>
        <v>0</v>
      </c>
      <c r="AO77" s="138">
        <f>Table_1a!AO18</f>
        <v>0</v>
      </c>
      <c r="AP77" s="138">
        <f>Table_1a!AP18</f>
        <v>0</v>
      </c>
      <c r="AQ77" s="138">
        <f>Table_1a!AQ18</f>
        <v>0</v>
      </c>
      <c r="AR77" s="138">
        <f>Table_1a!AR18</f>
        <v>0</v>
      </c>
      <c r="AS77" s="138">
        <f>Table_1a!AS18</f>
        <v>0</v>
      </c>
      <c r="AT77" s="138">
        <f>Table_1a!AT18</f>
        <v>0</v>
      </c>
      <c r="AU77" s="138">
        <f>Table_1a!AU18</f>
        <v>0</v>
      </c>
      <c r="AV77" s="138">
        <f>Table_1a!AV18</f>
        <v>0</v>
      </c>
      <c r="AW77" s="138">
        <f>Table_1a!AW18</f>
        <v>0</v>
      </c>
      <c r="AX77" s="138">
        <f>Table_1a!AX18</f>
        <v>0</v>
      </c>
      <c r="AY77" s="138">
        <f>Table_1a!AY18</f>
        <v>0</v>
      </c>
      <c r="AZ77" s="138">
        <f>Table_1a!AZ18</f>
        <v>0</v>
      </c>
      <c r="BA77" s="138">
        <f>Table_1a!BA18</f>
        <v>0</v>
      </c>
      <c r="BB77" s="138">
        <f>Table_1a!BB18</f>
        <v>0</v>
      </c>
      <c r="BC77" s="138">
        <f>Table_1a!BC18</f>
        <v>0</v>
      </c>
      <c r="BD77" s="138">
        <f>Table_1a!BD18</f>
        <v>0</v>
      </c>
      <c r="BE77" s="138">
        <f>Table_1a!BE18</f>
        <v>6.8540000000000001</v>
      </c>
      <c r="BF77" s="138">
        <f>Table_1a!BF18</f>
        <v>13.107519600000002</v>
      </c>
      <c r="BG77" s="138">
        <f>Table_1a!BG18</f>
        <v>14.986460219999998</v>
      </c>
      <c r="BH77" s="138">
        <f>Table_1a!BH18</f>
        <v>16.622024122071426</v>
      </c>
      <c r="BI77" s="138">
        <f>Table_1a!BI18</f>
        <v>17.693564299999998</v>
      </c>
      <c r="BJ77" s="138">
        <f>Table_1a!BJ18</f>
        <v>19.498030839999998</v>
      </c>
      <c r="BK77" s="138">
        <f>Table_1a!BK18</f>
        <v>20.507303</v>
      </c>
      <c r="BL77" s="138">
        <f>Table_1a!BL18</f>
        <v>21.180479929999997</v>
      </c>
      <c r="BM77" s="138">
        <f>Table_1a!BM18</f>
        <v>21.798681950000002</v>
      </c>
      <c r="BN77" s="138">
        <f>Table_1a!BN18</f>
        <v>21.362664119999998</v>
      </c>
      <c r="BO77" s="138">
        <f>Table_1a!BO18</f>
        <v>22.339751259999996</v>
      </c>
      <c r="BP77" s="138">
        <f>Table_1a!BP18</f>
        <v>56.572572000000001</v>
      </c>
      <c r="BQ77" s="138">
        <f>Table_1a!BQ18</f>
        <v>176.393889</v>
      </c>
      <c r="BR77" s="138">
        <f>Table_1a!BR18</f>
        <v>199.78361200000001</v>
      </c>
      <c r="BS77" s="138">
        <f>Table_1a!BS18</f>
        <v>161</v>
      </c>
      <c r="BT77" s="138">
        <f>Table_1a!BT18</f>
        <v>184</v>
      </c>
      <c r="BU77" s="138">
        <f>Table_1a!BU18</f>
        <v>164</v>
      </c>
      <c r="BV77" s="138">
        <f>Table_1a!BV18</f>
        <v>154</v>
      </c>
      <c r="BW77" s="138">
        <f>Table_1a!BW18</f>
        <v>145</v>
      </c>
      <c r="BX77" s="138">
        <f>Table_1a!BX18</f>
        <v>179.5</v>
      </c>
      <c r="BY77" s="138">
        <f>Table_1a!BY18</f>
        <v>140</v>
      </c>
      <c r="BZ77" s="138">
        <f>Table_1a!BZ18</f>
        <v>140</v>
      </c>
      <c r="CA77" s="138">
        <f>Table_1a!CA18</f>
        <v>140</v>
      </c>
      <c r="CB77" s="138">
        <f>Table_1a!CB18</f>
        <v>140</v>
      </c>
      <c r="CC77" s="139">
        <f>Table_1a!CC18</f>
        <v>140</v>
      </c>
    </row>
    <row r="78" spans="1:81" x14ac:dyDescent="0.4">
      <c r="A78" s="132"/>
      <c r="B78" s="65" t="s">
        <v>237</v>
      </c>
      <c r="AH78" s="138">
        <f t="shared" ref="AH78:CC78" si="19">SUM(AH79:AH80)</f>
        <v>0</v>
      </c>
      <c r="AI78" s="138">
        <f t="shared" si="19"/>
        <v>0</v>
      </c>
      <c r="AJ78" s="138">
        <f t="shared" si="19"/>
        <v>0</v>
      </c>
      <c r="AK78" s="138">
        <f t="shared" si="19"/>
        <v>0</v>
      </c>
      <c r="AL78" s="138">
        <f t="shared" si="19"/>
        <v>0</v>
      </c>
      <c r="AM78" s="138">
        <f t="shared" si="19"/>
        <v>0</v>
      </c>
      <c r="AN78" s="138">
        <f t="shared" si="19"/>
        <v>0</v>
      </c>
      <c r="AO78" s="138">
        <f t="shared" si="19"/>
        <v>0</v>
      </c>
      <c r="AP78" s="138">
        <f t="shared" si="19"/>
        <v>0</v>
      </c>
      <c r="AQ78" s="138">
        <f t="shared" si="19"/>
        <v>0</v>
      </c>
      <c r="AR78" s="138">
        <f t="shared" si="19"/>
        <v>0</v>
      </c>
      <c r="AS78" s="138">
        <f t="shared" si="19"/>
        <v>0</v>
      </c>
      <c r="AT78" s="138">
        <f t="shared" si="19"/>
        <v>0</v>
      </c>
      <c r="AU78" s="138">
        <f t="shared" si="19"/>
        <v>0</v>
      </c>
      <c r="AV78" s="138">
        <f t="shared" si="19"/>
        <v>0</v>
      </c>
      <c r="AW78" s="138">
        <f t="shared" si="19"/>
        <v>0</v>
      </c>
      <c r="AX78" s="138">
        <f t="shared" si="19"/>
        <v>0</v>
      </c>
      <c r="AY78" s="138">
        <f t="shared" si="19"/>
        <v>0</v>
      </c>
      <c r="AZ78" s="138">
        <f t="shared" si="19"/>
        <v>0</v>
      </c>
      <c r="BA78" s="138">
        <f t="shared" si="19"/>
        <v>0</v>
      </c>
      <c r="BB78" s="138">
        <f t="shared" si="19"/>
        <v>0</v>
      </c>
      <c r="BC78" s="138">
        <f t="shared" si="19"/>
        <v>0</v>
      </c>
      <c r="BD78" s="138">
        <f t="shared" si="19"/>
        <v>0</v>
      </c>
      <c r="BE78" s="138">
        <f t="shared" si="19"/>
        <v>0</v>
      </c>
      <c r="BF78" s="138">
        <f t="shared" si="19"/>
        <v>0</v>
      </c>
      <c r="BG78" s="138">
        <f t="shared" si="19"/>
        <v>0</v>
      </c>
      <c r="BH78" s="138">
        <f t="shared" si="19"/>
        <v>0</v>
      </c>
      <c r="BI78" s="138">
        <f t="shared" si="19"/>
        <v>0</v>
      </c>
      <c r="BJ78" s="138">
        <f t="shared" si="19"/>
        <v>46.637999999999998</v>
      </c>
      <c r="BK78" s="138">
        <f t="shared" si="19"/>
        <v>46.658999999999999</v>
      </c>
      <c r="BL78" s="138">
        <f t="shared" si="19"/>
        <v>50.039000000000001</v>
      </c>
      <c r="BM78" s="138">
        <f t="shared" si="19"/>
        <v>47.561</v>
      </c>
      <c r="BN78" s="138">
        <f t="shared" si="19"/>
        <v>44.601999999999997</v>
      </c>
      <c r="BO78" s="138">
        <f t="shared" si="19"/>
        <v>46.558457389804701</v>
      </c>
      <c r="BP78" s="138">
        <f t="shared" si="19"/>
        <v>43.945999999999998</v>
      </c>
      <c r="BQ78" s="138">
        <f t="shared" si="19"/>
        <v>44.098999999999997</v>
      </c>
      <c r="BR78" s="138">
        <f t="shared" si="19"/>
        <v>44.164999999999999</v>
      </c>
      <c r="BS78" s="138">
        <f t="shared" si="19"/>
        <v>39.841999999999999</v>
      </c>
      <c r="BT78" s="138">
        <f t="shared" si="19"/>
        <v>38.341528220000001</v>
      </c>
      <c r="BU78" s="138">
        <f t="shared" si="19"/>
        <v>36.994</v>
      </c>
      <c r="BV78" s="138">
        <f t="shared" si="19"/>
        <v>44.322000000000003</v>
      </c>
      <c r="BW78" s="138">
        <f t="shared" si="19"/>
        <v>33.988</v>
      </c>
      <c r="BX78" s="138">
        <f t="shared" si="19"/>
        <v>61.143391185710705</v>
      </c>
      <c r="BY78" s="138">
        <f t="shared" si="19"/>
        <v>46.922108059804557</v>
      </c>
      <c r="BZ78" s="138">
        <f t="shared" si="19"/>
        <v>43.821308551195997</v>
      </c>
      <c r="CA78" s="138">
        <f t="shared" si="19"/>
        <v>35.806152010184491</v>
      </c>
      <c r="CB78" s="138">
        <f t="shared" si="19"/>
        <v>32.956635652975159</v>
      </c>
      <c r="CC78" s="139">
        <f t="shared" si="19"/>
        <v>24.792185111948911</v>
      </c>
    </row>
    <row r="79" spans="1:81" x14ac:dyDescent="0.4">
      <c r="A79" s="132"/>
      <c r="B79" s="178" t="s">
        <v>407</v>
      </c>
      <c r="AH79" s="138">
        <f>Table_2a!AH90</f>
        <v>0</v>
      </c>
      <c r="AI79" s="138">
        <f>Table_2a!AI90</f>
        <v>0</v>
      </c>
      <c r="AJ79" s="138">
        <f>Table_2a!AJ90</f>
        <v>0</v>
      </c>
      <c r="AK79" s="138">
        <f>Table_2a!AK90</f>
        <v>0</v>
      </c>
      <c r="AL79" s="138">
        <f>Table_2a!AL90</f>
        <v>0</v>
      </c>
      <c r="AM79" s="138">
        <f>Table_2a!AM90</f>
        <v>0</v>
      </c>
      <c r="AN79" s="138">
        <f>Table_2a!AN90</f>
        <v>0</v>
      </c>
      <c r="AO79" s="138">
        <f>Table_2a!AO90</f>
        <v>0</v>
      </c>
      <c r="AP79" s="138">
        <f>Table_2a!AP90</f>
        <v>0</v>
      </c>
      <c r="AQ79" s="138">
        <f>Table_2a!AQ90</f>
        <v>0</v>
      </c>
      <c r="AR79" s="138">
        <f>Table_2a!AR90</f>
        <v>0</v>
      </c>
      <c r="AS79" s="138">
        <f>Table_2a!AS90</f>
        <v>0</v>
      </c>
      <c r="AT79" s="138">
        <f>Table_2a!AT90</f>
        <v>0</v>
      </c>
      <c r="AU79" s="138">
        <f>Table_2a!AU90</f>
        <v>0</v>
      </c>
      <c r="AV79" s="138">
        <f>Table_2a!AV90</f>
        <v>0</v>
      </c>
      <c r="AW79" s="138">
        <f>Table_2a!AW90</f>
        <v>0</v>
      </c>
      <c r="AX79" s="138">
        <f>Table_2a!AX90</f>
        <v>0</v>
      </c>
      <c r="AY79" s="138">
        <f>Table_2a!AY90</f>
        <v>0</v>
      </c>
      <c r="AZ79" s="138">
        <f>Table_2a!AZ90</f>
        <v>0</v>
      </c>
      <c r="BA79" s="138">
        <f>Table_2a!BA90</f>
        <v>0</v>
      </c>
      <c r="BB79" s="138">
        <f>Table_2a!BB90</f>
        <v>0</v>
      </c>
      <c r="BC79" s="138">
        <f>Table_2a!BC90</f>
        <v>0</v>
      </c>
      <c r="BD79" s="138">
        <f>Table_2a!BD90</f>
        <v>0</v>
      </c>
      <c r="BE79" s="138">
        <f>Table_2a!BE90</f>
        <v>0</v>
      </c>
      <c r="BF79" s="138">
        <f>Table_2a!BF90</f>
        <v>0</v>
      </c>
      <c r="BG79" s="138">
        <f>Table_2a!BG90</f>
        <v>0</v>
      </c>
      <c r="BH79" s="138">
        <f>Table_2a!BH90</f>
        <v>0</v>
      </c>
      <c r="BI79" s="138">
        <f>Table_2a!BI90</f>
        <v>0</v>
      </c>
      <c r="BJ79" s="138">
        <f>Table_2a!BJ90</f>
        <v>22.992533999999999</v>
      </c>
      <c r="BK79" s="138">
        <f>Table_2a!BK90</f>
        <v>22.396319999999999</v>
      </c>
      <c r="BL79" s="138">
        <f>Table_2a!BL90</f>
        <v>23.618407999999999</v>
      </c>
      <c r="BM79" s="138">
        <f>Table_2a!BM90</f>
        <v>22.115864999999999</v>
      </c>
      <c r="BN79" s="138">
        <f>Table_2a!BN90</f>
        <v>20.338511999999998</v>
      </c>
      <c r="BO79" s="138">
        <f>Table_2a!BO90</f>
        <v>21.323773484530555</v>
      </c>
      <c r="BP79" s="138">
        <f>Table_2a!BP90</f>
        <v>18.545211999999999</v>
      </c>
      <c r="BQ79" s="138">
        <f>Table_2a!BQ90</f>
        <v>17.904194</v>
      </c>
      <c r="BR79" s="138">
        <f>Table_2a!BR90</f>
        <v>16.738534999999999</v>
      </c>
      <c r="BS79" s="138">
        <f>Table_2a!BS90</f>
        <v>14.297962929999997</v>
      </c>
      <c r="BT79" s="138">
        <f>Table_2a!BT90</f>
        <v>13.080097299999998</v>
      </c>
      <c r="BU79" s="138">
        <f>Table_2a!BU90</f>
        <v>11.470037099999999</v>
      </c>
      <c r="BV79" s="138">
        <f>Table_2a!BV90</f>
        <v>12.475959119999999</v>
      </c>
      <c r="BW79" s="138">
        <f>Table_2a!BW90</f>
        <v>9.6425249466657483</v>
      </c>
      <c r="BX79" s="138">
        <f>Table_2a!BX90</f>
        <v>17.346612770152937</v>
      </c>
      <c r="BY79" s="138">
        <f>Table_2a!BY90</f>
        <v>13.311980626009515</v>
      </c>
      <c r="BZ79" s="138">
        <f>Table_2a!BZ90</f>
        <v>12.43227200483831</v>
      </c>
      <c r="CA79" s="138">
        <f>Table_2a!CA90</f>
        <v>10.158341591217777</v>
      </c>
      <c r="CB79" s="138">
        <f>Table_2a!CB90</f>
        <v>9.3499229563959858</v>
      </c>
      <c r="CC79" s="139">
        <f>Table_2a!CC90</f>
        <v>7.033637266809535</v>
      </c>
    </row>
    <row r="80" spans="1:81" x14ac:dyDescent="0.4">
      <c r="A80" s="132"/>
      <c r="B80" s="178" t="s">
        <v>408</v>
      </c>
      <c r="AH80" s="138">
        <f>Table_2a!AH38</f>
        <v>0</v>
      </c>
      <c r="AI80" s="138">
        <f>Table_2a!AI38</f>
        <v>0</v>
      </c>
      <c r="AJ80" s="138">
        <f>Table_2a!AJ38</f>
        <v>0</v>
      </c>
      <c r="AK80" s="138">
        <f>Table_2a!AK38</f>
        <v>0</v>
      </c>
      <c r="AL80" s="138">
        <f>Table_2a!AL38</f>
        <v>0</v>
      </c>
      <c r="AM80" s="138">
        <f>Table_2a!AM38</f>
        <v>0</v>
      </c>
      <c r="AN80" s="138">
        <f>Table_2a!AN38</f>
        <v>0</v>
      </c>
      <c r="AO80" s="138">
        <f>Table_2a!AO38</f>
        <v>0</v>
      </c>
      <c r="AP80" s="138">
        <f>Table_2a!AP38</f>
        <v>0</v>
      </c>
      <c r="AQ80" s="138">
        <f>Table_2a!AQ38</f>
        <v>0</v>
      </c>
      <c r="AR80" s="138">
        <f>Table_2a!AR38</f>
        <v>0</v>
      </c>
      <c r="AS80" s="138">
        <f>Table_2a!AS38</f>
        <v>0</v>
      </c>
      <c r="AT80" s="138">
        <f>Table_2a!AT38</f>
        <v>0</v>
      </c>
      <c r="AU80" s="138">
        <f>Table_2a!AU38</f>
        <v>0</v>
      </c>
      <c r="AV80" s="138">
        <f>Table_2a!AV38</f>
        <v>0</v>
      </c>
      <c r="AW80" s="138">
        <f>Table_2a!AW38</f>
        <v>0</v>
      </c>
      <c r="AX80" s="138">
        <f>Table_2a!AX38</f>
        <v>0</v>
      </c>
      <c r="AY80" s="138">
        <f>Table_2a!AY38</f>
        <v>0</v>
      </c>
      <c r="AZ80" s="138">
        <f>Table_2a!AZ38</f>
        <v>0</v>
      </c>
      <c r="BA80" s="138">
        <f>Table_2a!BA38</f>
        <v>0</v>
      </c>
      <c r="BB80" s="138">
        <f>Table_2a!BB38</f>
        <v>0</v>
      </c>
      <c r="BC80" s="138">
        <f>Table_2a!BC38</f>
        <v>0</v>
      </c>
      <c r="BD80" s="138">
        <f>Table_2a!BD38</f>
        <v>0</v>
      </c>
      <c r="BE80" s="138">
        <f>Table_2a!BE38</f>
        <v>0</v>
      </c>
      <c r="BF80" s="138">
        <f>Table_2a!BF38</f>
        <v>0</v>
      </c>
      <c r="BG80" s="138">
        <f>Table_2a!BG38</f>
        <v>0</v>
      </c>
      <c r="BH80" s="138">
        <f>Table_2a!BH38</f>
        <v>0</v>
      </c>
      <c r="BI80" s="138">
        <f>Table_2a!BI38</f>
        <v>0</v>
      </c>
      <c r="BJ80" s="138">
        <f>Table_2a!BJ38</f>
        <v>23.645465999999999</v>
      </c>
      <c r="BK80" s="138">
        <f>Table_2a!BK38</f>
        <v>24.26268</v>
      </c>
      <c r="BL80" s="138">
        <f>Table_2a!BL38</f>
        <v>26.420592000000003</v>
      </c>
      <c r="BM80" s="138">
        <f>Table_2a!BM38</f>
        <v>25.445135000000001</v>
      </c>
      <c r="BN80" s="138">
        <f>Table_2a!BN38</f>
        <v>24.263487999999999</v>
      </c>
      <c r="BO80" s="138">
        <f>Table_2a!BO38</f>
        <v>25.234683905274146</v>
      </c>
      <c r="BP80" s="138">
        <f>Table_2a!BP38</f>
        <v>25.400787999999999</v>
      </c>
      <c r="BQ80" s="138">
        <f>Table_2a!BQ38</f>
        <v>26.194805999999996</v>
      </c>
      <c r="BR80" s="138">
        <f>Table_2a!BR38</f>
        <v>27.426465</v>
      </c>
      <c r="BS80" s="138">
        <f>Table_2a!BS38</f>
        <v>25.544037070000002</v>
      </c>
      <c r="BT80" s="138">
        <f>Table_2a!BT38</f>
        <v>25.261430920000002</v>
      </c>
      <c r="BU80" s="138">
        <f>Table_2a!BU38</f>
        <v>25.523962900000001</v>
      </c>
      <c r="BV80" s="138">
        <f>Table_2a!BV38</f>
        <v>31.846040880000004</v>
      </c>
      <c r="BW80" s="138">
        <f>Table_2a!BW38</f>
        <v>24.345475053334251</v>
      </c>
      <c r="BX80" s="138">
        <f>Table_2a!BX38</f>
        <v>43.796778415557768</v>
      </c>
      <c r="BY80" s="138">
        <f>Table_2a!BY38</f>
        <v>33.610127433795043</v>
      </c>
      <c r="BZ80" s="138">
        <f>Table_2a!BZ38</f>
        <v>31.389036546357687</v>
      </c>
      <c r="CA80" s="138">
        <f>Table_2a!CA38</f>
        <v>25.647810418966714</v>
      </c>
      <c r="CB80" s="138">
        <f>Table_2a!CB38</f>
        <v>23.606712696579173</v>
      </c>
      <c r="CC80" s="139">
        <f>Table_2a!CC38</f>
        <v>17.758547845139375</v>
      </c>
    </row>
    <row r="81" spans="1:81" x14ac:dyDescent="0.4">
      <c r="A81" s="132"/>
      <c r="B81" s="65" t="s">
        <v>244</v>
      </c>
      <c r="AH81" s="138">
        <f>Table_1a!AH33</f>
        <v>0</v>
      </c>
      <c r="AI81" s="138">
        <f>Table_1a!AI33</f>
        <v>0</v>
      </c>
      <c r="AJ81" s="138">
        <f>Table_1a!AJ33</f>
        <v>0</v>
      </c>
      <c r="AK81" s="138">
        <f>Table_1a!AK33</f>
        <v>0</v>
      </c>
      <c r="AL81" s="138">
        <f>Table_1a!AL33</f>
        <v>0</v>
      </c>
      <c r="AM81" s="138">
        <f>Table_1a!AM33</f>
        <v>0</v>
      </c>
      <c r="AN81" s="138">
        <f>Table_1a!AN33</f>
        <v>0</v>
      </c>
      <c r="AO81" s="138">
        <f>Table_1a!AO33</f>
        <v>0</v>
      </c>
      <c r="AP81" s="138">
        <f>Table_1a!AP33</f>
        <v>0</v>
      </c>
      <c r="AQ81" s="138">
        <f>Table_1a!AQ33</f>
        <v>0</v>
      </c>
      <c r="AR81" s="138">
        <f>Table_1a!AR33</f>
        <v>1.2749999999999999</v>
      </c>
      <c r="AS81" s="138">
        <f>Table_1a!AS33</f>
        <v>10.731</v>
      </c>
      <c r="AT81" s="138">
        <f>Table_1a!AT33</f>
        <v>24.417000000000002</v>
      </c>
      <c r="AU81" s="138">
        <f>Table_1a!AU33</f>
        <v>45.9</v>
      </c>
      <c r="AV81" s="138">
        <f>Table_1a!AV33</f>
        <v>86.460999999999999</v>
      </c>
      <c r="AW81" s="138">
        <f>Table_1a!AW33</f>
        <v>112.84399999999999</v>
      </c>
      <c r="AX81" s="138">
        <f>Table_1a!AX33</f>
        <v>101.313</v>
      </c>
      <c r="AY81" s="138">
        <f>Table_1a!AY33</f>
        <v>104.523</v>
      </c>
      <c r="AZ81" s="138">
        <f>Table_1a!AZ33</f>
        <v>109.417</v>
      </c>
      <c r="BA81" s="138">
        <f>Table_1a!BA33</f>
        <v>107.491</v>
      </c>
      <c r="BB81" s="138">
        <f>Table_1a!BB33</f>
        <v>112.054</v>
      </c>
      <c r="BC81" s="138">
        <f>Table_1a!BC33</f>
        <v>125.285</v>
      </c>
      <c r="BD81" s="138">
        <f>Table_1a!BD33</f>
        <v>132.35599999999999</v>
      </c>
      <c r="BE81" s="138">
        <f>Table_1a!BE33</f>
        <v>148.73699999999999</v>
      </c>
      <c r="BF81" s="138">
        <f>Table_1a!BF33</f>
        <v>168.34100000000001</v>
      </c>
      <c r="BG81" s="138">
        <f>Table_1a!BG33</f>
        <v>189.08099999999999</v>
      </c>
      <c r="BH81" s="138">
        <f>Table_1a!BH33</f>
        <v>209.41499999999999</v>
      </c>
      <c r="BI81" s="138">
        <f>Table_1a!BI33</f>
        <v>231.1134238570055</v>
      </c>
      <c r="BJ81" s="138">
        <f>Table_1a!BJ33</f>
        <v>259.31581324546704</v>
      </c>
      <c r="BK81" s="138">
        <f>Table_1a!BK33</f>
        <v>296.238</v>
      </c>
      <c r="BL81" s="138">
        <f>Table_1a!BL33</f>
        <v>324.96100000000001</v>
      </c>
      <c r="BM81" s="138">
        <f>Table_1a!BM33</f>
        <v>341.1</v>
      </c>
      <c r="BN81" s="138">
        <f>Table_1a!BN33</f>
        <v>349.83600000000001</v>
      </c>
      <c r="BO81" s="138">
        <f>Table_1a!BO33</f>
        <v>325.97800000000001</v>
      </c>
      <c r="BP81" s="138">
        <f>Table_1a!BP33</f>
        <v>304.01600000000002</v>
      </c>
      <c r="BQ81" s="138">
        <f>Table_1a!BQ33</f>
        <v>285.58</v>
      </c>
      <c r="BR81" s="138">
        <f>Table_1a!BR33</f>
        <v>271.61900000000003</v>
      </c>
      <c r="BS81" s="138">
        <f>Table_1a!BS33</f>
        <v>0</v>
      </c>
      <c r="BT81" s="138">
        <f>Table_1a!BT33</f>
        <v>0</v>
      </c>
      <c r="BU81" s="138">
        <f>Table_1a!BU33</f>
        <v>0</v>
      </c>
      <c r="BV81" s="138">
        <f>Table_1a!BV33</f>
        <v>0</v>
      </c>
      <c r="BW81" s="138">
        <f>Table_1a!BW33</f>
        <v>0</v>
      </c>
      <c r="BX81" s="138">
        <f>Table_1a!BX33</f>
        <v>0</v>
      </c>
      <c r="BY81" s="138">
        <f>Table_1a!BY33</f>
        <v>0</v>
      </c>
      <c r="BZ81" s="138">
        <f>Table_1a!BZ33</f>
        <v>0</v>
      </c>
      <c r="CA81" s="138">
        <f>Table_1a!CA33</f>
        <v>0</v>
      </c>
      <c r="CB81" s="138">
        <f>Table_1a!CB33</f>
        <v>0</v>
      </c>
      <c r="CC81" s="139">
        <f>Table_1a!CC33</f>
        <v>0</v>
      </c>
    </row>
    <row r="82" spans="1:81" x14ac:dyDescent="0.4">
      <c r="A82" s="132"/>
      <c r="B82" s="65" t="s">
        <v>32</v>
      </c>
      <c r="AH82" s="138">
        <f>Table_1a!AH58</f>
        <v>0</v>
      </c>
      <c r="AI82" s="138">
        <f>Table_1a!AI58</f>
        <v>0</v>
      </c>
      <c r="AJ82" s="138">
        <f>Table_1a!AJ58</f>
        <v>0</v>
      </c>
      <c r="AK82" s="138">
        <f>Table_1a!AK58</f>
        <v>0</v>
      </c>
      <c r="AL82" s="138">
        <f>Table_1a!AL58</f>
        <v>0</v>
      </c>
      <c r="AM82" s="138">
        <f>Table_1a!AM58</f>
        <v>0</v>
      </c>
      <c r="AN82" s="138">
        <f>Table_1a!AN58</f>
        <v>0</v>
      </c>
      <c r="AO82" s="138">
        <f>Table_1a!AO58</f>
        <v>0</v>
      </c>
      <c r="AP82" s="138">
        <f>Table_1a!AP58</f>
        <v>0</v>
      </c>
      <c r="AQ82" s="138">
        <f>Table_1a!AQ58</f>
        <v>0</v>
      </c>
      <c r="AR82" s="138">
        <f>Table_1a!AR58</f>
        <v>118</v>
      </c>
      <c r="AS82" s="138">
        <f>Table_1a!AS58</f>
        <v>93</v>
      </c>
      <c r="AT82" s="138">
        <f>Table_1a!AT58</f>
        <v>98.4</v>
      </c>
      <c r="AU82" s="138">
        <f>Table_1a!AU58</f>
        <v>126.66799999999999</v>
      </c>
      <c r="AV82" s="138">
        <f>Table_1a!AV58</f>
        <v>127.428</v>
      </c>
      <c r="AW82" s="138">
        <f>Table_1a!AW58</f>
        <v>139.703</v>
      </c>
      <c r="AX82" s="138">
        <f>Table_1a!AX58</f>
        <v>134.45699999999999</v>
      </c>
      <c r="AY82" s="138">
        <f>Table_1a!AY58</f>
        <v>137.58500000000001</v>
      </c>
      <c r="AZ82" s="138">
        <f>Table_1a!AZ58</f>
        <v>134.505</v>
      </c>
      <c r="BA82" s="138">
        <f>Table_1a!BA58</f>
        <v>128.536</v>
      </c>
      <c r="BB82" s="138">
        <f>Table_1a!BB58</f>
        <v>142.53099999999998</v>
      </c>
      <c r="BC82" s="138">
        <f>Table_1a!BC58</f>
        <v>129.44200000000001</v>
      </c>
      <c r="BD82" s="138">
        <f>Table_1a!BD58</f>
        <v>126.22099999999999</v>
      </c>
      <c r="BE82" s="138">
        <f>Table_1a!BE58</f>
        <v>136</v>
      </c>
      <c r="BF82" s="138">
        <f>Table_1a!BF58</f>
        <v>135.53100000000001</v>
      </c>
      <c r="BG82" s="138">
        <f>Table_1a!BG58</f>
        <v>154.86799999999999</v>
      </c>
      <c r="BH82" s="138">
        <f>Table_1a!BH58</f>
        <v>160.81200000000001</v>
      </c>
      <c r="BI82" s="138">
        <f>Table_1a!BI58</f>
        <v>190.72200000000001</v>
      </c>
      <c r="BJ82" s="138">
        <f>Table_1a!BJ58</f>
        <v>272.476</v>
      </c>
      <c r="BK82" s="138">
        <f>Table_1a!BK58</f>
        <v>234.56</v>
      </c>
      <c r="BL82" s="138">
        <f>Table_1a!BL58</f>
        <v>217.55500000000001</v>
      </c>
      <c r="BM82" s="138">
        <f>Table_1a!BM58</f>
        <v>270.00200000000001</v>
      </c>
      <c r="BN82" s="138">
        <f>Table_1a!BN58</f>
        <v>273.28648482000006</v>
      </c>
      <c r="BO82" s="138">
        <f>Table_1a!BO58</f>
        <v>126.68199999999999</v>
      </c>
      <c r="BP82" s="138">
        <f>Table_1a!BP58</f>
        <v>96.879000000000005</v>
      </c>
      <c r="BQ82" s="138">
        <f>Table_1a!BQ58</f>
        <v>8.7829999999999995</v>
      </c>
      <c r="BR82" s="138">
        <f>Table_1a!BR58</f>
        <v>0</v>
      </c>
      <c r="BS82" s="138">
        <f>Table_1a!BS58</f>
        <v>0</v>
      </c>
      <c r="BT82" s="138">
        <f>Table_1a!BT58</f>
        <v>0</v>
      </c>
      <c r="BU82" s="138">
        <f>Table_1a!BU58</f>
        <v>0</v>
      </c>
      <c r="BV82" s="138">
        <f>Table_1a!BV58</f>
        <v>0</v>
      </c>
      <c r="BW82" s="138">
        <f>Table_1a!BW58</f>
        <v>0</v>
      </c>
      <c r="BX82" s="138">
        <f>Table_1a!BX58</f>
        <v>0</v>
      </c>
      <c r="BY82" s="138">
        <f>Table_1a!BY58</f>
        <v>0</v>
      </c>
      <c r="BZ82" s="138">
        <f>Table_1a!BZ58</f>
        <v>0</v>
      </c>
      <c r="CA82" s="138">
        <f>Table_1a!CA58</f>
        <v>0</v>
      </c>
      <c r="CB82" s="138">
        <f>Table_1a!CB58</f>
        <v>0</v>
      </c>
      <c r="CC82" s="139">
        <f>Table_1a!CC58</f>
        <v>0</v>
      </c>
    </row>
    <row r="83" spans="1:81" x14ac:dyDescent="0.4">
      <c r="A83" s="132"/>
      <c r="B83" s="178" t="s">
        <v>407</v>
      </c>
      <c r="AH83" s="138">
        <f>Table_2a!AH110</f>
        <v>0</v>
      </c>
      <c r="AI83" s="138">
        <f>Table_2a!AI110</f>
        <v>0</v>
      </c>
      <c r="AJ83" s="138">
        <f>Table_2a!AJ110</f>
        <v>0</v>
      </c>
      <c r="AK83" s="138">
        <f>Table_2a!AK110</f>
        <v>0</v>
      </c>
      <c r="AL83" s="138">
        <f>Table_2a!AL110</f>
        <v>0</v>
      </c>
      <c r="AM83" s="138">
        <f>Table_2a!AM110</f>
        <v>0</v>
      </c>
      <c r="AN83" s="138">
        <f>Table_2a!AN110</f>
        <v>0</v>
      </c>
      <c r="AO83" s="138">
        <f>Table_2a!AO110</f>
        <v>0</v>
      </c>
      <c r="AP83" s="138">
        <f>Table_2a!AP110</f>
        <v>0</v>
      </c>
      <c r="AQ83" s="138">
        <f>Table_2a!AQ110</f>
        <v>0</v>
      </c>
      <c r="AR83" s="138">
        <f>Table_2a!AR110</f>
        <v>0</v>
      </c>
      <c r="AS83" s="138">
        <f>Table_2a!AS110</f>
        <v>0</v>
      </c>
      <c r="AT83" s="138">
        <f>Table_2a!AT110</f>
        <v>0</v>
      </c>
      <c r="AU83" s="138">
        <f>Table_2a!AU110</f>
        <v>0</v>
      </c>
      <c r="AV83" s="138">
        <f>Table_2a!AV110</f>
        <v>0</v>
      </c>
      <c r="AW83" s="138">
        <f>Table_2a!AW110</f>
        <v>0</v>
      </c>
      <c r="AX83" s="138">
        <f>Table_2a!AX110</f>
        <v>0</v>
      </c>
      <c r="AY83" s="138">
        <f>Table_2a!AY110</f>
        <v>0</v>
      </c>
      <c r="AZ83" s="138">
        <f>Table_2a!AZ110</f>
        <v>0</v>
      </c>
      <c r="BA83" s="138">
        <f>Table_2a!BA110</f>
        <v>0</v>
      </c>
      <c r="BB83" s="138">
        <f>Table_2a!BB110</f>
        <v>0</v>
      </c>
      <c r="BC83" s="138">
        <f>Table_2a!BC110</f>
        <v>0</v>
      </c>
      <c r="BD83" s="138">
        <f>Table_2a!BD110</f>
        <v>0</v>
      </c>
      <c r="BE83" s="138">
        <f>Table_2a!BE110</f>
        <v>0</v>
      </c>
      <c r="BF83" s="138">
        <f>Table_2a!BF110</f>
        <v>0</v>
      </c>
      <c r="BG83" s="138">
        <f>Table_2a!BG110</f>
        <v>0</v>
      </c>
      <c r="BH83" s="138">
        <f>Table_2a!BH110</f>
        <v>0</v>
      </c>
      <c r="BI83" s="138">
        <f>Table_2a!BI110</f>
        <v>0</v>
      </c>
      <c r="BJ83" s="138">
        <f>Table_2a!BJ110</f>
        <v>19.951376999999997</v>
      </c>
      <c r="BK83" s="138">
        <f>Table_2a!BK110</f>
        <v>17.527673000000004</v>
      </c>
      <c r="BL83" s="138">
        <f>Table_2a!BL110</f>
        <v>14.842842999999998</v>
      </c>
      <c r="BM83" s="138">
        <f>Table_2a!BM110</f>
        <v>15.344812999999997</v>
      </c>
      <c r="BN83" s="138">
        <f>Table_2a!BN110</f>
        <v>15.454585269990007</v>
      </c>
      <c r="BO83" s="138">
        <f>Table_2a!BO110</f>
        <v>9.8689252387300055</v>
      </c>
      <c r="BP83" s="138">
        <f>Table_2a!BP110</f>
        <v>8.0439209999999992</v>
      </c>
      <c r="BQ83" s="138">
        <f>Table_2a!BQ110</f>
        <v>0.56211199999999995</v>
      </c>
      <c r="BR83" s="138">
        <f>Table_2a!BR110</f>
        <v>0</v>
      </c>
      <c r="BS83" s="138">
        <f>Table_2a!BS110</f>
        <v>0</v>
      </c>
      <c r="BT83" s="138">
        <f>Table_2a!BT110</f>
        <v>0</v>
      </c>
      <c r="BU83" s="138">
        <f>Table_2a!BU110</f>
        <v>0</v>
      </c>
      <c r="BV83" s="138">
        <f>Table_2a!BV110</f>
        <v>0</v>
      </c>
      <c r="BW83" s="138">
        <f>Table_2a!BW110</f>
        <v>0</v>
      </c>
      <c r="BX83" s="138">
        <f>Table_2a!BX110</f>
        <v>0</v>
      </c>
      <c r="BY83" s="138">
        <f>Table_2a!BY110</f>
        <v>0</v>
      </c>
      <c r="BZ83" s="138">
        <f>Table_2a!BZ110</f>
        <v>0</v>
      </c>
      <c r="CA83" s="138">
        <f>Table_2a!CA110</f>
        <v>0</v>
      </c>
      <c r="CB83" s="138">
        <f>Table_2a!CB110</f>
        <v>0</v>
      </c>
      <c r="CC83" s="139">
        <f>Table_2a!CC110</f>
        <v>0</v>
      </c>
    </row>
    <row r="84" spans="1:81" x14ac:dyDescent="0.4">
      <c r="A84" s="132"/>
      <c r="B84" s="178" t="s">
        <v>408</v>
      </c>
      <c r="AH84" s="138">
        <f>Table_2a!AH62</f>
        <v>0</v>
      </c>
      <c r="AI84" s="138">
        <f>Table_2a!AI62</f>
        <v>0</v>
      </c>
      <c r="AJ84" s="138">
        <f>Table_2a!AJ62</f>
        <v>0</v>
      </c>
      <c r="AK84" s="138">
        <f>Table_2a!AK62</f>
        <v>0</v>
      </c>
      <c r="AL84" s="138">
        <f>Table_2a!AL62</f>
        <v>0</v>
      </c>
      <c r="AM84" s="138">
        <f>Table_2a!AM62</f>
        <v>0</v>
      </c>
      <c r="AN84" s="138">
        <f>Table_2a!AN62</f>
        <v>0</v>
      </c>
      <c r="AO84" s="138">
        <f>Table_2a!AO62</f>
        <v>0</v>
      </c>
      <c r="AP84" s="138">
        <f>Table_2a!AP62</f>
        <v>0</v>
      </c>
      <c r="AQ84" s="138">
        <f>Table_2a!AQ62</f>
        <v>0</v>
      </c>
      <c r="AR84" s="138">
        <f>Table_2a!AR62</f>
        <v>0</v>
      </c>
      <c r="AS84" s="138">
        <f>Table_2a!AS62</f>
        <v>0</v>
      </c>
      <c r="AT84" s="138">
        <f>Table_2a!AT62</f>
        <v>0</v>
      </c>
      <c r="AU84" s="138">
        <f>Table_2a!AU62</f>
        <v>0</v>
      </c>
      <c r="AV84" s="138">
        <f>Table_2a!AV62</f>
        <v>0</v>
      </c>
      <c r="AW84" s="138">
        <f>Table_2a!AW62</f>
        <v>0</v>
      </c>
      <c r="AX84" s="138">
        <f>Table_2a!AX62</f>
        <v>0</v>
      </c>
      <c r="AY84" s="138">
        <f>Table_2a!AY62</f>
        <v>0</v>
      </c>
      <c r="AZ84" s="138">
        <f>Table_2a!AZ62</f>
        <v>0</v>
      </c>
      <c r="BA84" s="138">
        <f>Table_2a!BA62</f>
        <v>0</v>
      </c>
      <c r="BB84" s="138">
        <f>Table_2a!BB62</f>
        <v>0</v>
      </c>
      <c r="BC84" s="138">
        <f>Table_2a!BC62</f>
        <v>0</v>
      </c>
      <c r="BD84" s="138">
        <f>Table_2a!BD62</f>
        <v>0</v>
      </c>
      <c r="BE84" s="138">
        <f>Table_2a!BE62</f>
        <v>0</v>
      </c>
      <c r="BF84" s="138">
        <f>Table_2a!BF62</f>
        <v>0</v>
      </c>
      <c r="BG84" s="138">
        <f>Table_2a!BG62</f>
        <v>0</v>
      </c>
      <c r="BH84" s="138">
        <f>Table_2a!BH62</f>
        <v>0</v>
      </c>
      <c r="BI84" s="138">
        <f>Table_2a!BI62</f>
        <v>0</v>
      </c>
      <c r="BJ84" s="138">
        <f>Table_2a!BJ62</f>
        <v>252.52462299999999</v>
      </c>
      <c r="BK84" s="138">
        <f>Table_2a!BK62</f>
        <v>217.03232700000001</v>
      </c>
      <c r="BL84" s="138">
        <f>Table_2a!BL62</f>
        <v>202.71215699999999</v>
      </c>
      <c r="BM84" s="138">
        <f>Table_2a!BM62</f>
        <v>254.65718699999999</v>
      </c>
      <c r="BN84" s="138">
        <f>Table_2a!BN62</f>
        <v>257.83189955001012</v>
      </c>
      <c r="BO84" s="138">
        <f>Table_2a!BO62</f>
        <v>116.81307476126997</v>
      </c>
      <c r="BP84" s="138">
        <f>Table_2a!BP62</f>
        <v>88.835079000000007</v>
      </c>
      <c r="BQ84" s="138">
        <f>Table_2a!BQ62</f>
        <v>8.2208879999999986</v>
      </c>
      <c r="BR84" s="138">
        <f>Table_2a!BR62</f>
        <v>0</v>
      </c>
      <c r="BS84" s="138">
        <f>Table_2a!BS62</f>
        <v>0</v>
      </c>
      <c r="BT84" s="138">
        <f>Table_2a!BT62</f>
        <v>0</v>
      </c>
      <c r="BU84" s="138">
        <f>Table_2a!BU62</f>
        <v>0</v>
      </c>
      <c r="BV84" s="138">
        <f>Table_2a!BV62</f>
        <v>0</v>
      </c>
      <c r="BW84" s="138">
        <f>Table_2a!BW62</f>
        <v>0</v>
      </c>
      <c r="BX84" s="138">
        <f>Table_2a!BX62</f>
        <v>0</v>
      </c>
      <c r="BY84" s="138">
        <f>Table_2a!BY62</f>
        <v>0</v>
      </c>
      <c r="BZ84" s="138">
        <f>Table_2a!BZ62</f>
        <v>0</v>
      </c>
      <c r="CA84" s="138">
        <f>Table_2a!CA62</f>
        <v>0</v>
      </c>
      <c r="CB84" s="138">
        <f>Table_2a!CB62</f>
        <v>0</v>
      </c>
      <c r="CC84" s="139">
        <f>Table_2a!CC62</f>
        <v>0</v>
      </c>
    </row>
    <row r="85" spans="1:81" x14ac:dyDescent="0.4">
      <c r="A85" s="132"/>
      <c r="B85" s="65" t="s">
        <v>270</v>
      </c>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v>0</v>
      </c>
      <c r="BT85" s="138">
        <v>0</v>
      </c>
      <c r="BU85" s="138">
        <v>0</v>
      </c>
      <c r="BV85" s="138">
        <v>6.3246354783961998</v>
      </c>
      <c r="BW85" s="138">
        <v>7.2606378499366624</v>
      </c>
      <c r="BX85" s="138">
        <v>0.25921247061436731</v>
      </c>
      <c r="BY85" s="138">
        <v>0.35451893151083458</v>
      </c>
      <c r="BZ85" s="138">
        <v>0.46005175885770577</v>
      </c>
      <c r="CA85" s="138">
        <v>0.56680861845325703</v>
      </c>
      <c r="CB85" s="138">
        <v>0.66814204526956544</v>
      </c>
      <c r="CC85" s="138">
        <v>0.76436935505955483</v>
      </c>
    </row>
    <row r="86" spans="1:81" x14ac:dyDescent="0.4">
      <c r="A86" s="132"/>
      <c r="B86" s="65" t="s">
        <v>271</v>
      </c>
      <c r="AH86" s="138">
        <f t="shared" ref="AH86:CC86" si="20">SUM(AH87:AH88)</f>
        <v>0</v>
      </c>
      <c r="AI86" s="138">
        <f t="shared" si="20"/>
        <v>0</v>
      </c>
      <c r="AJ86" s="138">
        <f t="shared" si="20"/>
        <v>0</v>
      </c>
      <c r="AK86" s="138">
        <f t="shared" si="20"/>
        <v>0</v>
      </c>
      <c r="AL86" s="138">
        <f t="shared" si="20"/>
        <v>0</v>
      </c>
      <c r="AM86" s="138">
        <f t="shared" si="20"/>
        <v>0</v>
      </c>
      <c r="AN86" s="138">
        <f t="shared" si="20"/>
        <v>0</v>
      </c>
      <c r="AO86" s="138">
        <f t="shared" si="20"/>
        <v>0</v>
      </c>
      <c r="AP86" s="138">
        <f t="shared" si="20"/>
        <v>0</v>
      </c>
      <c r="AQ86" s="138">
        <f t="shared" si="20"/>
        <v>0</v>
      </c>
      <c r="AR86" s="138">
        <f t="shared" si="20"/>
        <v>0</v>
      </c>
      <c r="AS86" s="138">
        <f t="shared" si="20"/>
        <v>0</v>
      </c>
      <c r="AT86" s="138">
        <f t="shared" si="20"/>
        <v>0</v>
      </c>
      <c r="AU86" s="138">
        <f t="shared" si="20"/>
        <v>0</v>
      </c>
      <c r="AV86" s="138">
        <f t="shared" si="20"/>
        <v>0</v>
      </c>
      <c r="AW86" s="138">
        <f t="shared" si="20"/>
        <v>0</v>
      </c>
      <c r="AX86" s="138">
        <f t="shared" si="20"/>
        <v>0</v>
      </c>
      <c r="AY86" s="138">
        <f t="shared" si="20"/>
        <v>0</v>
      </c>
      <c r="AZ86" s="138">
        <f t="shared" si="20"/>
        <v>0</v>
      </c>
      <c r="BA86" s="138">
        <f t="shared" si="20"/>
        <v>0</v>
      </c>
      <c r="BB86" s="138">
        <f t="shared" si="20"/>
        <v>0</v>
      </c>
      <c r="BC86" s="138">
        <f t="shared" si="20"/>
        <v>0</v>
      </c>
      <c r="BD86" s="138">
        <f t="shared" si="20"/>
        <v>0</v>
      </c>
      <c r="BE86" s="138">
        <f t="shared" si="20"/>
        <v>0</v>
      </c>
      <c r="BF86" s="138">
        <f t="shared" si="20"/>
        <v>0</v>
      </c>
      <c r="BG86" s="138">
        <f t="shared" si="20"/>
        <v>0</v>
      </c>
      <c r="BH86" s="138">
        <f t="shared" si="20"/>
        <v>0</v>
      </c>
      <c r="BI86" s="138">
        <f t="shared" si="20"/>
        <v>0</v>
      </c>
      <c r="BJ86" s="138">
        <f t="shared" si="20"/>
        <v>120.111</v>
      </c>
      <c r="BK86" s="138">
        <f t="shared" si="20"/>
        <v>123.071</v>
      </c>
      <c r="BL86" s="138">
        <f t="shared" si="20"/>
        <v>133.291</v>
      </c>
      <c r="BM86" s="138">
        <f t="shared" si="20"/>
        <v>138.81399999999999</v>
      </c>
      <c r="BN86" s="138">
        <f t="shared" si="20"/>
        <v>130.89869660000002</v>
      </c>
      <c r="BO86" s="138">
        <f t="shared" si="20"/>
        <v>46.04</v>
      </c>
      <c r="BP86" s="138">
        <f t="shared" si="20"/>
        <v>39.037999999999997</v>
      </c>
      <c r="BQ86" s="138">
        <f t="shared" si="20"/>
        <v>37.116999999999997</v>
      </c>
      <c r="BR86" s="138">
        <f t="shared" si="20"/>
        <v>33.851999999999997</v>
      </c>
      <c r="BS86" s="138">
        <f t="shared" si="20"/>
        <v>30.114000000000001</v>
      </c>
      <c r="BT86" s="138">
        <f t="shared" si="20"/>
        <v>27.888000000000002</v>
      </c>
      <c r="BU86" s="138">
        <f t="shared" si="20"/>
        <v>25.614000000000001</v>
      </c>
      <c r="BV86" s="138">
        <f t="shared" si="20"/>
        <v>24.831</v>
      </c>
      <c r="BW86" s="138">
        <f t="shared" si="20"/>
        <v>25.918999999999997</v>
      </c>
      <c r="BX86" s="138">
        <f t="shared" si="20"/>
        <v>28.108088023761265</v>
      </c>
      <c r="BY86" s="138">
        <f t="shared" si="20"/>
        <v>30.034742368121361</v>
      </c>
      <c r="BZ86" s="138">
        <f t="shared" si="20"/>
        <v>28.188847669085046</v>
      </c>
      <c r="CA86" s="138">
        <f t="shared" si="20"/>
        <v>28.001882422689935</v>
      </c>
      <c r="CB86" s="138">
        <f t="shared" si="20"/>
        <v>27.839770091288667</v>
      </c>
      <c r="CC86" s="139">
        <f t="shared" si="20"/>
        <v>27.728883660321358</v>
      </c>
    </row>
    <row r="87" spans="1:81" x14ac:dyDescent="0.4">
      <c r="A87" s="132"/>
      <c r="B87" s="178" t="s">
        <v>407</v>
      </c>
      <c r="AH87" s="138">
        <f>Table_2a!AH122</f>
        <v>0</v>
      </c>
      <c r="AI87" s="138">
        <f>Table_2a!AI122</f>
        <v>0</v>
      </c>
      <c r="AJ87" s="138">
        <f>Table_2a!AJ122</f>
        <v>0</v>
      </c>
      <c r="AK87" s="138">
        <f>Table_2a!AK122</f>
        <v>0</v>
      </c>
      <c r="AL87" s="138">
        <f>Table_2a!AL122</f>
        <v>0</v>
      </c>
      <c r="AM87" s="138">
        <f>Table_2a!AM122</f>
        <v>0</v>
      </c>
      <c r="AN87" s="138">
        <f>Table_2a!AN122</f>
        <v>0</v>
      </c>
      <c r="AO87" s="138">
        <f>Table_2a!AO122</f>
        <v>0</v>
      </c>
      <c r="AP87" s="138">
        <f>Table_2a!AP122</f>
        <v>0</v>
      </c>
      <c r="AQ87" s="138">
        <f>Table_2a!AQ122</f>
        <v>0</v>
      </c>
      <c r="AR87" s="138">
        <f>Table_2a!AR122</f>
        <v>0</v>
      </c>
      <c r="AS87" s="138">
        <f>Table_2a!AS122</f>
        <v>0</v>
      </c>
      <c r="AT87" s="138">
        <f>Table_2a!AT122</f>
        <v>0</v>
      </c>
      <c r="AU87" s="138">
        <f>Table_2a!AU122</f>
        <v>0</v>
      </c>
      <c r="AV87" s="138">
        <f>Table_2a!AV122</f>
        <v>0</v>
      </c>
      <c r="AW87" s="138">
        <f>Table_2a!AW122</f>
        <v>0</v>
      </c>
      <c r="AX87" s="138">
        <f>Table_2a!AX122</f>
        <v>0</v>
      </c>
      <c r="AY87" s="138">
        <f>Table_2a!AY122</f>
        <v>0</v>
      </c>
      <c r="AZ87" s="138">
        <f>Table_2a!AZ122</f>
        <v>0</v>
      </c>
      <c r="BA87" s="138">
        <f>Table_2a!BA122</f>
        <v>0</v>
      </c>
      <c r="BB87" s="138">
        <f>Table_2a!BB122</f>
        <v>0</v>
      </c>
      <c r="BC87" s="138">
        <f>Table_2a!BC122</f>
        <v>0</v>
      </c>
      <c r="BD87" s="138">
        <f>Table_2a!BD122</f>
        <v>0</v>
      </c>
      <c r="BE87" s="138">
        <f>Table_2a!BE122</f>
        <v>0</v>
      </c>
      <c r="BF87" s="138">
        <f>Table_2a!BF122</f>
        <v>0</v>
      </c>
      <c r="BG87" s="138">
        <f>Table_2a!BG122</f>
        <v>0</v>
      </c>
      <c r="BH87" s="138">
        <f>Table_2a!BH122</f>
        <v>0</v>
      </c>
      <c r="BI87" s="138">
        <f>Table_2a!BI122</f>
        <v>0</v>
      </c>
      <c r="BJ87" s="138">
        <f>Table_2a!BJ122</f>
        <v>0.24022200000000002</v>
      </c>
      <c r="BK87" s="138">
        <f>Table_2a!BK122</f>
        <v>0</v>
      </c>
      <c r="BL87" s="138">
        <f>Table_2a!BL122</f>
        <v>0</v>
      </c>
      <c r="BM87" s="138">
        <f>Table_2a!BM122</f>
        <v>0</v>
      </c>
      <c r="BN87" s="138">
        <f>Table_2a!BN122</f>
        <v>0</v>
      </c>
      <c r="BO87" s="138">
        <f>Table_2a!BO122</f>
        <v>0</v>
      </c>
      <c r="BP87" s="138">
        <f>Table_2a!BP122</f>
        <v>0</v>
      </c>
      <c r="BQ87" s="138">
        <f>Table_2a!BQ122</f>
        <v>0</v>
      </c>
      <c r="BR87" s="138">
        <f>Table_2a!BR122</f>
        <v>0</v>
      </c>
      <c r="BS87" s="138">
        <f>Table_2a!BS122</f>
        <v>4.9999999999990052E-3</v>
      </c>
      <c r="BT87" s="138">
        <f>Table_2a!BT122</f>
        <v>7.5000000000002842E-3</v>
      </c>
      <c r="BU87" s="138">
        <f>Table_2a!BU122</f>
        <v>3.4999999999989484E-3</v>
      </c>
      <c r="BV87" s="138">
        <f>Table_2a!BV122</f>
        <v>4.0000000000013358E-3</v>
      </c>
      <c r="BW87" s="138">
        <f>Table_2a!BW122</f>
        <v>4.2251202216974093E-3</v>
      </c>
      <c r="BX87" s="138">
        <f>Table_2a!BX122</f>
        <v>4.5819688684929361E-3</v>
      </c>
      <c r="BY87" s="138">
        <f>Table_2a!BY122</f>
        <v>4.896037552878596E-3</v>
      </c>
      <c r="BZ87" s="138">
        <f>Table_2a!BZ122</f>
        <v>4.5951336977907431E-3</v>
      </c>
      <c r="CA87" s="138">
        <f>Table_2a!CA122</f>
        <v>4.5646560310856898E-3</v>
      </c>
      <c r="CB87" s="138">
        <f>Table_2a!CB122</f>
        <v>4.5382296994525007E-3</v>
      </c>
      <c r="CC87" s="139">
        <f>Table_2a!CC122</f>
        <v>4.5201538284018739E-3</v>
      </c>
    </row>
    <row r="88" spans="1:81" x14ac:dyDescent="0.4">
      <c r="A88" s="132"/>
      <c r="B88" s="178" t="s">
        <v>408</v>
      </c>
      <c r="AH88" s="138">
        <f>Table_2a!AH66</f>
        <v>0</v>
      </c>
      <c r="AI88" s="138">
        <f>Table_2a!AI66</f>
        <v>0</v>
      </c>
      <c r="AJ88" s="138">
        <f>Table_2a!AJ66</f>
        <v>0</v>
      </c>
      <c r="AK88" s="138">
        <f>Table_2a!AK66</f>
        <v>0</v>
      </c>
      <c r="AL88" s="138">
        <f>Table_2a!AL66</f>
        <v>0</v>
      </c>
      <c r="AM88" s="138">
        <f>Table_2a!AM66</f>
        <v>0</v>
      </c>
      <c r="AN88" s="138">
        <f>Table_2a!AN66</f>
        <v>0</v>
      </c>
      <c r="AO88" s="138">
        <f>Table_2a!AO66</f>
        <v>0</v>
      </c>
      <c r="AP88" s="138">
        <f>Table_2a!AP66</f>
        <v>0</v>
      </c>
      <c r="AQ88" s="138">
        <f>Table_2a!AQ66</f>
        <v>0</v>
      </c>
      <c r="AR88" s="138">
        <f>Table_2a!AR66</f>
        <v>0</v>
      </c>
      <c r="AS88" s="138">
        <f>Table_2a!AS66</f>
        <v>0</v>
      </c>
      <c r="AT88" s="138">
        <f>Table_2a!AT66</f>
        <v>0</v>
      </c>
      <c r="AU88" s="138">
        <f>Table_2a!AU66</f>
        <v>0</v>
      </c>
      <c r="AV88" s="138">
        <f>Table_2a!AV66</f>
        <v>0</v>
      </c>
      <c r="AW88" s="138">
        <f>Table_2a!AW66</f>
        <v>0</v>
      </c>
      <c r="AX88" s="138">
        <f>Table_2a!AX66</f>
        <v>0</v>
      </c>
      <c r="AY88" s="138">
        <f>Table_2a!AY66</f>
        <v>0</v>
      </c>
      <c r="AZ88" s="138">
        <f>Table_2a!AZ66</f>
        <v>0</v>
      </c>
      <c r="BA88" s="138">
        <f>Table_2a!BA66</f>
        <v>0</v>
      </c>
      <c r="BB88" s="138">
        <f>Table_2a!BB66</f>
        <v>0</v>
      </c>
      <c r="BC88" s="138">
        <f>Table_2a!BC66</f>
        <v>0</v>
      </c>
      <c r="BD88" s="138">
        <f>Table_2a!BD66</f>
        <v>0</v>
      </c>
      <c r="BE88" s="138">
        <f>Table_2a!BE66</f>
        <v>0</v>
      </c>
      <c r="BF88" s="138">
        <f>Table_2a!BF66</f>
        <v>0</v>
      </c>
      <c r="BG88" s="138">
        <f>Table_2a!BG66</f>
        <v>0</v>
      </c>
      <c r="BH88" s="138">
        <f>Table_2a!BH66</f>
        <v>0</v>
      </c>
      <c r="BI88" s="138">
        <f>Table_2a!BI66</f>
        <v>0</v>
      </c>
      <c r="BJ88" s="138">
        <f>Table_2a!BJ66</f>
        <v>119.870778</v>
      </c>
      <c r="BK88" s="138">
        <f>Table_2a!BK66</f>
        <v>123.071</v>
      </c>
      <c r="BL88" s="138">
        <f>Table_2a!BL66</f>
        <v>133.291</v>
      </c>
      <c r="BM88" s="138">
        <f>Table_2a!BM66</f>
        <v>138.81399999999999</v>
      </c>
      <c r="BN88" s="138">
        <f>Table_2a!BN66</f>
        <v>130.89869660000002</v>
      </c>
      <c r="BO88" s="138">
        <f>Table_2a!BO66</f>
        <v>46.04</v>
      </c>
      <c r="BP88" s="138">
        <f>Table_2a!BP66</f>
        <v>39.037999999999997</v>
      </c>
      <c r="BQ88" s="138">
        <f>Table_2a!BQ66</f>
        <v>37.116999999999997</v>
      </c>
      <c r="BR88" s="138">
        <f>Table_2a!BR66</f>
        <v>33.851999999999997</v>
      </c>
      <c r="BS88" s="138">
        <f>Table_2a!BS66</f>
        <v>30.109000000000002</v>
      </c>
      <c r="BT88" s="138">
        <f>Table_2a!BT66</f>
        <v>27.880500000000001</v>
      </c>
      <c r="BU88" s="138">
        <f>Table_2a!BU66</f>
        <v>25.610500000000002</v>
      </c>
      <c r="BV88" s="138">
        <f>Table_2a!BV66</f>
        <v>24.826999999999998</v>
      </c>
      <c r="BW88" s="138">
        <f>Table_2a!BW66</f>
        <v>25.9147748797783</v>
      </c>
      <c r="BX88" s="138">
        <f>Table_2a!BX66</f>
        <v>28.103506054892772</v>
      </c>
      <c r="BY88" s="138">
        <f>Table_2a!BY66</f>
        <v>30.029846330568482</v>
      </c>
      <c r="BZ88" s="138">
        <f>Table_2a!BZ66</f>
        <v>28.184252535387255</v>
      </c>
      <c r="CA88" s="138">
        <f>Table_2a!CA66</f>
        <v>27.997317766658849</v>
      </c>
      <c r="CB88" s="138">
        <f>Table_2a!CB66</f>
        <v>27.835231861589214</v>
      </c>
      <c r="CC88" s="139">
        <f>Table_2a!CC66</f>
        <v>27.724363506492956</v>
      </c>
    </row>
    <row r="89" spans="1:81" x14ac:dyDescent="0.4">
      <c r="A89" s="132"/>
      <c r="B89" s="65" t="s">
        <v>273</v>
      </c>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f>Table_2a!BQ69</f>
        <v>5.8574696600000031</v>
      </c>
      <c r="BR89" s="138">
        <f>Table_2a!BR69</f>
        <v>56.150329630000009</v>
      </c>
      <c r="BS89" s="138">
        <f>Table_2a!BS69</f>
        <v>490.88279648000002</v>
      </c>
      <c r="BT89" s="138">
        <f>Table_2a!BT69</f>
        <v>1585.7627723199994</v>
      </c>
      <c r="BU89" s="138">
        <f>Table_2a!BU69</f>
        <v>3322.5426384599987</v>
      </c>
      <c r="BV89" s="138">
        <f>Table_2a!BV69</f>
        <v>8134.8647156900006</v>
      </c>
      <c r="BW89" s="138">
        <f>Table_2a!BW69</f>
        <v>18386.161287880004</v>
      </c>
      <c r="BX89" s="138">
        <f>Table_2a!BX69</f>
        <v>38162.466987857537</v>
      </c>
      <c r="BY89" s="138">
        <f>Table_2a!BY69</f>
        <v>41272.762496459989</v>
      </c>
      <c r="BZ89" s="138">
        <f>Table_2a!BZ69</f>
        <v>42223.025091056908</v>
      </c>
      <c r="CA89" s="138">
        <f>Table_2a!CA69</f>
        <v>45966.063020391084</v>
      </c>
      <c r="CB89" s="138">
        <f>Table_2a!CB69</f>
        <v>52239.339627775575</v>
      </c>
      <c r="CC89" s="139">
        <f>Table_2a!CC69</f>
        <v>61451.227750447782</v>
      </c>
    </row>
    <row r="90" spans="1:81" x14ac:dyDescent="0.4">
      <c r="A90" s="132"/>
      <c r="B90" s="65" t="s">
        <v>279</v>
      </c>
      <c r="AH90" s="138">
        <f>Table_1a!AH75</f>
        <v>0</v>
      </c>
      <c r="AI90" s="138">
        <f>Table_1a!AI75</f>
        <v>0</v>
      </c>
      <c r="AJ90" s="138">
        <f>Table_1a!AJ75</f>
        <v>0</v>
      </c>
      <c r="AK90" s="138">
        <f>Table_1a!AK75</f>
        <v>0</v>
      </c>
      <c r="AL90" s="138">
        <f>Table_1a!AL75</f>
        <v>0</v>
      </c>
      <c r="AM90" s="138">
        <f>Table_1a!AM75</f>
        <v>0</v>
      </c>
      <c r="AN90" s="138">
        <f>Table_1a!AN75</f>
        <v>0</v>
      </c>
      <c r="AO90" s="138">
        <f>Table_1a!AO75</f>
        <v>0</v>
      </c>
      <c r="AP90" s="138">
        <f>Table_1a!AP75</f>
        <v>0</v>
      </c>
      <c r="AQ90" s="138">
        <f>Table_1a!AQ75</f>
        <v>0</v>
      </c>
      <c r="AR90" s="138">
        <f>Table_1a!AR75</f>
        <v>33.869999999999997</v>
      </c>
      <c r="AS90" s="138">
        <f>Table_1a!AS75</f>
        <v>25.613</v>
      </c>
      <c r="AT90" s="138">
        <f>Table_1a!AT75</f>
        <v>10.731</v>
      </c>
      <c r="AU90" s="138">
        <f>Table_1a!AU75</f>
        <v>4.2610000000000001</v>
      </c>
      <c r="AV90" s="138">
        <f>Table_1a!AV75</f>
        <v>2.2210000000000001</v>
      </c>
      <c r="AW90" s="138">
        <f>Table_1a!AW75</f>
        <v>1.3009999999999999</v>
      </c>
      <c r="AX90" s="138">
        <f>Table_1a!AX75</f>
        <v>0.84199999999999997</v>
      </c>
      <c r="AY90" s="138">
        <f>Table_1a!AY75</f>
        <v>1.5860000000000001</v>
      </c>
      <c r="AZ90" s="138">
        <f>Table_1a!AZ75</f>
        <v>0</v>
      </c>
      <c r="BA90" s="138">
        <f>Table_1a!BA75</f>
        <v>0.22500000000000001</v>
      </c>
      <c r="BB90" s="138">
        <f>Table_1a!BB75</f>
        <v>0.53600000000000003</v>
      </c>
      <c r="BC90" s="138">
        <f>Table_1a!BC75</f>
        <v>0.21700000000000003</v>
      </c>
      <c r="BD90" s="138">
        <f>Table_1a!BD75</f>
        <v>4.3999999999999997E-2</v>
      </c>
      <c r="BE90" s="138">
        <f>Table_1a!BE75</f>
        <v>0.34199999999999997</v>
      </c>
      <c r="BF90" s="138">
        <f>Table_1a!BF75</f>
        <v>0.34199999999999997</v>
      </c>
      <c r="BG90" s="138">
        <f>Table_1a!BG75</f>
        <v>0.127</v>
      </c>
      <c r="BH90" s="138">
        <f>Table_1a!BH75</f>
        <v>8.6999999999999994E-2</v>
      </c>
      <c r="BI90" s="138">
        <f>Table_1a!BI75</f>
        <v>0</v>
      </c>
      <c r="BJ90" s="138">
        <f>Table_1a!BJ75</f>
        <v>0</v>
      </c>
      <c r="BK90" s="138">
        <f>Table_1a!BK75</f>
        <v>0</v>
      </c>
      <c r="BL90" s="138">
        <f>Table_1a!BL75</f>
        <v>0</v>
      </c>
      <c r="BM90" s="138">
        <f>Table_1a!BM75</f>
        <v>0</v>
      </c>
      <c r="BN90" s="138">
        <f>Table_1a!BN75</f>
        <v>0</v>
      </c>
      <c r="BO90" s="138">
        <f>Table_1a!BO75</f>
        <v>0</v>
      </c>
      <c r="BP90" s="138">
        <f>Table_1a!BP75</f>
        <v>0</v>
      </c>
      <c r="BQ90" s="138">
        <f>Table_1a!BQ75</f>
        <v>0</v>
      </c>
      <c r="BR90" s="138">
        <f>Table_1a!BR75</f>
        <v>0</v>
      </c>
      <c r="BS90" s="138">
        <f>Table_1a!BS75</f>
        <v>0</v>
      </c>
      <c r="BT90" s="138">
        <f>Table_1a!BT75</f>
        <v>0</v>
      </c>
      <c r="BU90" s="138">
        <f>Table_1a!BU75</f>
        <v>0</v>
      </c>
      <c r="BV90" s="138">
        <f>Table_1a!BV75</f>
        <v>0</v>
      </c>
      <c r="BW90" s="138">
        <f>Table_1a!BW75</f>
        <v>0</v>
      </c>
      <c r="BX90" s="138">
        <f>Table_1a!BX75</f>
        <v>0</v>
      </c>
      <c r="BY90" s="138">
        <f>Table_1a!BY75</f>
        <v>0</v>
      </c>
      <c r="BZ90" s="138">
        <f>Table_1a!BZ75</f>
        <v>0</v>
      </c>
      <c r="CA90" s="138">
        <f>Table_1a!CA75</f>
        <v>0</v>
      </c>
      <c r="CB90" s="138">
        <f>Table_1a!CB75</f>
        <v>0</v>
      </c>
      <c r="CC90" s="139">
        <f>Table_1a!CC75</f>
        <v>0</v>
      </c>
    </row>
    <row r="91" spans="1:81" ht="26.25" customHeight="1" x14ac:dyDescent="0.4">
      <c r="A91" s="132"/>
      <c r="B91" s="93" t="s">
        <v>409</v>
      </c>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232" t="s">
        <v>377</v>
      </c>
      <c r="BI91" s="138"/>
      <c r="BJ91" s="138"/>
      <c r="BK91" s="138"/>
      <c r="BL91" s="232" t="s">
        <v>377</v>
      </c>
      <c r="BM91" s="138"/>
      <c r="BN91" s="138"/>
      <c r="BO91" s="138"/>
      <c r="BP91" s="138"/>
      <c r="BQ91" s="138"/>
      <c r="BR91" s="138"/>
      <c r="BS91" s="138"/>
      <c r="BT91" s="138"/>
      <c r="BU91" s="138"/>
      <c r="BV91" s="138"/>
      <c r="BW91" s="138"/>
      <c r="BX91" s="138"/>
      <c r="BY91" s="138"/>
      <c r="BZ91" s="138"/>
      <c r="CA91" s="138"/>
      <c r="CB91" s="138"/>
      <c r="CC91" s="139"/>
    </row>
    <row r="92" spans="1:81" x14ac:dyDescent="0.4">
      <c r="A92" s="132"/>
      <c r="B92" s="65" t="s">
        <v>410</v>
      </c>
      <c r="AH92" s="138">
        <f t="shared" ref="AH92:BK92" si="21">AH6+AH56+AH65+AH83</f>
        <v>1071</v>
      </c>
      <c r="AI92" s="138">
        <f t="shared" si="21"/>
        <v>1194</v>
      </c>
      <c r="AJ92" s="138">
        <f t="shared" si="21"/>
        <v>1476</v>
      </c>
      <c r="AK92" s="138">
        <f t="shared" si="21"/>
        <v>2096.33</v>
      </c>
      <c r="AL92" s="138">
        <f t="shared" si="21"/>
        <v>2419</v>
      </c>
      <c r="AM92" s="138">
        <f t="shared" si="21"/>
        <v>2704</v>
      </c>
      <c r="AN92" s="138">
        <f t="shared" si="21"/>
        <v>3117</v>
      </c>
      <c r="AO92" s="138">
        <f t="shared" si="21"/>
        <v>3515</v>
      </c>
      <c r="AP92" s="138">
        <f t="shared" si="21"/>
        <v>3782</v>
      </c>
      <c r="AQ92" s="138">
        <f t="shared" si="21"/>
        <v>3985</v>
      </c>
      <c r="AR92" s="138">
        <f t="shared" si="21"/>
        <v>4434.1280000000006</v>
      </c>
      <c r="AS92" s="138">
        <f t="shared" si="21"/>
        <v>5031.3342119219333</v>
      </c>
      <c r="AT92" s="138">
        <f t="shared" si="21"/>
        <v>5790.8220000000001</v>
      </c>
      <c r="AU92" s="138">
        <f t="shared" si="21"/>
        <v>6001.4549999999999</v>
      </c>
      <c r="AV92" s="138">
        <f t="shared" si="21"/>
        <v>7260.0259999999998</v>
      </c>
      <c r="AW92" s="138">
        <f t="shared" si="21"/>
        <v>8069.4830000000002</v>
      </c>
      <c r="AX92" s="138">
        <f t="shared" si="21"/>
        <v>8344.4640593971671</v>
      </c>
      <c r="AY92" s="138">
        <f t="shared" si="21"/>
        <v>8494.3502538867524</v>
      </c>
      <c r="AZ92" s="138">
        <f t="shared" si="21"/>
        <v>8602.025694728236</v>
      </c>
      <c r="BA92" s="138">
        <f t="shared" si="21"/>
        <v>8640.5586407757619</v>
      </c>
      <c r="BB92" s="138">
        <f t="shared" si="21"/>
        <v>8595.464433952191</v>
      </c>
      <c r="BC92" s="138">
        <f t="shared" si="21"/>
        <v>8942.0083998374503</v>
      </c>
      <c r="BD92" s="138">
        <f t="shared" si="21"/>
        <v>9531.7037557356707</v>
      </c>
      <c r="BE92" s="138">
        <f t="shared" si="21"/>
        <v>10294.057763499603</v>
      </c>
      <c r="BF92" s="138">
        <f t="shared" si="21"/>
        <v>10697.652014520467</v>
      </c>
      <c r="BG92" s="138">
        <f t="shared" si="21"/>
        <v>10903.644924357332</v>
      </c>
      <c r="BH92" s="213">
        <f t="shared" si="21"/>
        <v>12347.603465567412</v>
      </c>
      <c r="BI92" s="138">
        <f t="shared" si="21"/>
        <v>12833.50964645738</v>
      </c>
      <c r="BJ92" s="138">
        <f t="shared" si="21"/>
        <v>13753.967936590454</v>
      </c>
      <c r="BK92" s="138">
        <f t="shared" si="21"/>
        <v>14354.868818296125</v>
      </c>
      <c r="BL92" s="138">
        <f t="shared" ref="BL92:CC92" si="22">BL6+BL56+BL65+BL75+BL79+BL83+BL87</f>
        <v>14721.011200425168</v>
      </c>
      <c r="BM92" s="138">
        <f t="shared" si="22"/>
        <v>15492.068565823669</v>
      </c>
      <c r="BN92" s="138">
        <f t="shared" si="22"/>
        <v>15810.513671509976</v>
      </c>
      <c r="BO92" s="138">
        <f t="shared" si="22"/>
        <v>15612.339757306714</v>
      </c>
      <c r="BP92" s="138">
        <f t="shared" si="22"/>
        <v>15242.974138951089</v>
      </c>
      <c r="BQ92" s="138">
        <f t="shared" si="22"/>
        <v>12961.116992112904</v>
      </c>
      <c r="BR92" s="138">
        <f t="shared" si="22"/>
        <v>12603.588065432599</v>
      </c>
      <c r="BS92" s="138">
        <f t="shared" si="22"/>
        <v>12139.565133600741</v>
      </c>
      <c r="BT92" s="138">
        <f t="shared" si="22"/>
        <v>11644.694403247282</v>
      </c>
      <c r="BU92" s="138">
        <f t="shared" si="22"/>
        <v>11296.249894133553</v>
      </c>
      <c r="BV92" s="138">
        <f t="shared" si="22"/>
        <v>10910.848339015991</v>
      </c>
      <c r="BW92" s="138">
        <f t="shared" si="22"/>
        <v>10764.382254609294</v>
      </c>
      <c r="BX92" s="138">
        <f t="shared" si="22"/>
        <v>10868.880697623823</v>
      </c>
      <c r="BY92" s="138">
        <f t="shared" si="22"/>
        <v>11132.705106998492</v>
      </c>
      <c r="BZ92" s="138">
        <f t="shared" si="22"/>
        <v>11171.580175251609</v>
      </c>
      <c r="CA92" s="138">
        <f t="shared" si="22"/>
        <v>11134.498908098869</v>
      </c>
      <c r="CB92" s="138">
        <f t="shared" si="22"/>
        <v>11322.61571671039</v>
      </c>
      <c r="CC92" s="139">
        <f t="shared" si="22"/>
        <v>11348.092386582002</v>
      </c>
    </row>
    <row r="93" spans="1:81" x14ac:dyDescent="0.4">
      <c r="A93" s="132"/>
      <c r="B93" s="65" t="s">
        <v>402</v>
      </c>
      <c r="AH93" s="138">
        <f t="shared" ref="AH93:CC93" si="23">AH7+AH57+AH66+AH50+AH81</f>
        <v>209</v>
      </c>
      <c r="AI93" s="138">
        <f t="shared" si="23"/>
        <v>234</v>
      </c>
      <c r="AJ93" s="138">
        <f t="shared" si="23"/>
        <v>287</v>
      </c>
      <c r="AK93" s="138">
        <f t="shared" si="23"/>
        <v>379</v>
      </c>
      <c r="AL93" s="138">
        <f t="shared" si="23"/>
        <v>487</v>
      </c>
      <c r="AM93" s="138">
        <f t="shared" si="23"/>
        <v>570</v>
      </c>
      <c r="AN93" s="138">
        <f t="shared" si="23"/>
        <v>651</v>
      </c>
      <c r="AO93" s="138">
        <f t="shared" si="23"/>
        <v>762</v>
      </c>
      <c r="AP93" s="138">
        <f t="shared" si="23"/>
        <v>898</v>
      </c>
      <c r="AQ93" s="138">
        <f t="shared" si="23"/>
        <v>959</v>
      </c>
      <c r="AR93" s="138">
        <f t="shared" si="23"/>
        <v>1075.9450000000002</v>
      </c>
      <c r="AS93" s="138">
        <f t="shared" si="23"/>
        <v>1329.8654154022263</v>
      </c>
      <c r="AT93" s="138">
        <f t="shared" si="23"/>
        <v>1688.6289999999999</v>
      </c>
      <c r="AU93" s="138">
        <f t="shared" si="23"/>
        <v>2107</v>
      </c>
      <c r="AV93" s="138">
        <f t="shared" si="23"/>
        <v>2857.45</v>
      </c>
      <c r="AW93" s="138">
        <f t="shared" si="23"/>
        <v>3630.4380000000001</v>
      </c>
      <c r="AX93" s="138">
        <f t="shared" si="23"/>
        <v>4346.2807426775134</v>
      </c>
      <c r="AY93" s="138">
        <f t="shared" si="23"/>
        <v>5065.8874139371928</v>
      </c>
      <c r="AZ93" s="138">
        <f t="shared" si="23"/>
        <v>5601.3392822887272</v>
      </c>
      <c r="BA93" s="138">
        <f t="shared" si="23"/>
        <v>5978.4903319487757</v>
      </c>
      <c r="BB93" s="138">
        <f t="shared" si="23"/>
        <v>6383.9058155570938</v>
      </c>
      <c r="BC93" s="138">
        <f t="shared" si="23"/>
        <v>6803.9420322813176</v>
      </c>
      <c r="BD93" s="138">
        <f t="shared" si="23"/>
        <v>7321.7918379957373</v>
      </c>
      <c r="BE93" s="138">
        <f t="shared" si="23"/>
        <v>7978.1188632648191</v>
      </c>
      <c r="BF93" s="138">
        <f t="shared" si="23"/>
        <v>8534.0938975427689</v>
      </c>
      <c r="BG93" s="138">
        <f t="shared" si="23"/>
        <v>8861.5484462812674</v>
      </c>
      <c r="BH93" s="213">
        <f t="shared" si="23"/>
        <v>8877.5650148769746</v>
      </c>
      <c r="BI93" s="138">
        <f t="shared" si="23"/>
        <v>9075.8113139076904</v>
      </c>
      <c r="BJ93" s="138">
        <f t="shared" si="23"/>
        <v>9399.8005565574513</v>
      </c>
      <c r="BK93" s="138">
        <f t="shared" si="23"/>
        <v>10177.618454791738</v>
      </c>
      <c r="BL93" s="138">
        <f t="shared" si="23"/>
        <v>10907.655073310243</v>
      </c>
      <c r="BM93" s="138">
        <f t="shared" si="23"/>
        <v>12107.895681998447</v>
      </c>
      <c r="BN93" s="138">
        <f t="shared" si="23"/>
        <v>12725.741947067476</v>
      </c>
      <c r="BO93" s="138">
        <f t="shared" si="23"/>
        <v>13372.605140368021</v>
      </c>
      <c r="BP93" s="138">
        <f t="shared" si="23"/>
        <v>14433.780228520354</v>
      </c>
      <c r="BQ93" s="138">
        <f t="shared" si="23"/>
        <v>14369.329112285412</v>
      </c>
      <c r="BR93" s="138">
        <f t="shared" si="23"/>
        <v>16136.072598192797</v>
      </c>
      <c r="BS93" s="138">
        <f t="shared" si="23"/>
        <v>16994.593159353492</v>
      </c>
      <c r="BT93" s="138">
        <f t="shared" si="23"/>
        <v>17113.226801433557</v>
      </c>
      <c r="BU93" s="138">
        <f t="shared" si="23"/>
        <v>17349.916306110354</v>
      </c>
      <c r="BV93" s="138">
        <f t="shared" si="23"/>
        <v>16806.873433414352</v>
      </c>
      <c r="BW93" s="138">
        <f t="shared" si="23"/>
        <v>15005.183318335319</v>
      </c>
      <c r="BX93" s="138">
        <f t="shared" si="23"/>
        <v>14068.385469341922</v>
      </c>
      <c r="BY93" s="138">
        <f t="shared" si="23"/>
        <v>13664.254802774716</v>
      </c>
      <c r="BZ93" s="138">
        <f t="shared" si="23"/>
        <v>12903.627111445821</v>
      </c>
      <c r="CA93" s="138">
        <f t="shared" si="23"/>
        <v>11994.80857900915</v>
      </c>
      <c r="CB93" s="138">
        <f t="shared" si="23"/>
        <v>9552.5842873993115</v>
      </c>
      <c r="CC93" s="139">
        <f t="shared" si="23"/>
        <v>5358.4950986928961</v>
      </c>
    </row>
    <row r="94" spans="1:81" x14ac:dyDescent="0.4">
      <c r="A94" s="132"/>
      <c r="B94" s="65" t="s">
        <v>403</v>
      </c>
      <c r="AH94" s="138">
        <f t="shared" ref="AH94:CC94" si="24">AH8+AH58+AH67+AH48+AH54</f>
        <v>604.78921306205552</v>
      </c>
      <c r="AI94" s="138">
        <f t="shared" si="24"/>
        <v>657.35884322879861</v>
      </c>
      <c r="AJ94" s="138">
        <f t="shared" si="24"/>
        <v>835.65377077913138</v>
      </c>
      <c r="AK94" s="138">
        <f t="shared" si="24"/>
        <v>1188.8295369048553</v>
      </c>
      <c r="AL94" s="138">
        <f t="shared" si="24"/>
        <v>1568.4209595146817</v>
      </c>
      <c r="AM94" s="138">
        <f t="shared" si="24"/>
        <v>1874.9653575731388</v>
      </c>
      <c r="AN94" s="138">
        <f t="shared" si="24"/>
        <v>2110.6155378158642</v>
      </c>
      <c r="AO94" s="138">
        <f t="shared" si="24"/>
        <v>2449.4943669573745</v>
      </c>
      <c r="AP94" s="138">
        <f t="shared" si="24"/>
        <v>2724.5694023244978</v>
      </c>
      <c r="AQ94" s="138">
        <f t="shared" si="24"/>
        <v>2891.2348768546713</v>
      </c>
      <c r="AR94" s="138">
        <f t="shared" si="24"/>
        <v>2718.5591405014425</v>
      </c>
      <c r="AS94" s="138">
        <f t="shared" si="24"/>
        <v>3071.7675611423365</v>
      </c>
      <c r="AT94" s="138">
        <f t="shared" si="24"/>
        <v>3653.0339272426231</v>
      </c>
      <c r="AU94" s="138">
        <f t="shared" si="24"/>
        <v>4584.6811160338402</v>
      </c>
      <c r="AV94" s="138">
        <f t="shared" si="24"/>
        <v>5706.6628545365193</v>
      </c>
      <c r="AW94" s="138">
        <f t="shared" si="24"/>
        <v>6544.3247590274568</v>
      </c>
      <c r="AX94" s="138">
        <f t="shared" si="24"/>
        <v>7231.7418987599576</v>
      </c>
      <c r="AY94" s="138">
        <f t="shared" si="24"/>
        <v>7852.0269815811735</v>
      </c>
      <c r="AZ94" s="138">
        <f t="shared" si="24"/>
        <v>8273.1951780794916</v>
      </c>
      <c r="BA94" s="138">
        <f t="shared" si="24"/>
        <v>8247.3200384394113</v>
      </c>
      <c r="BB94" s="138">
        <f t="shared" si="24"/>
        <v>8257.5641428037525</v>
      </c>
      <c r="BC94" s="138">
        <f t="shared" si="24"/>
        <v>8109.3576874313303</v>
      </c>
      <c r="BD94" s="138">
        <f t="shared" si="24"/>
        <v>7416.2123257729063</v>
      </c>
      <c r="BE94" s="138">
        <f t="shared" si="24"/>
        <v>7644.1400997220408</v>
      </c>
      <c r="BF94" s="138">
        <f t="shared" si="24"/>
        <v>7945.9948495321341</v>
      </c>
      <c r="BG94" s="138">
        <f t="shared" si="24"/>
        <v>8381.4400630081327</v>
      </c>
      <c r="BH94" s="213">
        <f t="shared" si="24"/>
        <v>8399.2957024825664</v>
      </c>
      <c r="BI94" s="138">
        <f t="shared" si="24"/>
        <v>8098.4461662645435</v>
      </c>
      <c r="BJ94" s="138">
        <f t="shared" si="24"/>
        <v>7904.4431749670312</v>
      </c>
      <c r="BK94" s="138">
        <f t="shared" si="24"/>
        <v>7934.8015649484423</v>
      </c>
      <c r="BL94" s="138">
        <f t="shared" si="24"/>
        <v>6979.5691337471253</v>
      </c>
      <c r="BM94" s="138">
        <f t="shared" si="24"/>
        <v>6903.7837099420121</v>
      </c>
      <c r="BN94" s="138">
        <f t="shared" si="24"/>
        <v>6447.8765347053477</v>
      </c>
      <c r="BO94" s="138">
        <f t="shared" si="24"/>
        <v>5867.1154917241129</v>
      </c>
      <c r="BP94" s="138">
        <f t="shared" si="24"/>
        <v>5374.8245307749994</v>
      </c>
      <c r="BQ94" s="138">
        <f t="shared" si="24"/>
        <v>4462.4761587829598</v>
      </c>
      <c r="BR94" s="138">
        <f t="shared" si="24"/>
        <v>4093.3920430081221</v>
      </c>
      <c r="BS94" s="138">
        <f t="shared" si="24"/>
        <v>3814.3175589739649</v>
      </c>
      <c r="BT94" s="138">
        <f t="shared" si="24"/>
        <v>3486.1178340444458</v>
      </c>
      <c r="BU94" s="138">
        <f t="shared" si="24"/>
        <v>3212.5247623231603</v>
      </c>
      <c r="BV94" s="138">
        <f t="shared" si="24"/>
        <v>2748.2634417962731</v>
      </c>
      <c r="BW94" s="138">
        <f t="shared" si="24"/>
        <v>1961.2731190108061</v>
      </c>
      <c r="BX94" s="138">
        <f t="shared" si="24"/>
        <v>1474.8253317135802</v>
      </c>
      <c r="BY94" s="138">
        <f t="shared" si="24"/>
        <v>1085.4998618425043</v>
      </c>
      <c r="BZ94" s="138">
        <f t="shared" si="24"/>
        <v>814.2179953754046</v>
      </c>
      <c r="CA94" s="138">
        <f t="shared" si="24"/>
        <v>608.66498461421236</v>
      </c>
      <c r="CB94" s="138">
        <f t="shared" si="24"/>
        <v>419.09268604715783</v>
      </c>
      <c r="CC94" s="139">
        <f t="shared" si="24"/>
        <v>223.97442305812635</v>
      </c>
    </row>
    <row r="95" spans="1:81" x14ac:dyDescent="0.4">
      <c r="A95" s="132"/>
      <c r="B95" s="65" t="s">
        <v>404</v>
      </c>
      <c r="AH95" s="138">
        <f t="shared" ref="AH95:CC95" si="25">AH9+AH59+AH68</f>
        <v>756</v>
      </c>
      <c r="AI95" s="138">
        <f t="shared" si="25"/>
        <v>793</v>
      </c>
      <c r="AJ95" s="138">
        <f t="shared" si="25"/>
        <v>1148</v>
      </c>
      <c r="AK95" s="138">
        <f t="shared" si="25"/>
        <v>2067.04</v>
      </c>
      <c r="AL95" s="138">
        <f t="shared" si="25"/>
        <v>3267</v>
      </c>
      <c r="AM95" s="138">
        <f t="shared" si="25"/>
        <v>4071</v>
      </c>
      <c r="AN95" s="138">
        <f t="shared" si="25"/>
        <v>4642</v>
      </c>
      <c r="AO95" s="138">
        <f t="shared" si="25"/>
        <v>5229</v>
      </c>
      <c r="AP95" s="138">
        <f t="shared" si="25"/>
        <v>5437</v>
      </c>
      <c r="AQ95" s="138">
        <f t="shared" si="25"/>
        <v>5127</v>
      </c>
      <c r="AR95" s="138">
        <f t="shared" si="25"/>
        <v>4096.0129999999999</v>
      </c>
      <c r="AS95" s="138">
        <f t="shared" si="25"/>
        <v>3773.7157552913354</v>
      </c>
      <c r="AT95" s="138">
        <f t="shared" si="25"/>
        <v>4312.1579999999994</v>
      </c>
      <c r="AU95" s="138">
        <f t="shared" si="25"/>
        <v>5974.9769999999999</v>
      </c>
      <c r="AV95" s="138">
        <f t="shared" si="25"/>
        <v>7916.7080000000005</v>
      </c>
      <c r="AW95" s="138">
        <f t="shared" si="25"/>
        <v>8448.2150000000001</v>
      </c>
      <c r="AX95" s="138">
        <f t="shared" si="25"/>
        <v>7973.0091843945538</v>
      </c>
      <c r="AY95" s="138">
        <f t="shared" si="25"/>
        <v>7519.1957620574103</v>
      </c>
      <c r="AZ95" s="138">
        <f t="shared" si="25"/>
        <v>6731.3656549678171</v>
      </c>
      <c r="BA95" s="138">
        <f t="shared" si="25"/>
        <v>5447.2148039972835</v>
      </c>
      <c r="BB95" s="138">
        <f t="shared" si="25"/>
        <v>4765.1852759879757</v>
      </c>
      <c r="BC95" s="138">
        <f t="shared" si="25"/>
        <v>4260.0799680961009</v>
      </c>
      <c r="BD95" s="138">
        <f t="shared" si="25"/>
        <v>3747.1325745085078</v>
      </c>
      <c r="BE95" s="138">
        <f t="shared" si="25"/>
        <v>3329.5274676964054</v>
      </c>
      <c r="BF95" s="138">
        <f t="shared" si="25"/>
        <v>3351.1347082952034</v>
      </c>
      <c r="BG95" s="138">
        <f t="shared" si="25"/>
        <v>3180.0668678793036</v>
      </c>
      <c r="BH95" s="213">
        <f t="shared" si="25"/>
        <v>3064.9140059971505</v>
      </c>
      <c r="BI95" s="138">
        <f t="shared" si="25"/>
        <v>3226.2896895357376</v>
      </c>
      <c r="BJ95" s="138">
        <f t="shared" si="25"/>
        <v>3450.5297708403323</v>
      </c>
      <c r="BK95" s="138">
        <f t="shared" si="25"/>
        <v>3375.8363496902339</v>
      </c>
      <c r="BL95" s="138">
        <f t="shared" si="25"/>
        <v>4084.1136279446196</v>
      </c>
      <c r="BM95" s="138">
        <f t="shared" si="25"/>
        <v>6843.5264629219619</v>
      </c>
      <c r="BN95" s="138">
        <f t="shared" si="25"/>
        <v>7300.8178403324891</v>
      </c>
      <c r="BO95" s="138">
        <f t="shared" si="25"/>
        <v>8171.4466938054484</v>
      </c>
      <c r="BP95" s="138">
        <f t="shared" si="25"/>
        <v>8772.610755404321</v>
      </c>
      <c r="BQ95" s="138">
        <f t="shared" si="25"/>
        <v>7053.2625445483209</v>
      </c>
      <c r="BR95" s="138">
        <f t="shared" si="25"/>
        <v>5107.5159623545978</v>
      </c>
      <c r="BS95" s="138">
        <f t="shared" si="25"/>
        <v>3920.384057256696</v>
      </c>
      <c r="BT95" s="138">
        <f t="shared" si="25"/>
        <v>3247.841348372327</v>
      </c>
      <c r="BU95" s="138">
        <f t="shared" si="25"/>
        <v>2894.4322317035239</v>
      </c>
      <c r="BV95" s="138">
        <f t="shared" si="25"/>
        <v>2249.3313145094244</v>
      </c>
      <c r="BW95" s="138">
        <f t="shared" si="25"/>
        <v>1131.0913612636737</v>
      </c>
      <c r="BX95" s="138">
        <f t="shared" si="25"/>
        <v>850.58539289298517</v>
      </c>
      <c r="BY95" s="138">
        <f t="shared" si="25"/>
        <v>661.33904858205676</v>
      </c>
      <c r="BZ95" s="138">
        <f t="shared" si="25"/>
        <v>445.65135333449985</v>
      </c>
      <c r="CA95" s="138">
        <f t="shared" si="25"/>
        <v>102.83768997858817</v>
      </c>
      <c r="CB95" s="138">
        <f t="shared" si="25"/>
        <v>59.601367657075535</v>
      </c>
      <c r="CC95" s="139">
        <f t="shared" si="25"/>
        <v>106.35120609825459</v>
      </c>
    </row>
    <row r="96" spans="1:81" x14ac:dyDescent="0.4">
      <c r="A96" s="132"/>
      <c r="B96" s="65" t="s">
        <v>405</v>
      </c>
      <c r="AH96" s="138">
        <f t="shared" ref="AH96:BK96" si="26">AH10+AH60+AH69+AH49+AH53+AH84+AH77+AH90</f>
        <v>51.210786937944519</v>
      </c>
      <c r="AI96" s="138">
        <f t="shared" si="26"/>
        <v>61.641156771201267</v>
      </c>
      <c r="AJ96" s="138">
        <f t="shared" si="26"/>
        <v>83.346229220868537</v>
      </c>
      <c r="AK96" s="138">
        <f t="shared" si="26"/>
        <v>126.05046309514468</v>
      </c>
      <c r="AL96" s="138">
        <f t="shared" si="26"/>
        <v>175.57904048531827</v>
      </c>
      <c r="AM96" s="138">
        <f t="shared" si="26"/>
        <v>229.03464242686098</v>
      </c>
      <c r="AN96" s="138">
        <f t="shared" si="26"/>
        <v>262.38446218413594</v>
      </c>
      <c r="AO96" s="138">
        <f t="shared" si="26"/>
        <v>276.50563304262545</v>
      </c>
      <c r="AP96" s="138">
        <f t="shared" si="26"/>
        <v>334.43059767550233</v>
      </c>
      <c r="AQ96" s="138">
        <f t="shared" si="26"/>
        <v>410.4731231453286</v>
      </c>
      <c r="AR96" s="138">
        <f t="shared" si="26"/>
        <v>775.30485949855722</v>
      </c>
      <c r="AS96" s="138">
        <f t="shared" si="26"/>
        <v>862.08305624216769</v>
      </c>
      <c r="AT96" s="138">
        <f t="shared" si="26"/>
        <v>1198.1940727573765</v>
      </c>
      <c r="AU96" s="138">
        <f t="shared" si="26"/>
        <v>1417.1347834778908</v>
      </c>
      <c r="AV96" s="138">
        <f t="shared" si="26"/>
        <v>1574.051145463482</v>
      </c>
      <c r="AW96" s="138">
        <f t="shared" si="26"/>
        <v>1903.0312409725441</v>
      </c>
      <c r="AX96" s="138">
        <f t="shared" si="26"/>
        <v>2226.3203287708056</v>
      </c>
      <c r="AY96" s="138">
        <f t="shared" si="26"/>
        <v>2689.2452145374687</v>
      </c>
      <c r="AZ96" s="138">
        <f t="shared" si="26"/>
        <v>2990.6749469357251</v>
      </c>
      <c r="BA96" s="138">
        <f t="shared" si="26"/>
        <v>3140.9229328387701</v>
      </c>
      <c r="BB96" s="138">
        <f t="shared" si="26"/>
        <v>3012.021166698984</v>
      </c>
      <c r="BC96" s="138">
        <f t="shared" si="26"/>
        <v>2425.9510548214885</v>
      </c>
      <c r="BD96" s="138">
        <f t="shared" si="26"/>
        <v>1414.7579598053403</v>
      </c>
      <c r="BE96" s="138">
        <f t="shared" si="26"/>
        <v>1421.2424738472355</v>
      </c>
      <c r="BF96" s="138">
        <f t="shared" si="26"/>
        <v>1465.7532395770065</v>
      </c>
      <c r="BG96" s="138">
        <f t="shared" si="26"/>
        <v>1698.2695550272188</v>
      </c>
      <c r="BH96" s="213">
        <f t="shared" si="26"/>
        <v>2010.0478595563138</v>
      </c>
      <c r="BI96" s="138">
        <f t="shared" si="26"/>
        <v>2118.2767134766536</v>
      </c>
      <c r="BJ96" s="138">
        <f t="shared" si="26"/>
        <v>2493.3100939001984</v>
      </c>
      <c r="BK96" s="138">
        <f t="shared" si="26"/>
        <v>2679.2367238565553</v>
      </c>
      <c r="BL96" s="138">
        <f t="shared" ref="BL96:CC96" si="27">BL10+BL60+BL69+BL49+BL53+BL80+BL84+BL76+BL77+BL88+BL85+BL90</f>
        <v>4274.4935652628419</v>
      </c>
      <c r="BM96" s="138">
        <f t="shared" si="27"/>
        <v>5348.5484000439055</v>
      </c>
      <c r="BN96" s="138">
        <f t="shared" si="27"/>
        <v>6479.9130541664217</v>
      </c>
      <c r="BO96" s="138">
        <f t="shared" si="27"/>
        <v>6916.5123564755131</v>
      </c>
      <c r="BP96" s="138">
        <f t="shared" si="27"/>
        <v>7581.7676323992355</v>
      </c>
      <c r="BQ96" s="138">
        <f t="shared" si="27"/>
        <v>7318.8835472365681</v>
      </c>
      <c r="BR96" s="138">
        <f t="shared" si="27"/>
        <v>7844.0011761718833</v>
      </c>
      <c r="BS96" s="138">
        <f t="shared" si="27"/>
        <v>8045.9135386151083</v>
      </c>
      <c r="BT96" s="138">
        <f t="shared" si="27"/>
        <v>7854.2348358324052</v>
      </c>
      <c r="BU96" s="138">
        <f t="shared" si="27"/>
        <v>7479.6042477294077</v>
      </c>
      <c r="BV96" s="138">
        <f t="shared" si="27"/>
        <v>6929.0896009023563</v>
      </c>
      <c r="BW96" s="138">
        <f t="shared" si="27"/>
        <v>6093.1905717704849</v>
      </c>
      <c r="BX96" s="138">
        <f t="shared" si="27"/>
        <v>5709.6253650486487</v>
      </c>
      <c r="BY96" s="138">
        <f t="shared" si="27"/>
        <v>5515.0502773015178</v>
      </c>
      <c r="BZ96" s="138">
        <f t="shared" si="27"/>
        <v>5163.3823143552108</v>
      </c>
      <c r="CA96" s="138">
        <f t="shared" si="27"/>
        <v>4717.4913001262712</v>
      </c>
      <c r="CB96" s="138">
        <f t="shared" si="27"/>
        <v>4048.8113792815507</v>
      </c>
      <c r="CC96" s="139">
        <f t="shared" si="27"/>
        <v>3118.3741639644568</v>
      </c>
    </row>
    <row r="97" spans="1:81" ht="24.75" customHeight="1" x14ac:dyDescent="0.4">
      <c r="A97" s="132"/>
      <c r="B97" s="65" t="s">
        <v>411</v>
      </c>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f t="shared" ref="BL97:CC97" si="28">BL89</f>
        <v>0</v>
      </c>
      <c r="BM97" s="138">
        <f t="shared" si="28"/>
        <v>0</v>
      </c>
      <c r="BN97" s="138">
        <f t="shared" si="28"/>
        <v>0</v>
      </c>
      <c r="BO97" s="138">
        <f t="shared" si="28"/>
        <v>0</v>
      </c>
      <c r="BP97" s="138">
        <f t="shared" si="28"/>
        <v>0</v>
      </c>
      <c r="BQ97" s="138">
        <f t="shared" si="28"/>
        <v>5.8574696600000031</v>
      </c>
      <c r="BR97" s="138">
        <f t="shared" si="28"/>
        <v>56.150329630000009</v>
      </c>
      <c r="BS97" s="138">
        <f t="shared" si="28"/>
        <v>490.88279648000002</v>
      </c>
      <c r="BT97" s="138">
        <f t="shared" si="28"/>
        <v>1585.7627723199994</v>
      </c>
      <c r="BU97" s="138">
        <f t="shared" si="28"/>
        <v>3322.5426384599987</v>
      </c>
      <c r="BV97" s="138">
        <f t="shared" si="28"/>
        <v>8134.8647156900006</v>
      </c>
      <c r="BW97" s="138">
        <f t="shared" si="28"/>
        <v>18386.161287880004</v>
      </c>
      <c r="BX97" s="138">
        <f t="shared" si="28"/>
        <v>38162.466987857537</v>
      </c>
      <c r="BY97" s="138">
        <f t="shared" si="28"/>
        <v>41272.762496459989</v>
      </c>
      <c r="BZ97" s="138">
        <f t="shared" si="28"/>
        <v>42223.025091056908</v>
      </c>
      <c r="CA97" s="138">
        <f t="shared" si="28"/>
        <v>45966.063020391084</v>
      </c>
      <c r="CB97" s="138">
        <f t="shared" si="28"/>
        <v>52239.339627775575</v>
      </c>
      <c r="CC97" s="139">
        <f t="shared" si="28"/>
        <v>61451.227750447782</v>
      </c>
    </row>
    <row r="98" spans="1:81" ht="26.25" customHeight="1" x14ac:dyDescent="0.4">
      <c r="A98" s="132"/>
      <c r="B98" s="67" t="s">
        <v>406</v>
      </c>
      <c r="AH98" s="138">
        <f t="shared" ref="AH98:CC98" si="29">AH6+AH61+AH70+AH75+AH79+AH83+AH85+AH87</f>
        <v>1071</v>
      </c>
      <c r="AI98" s="138">
        <f t="shared" si="29"/>
        <v>1194</v>
      </c>
      <c r="AJ98" s="138">
        <f t="shared" si="29"/>
        <v>1476</v>
      </c>
      <c r="AK98" s="138">
        <f t="shared" si="29"/>
        <v>2096.33</v>
      </c>
      <c r="AL98" s="138">
        <f t="shared" si="29"/>
        <v>2419</v>
      </c>
      <c r="AM98" s="138">
        <f t="shared" si="29"/>
        <v>2704</v>
      </c>
      <c r="AN98" s="138">
        <f t="shared" si="29"/>
        <v>3117</v>
      </c>
      <c r="AO98" s="138">
        <f t="shared" si="29"/>
        <v>3515</v>
      </c>
      <c r="AP98" s="138">
        <f t="shared" si="29"/>
        <v>3782</v>
      </c>
      <c r="AQ98" s="138">
        <f t="shared" si="29"/>
        <v>3985</v>
      </c>
      <c r="AR98" s="138">
        <f t="shared" si="29"/>
        <v>4434.1280000000006</v>
      </c>
      <c r="AS98" s="138">
        <f t="shared" si="29"/>
        <v>5031.3342119219333</v>
      </c>
      <c r="AT98" s="138">
        <f t="shared" si="29"/>
        <v>5790.8220000000001</v>
      </c>
      <c r="AU98" s="138">
        <f t="shared" si="29"/>
        <v>6001.4549999999999</v>
      </c>
      <c r="AV98" s="138">
        <f t="shared" si="29"/>
        <v>7260.0259999999998</v>
      </c>
      <c r="AW98" s="138">
        <f t="shared" si="29"/>
        <v>8069.4830000000002</v>
      </c>
      <c r="AX98" s="138">
        <f t="shared" si="29"/>
        <v>8344.4640593971671</v>
      </c>
      <c r="AY98" s="138">
        <f t="shared" si="29"/>
        <v>8494.3502538867524</v>
      </c>
      <c r="AZ98" s="138">
        <f t="shared" si="29"/>
        <v>8602.025694728236</v>
      </c>
      <c r="BA98" s="138">
        <f t="shared" si="29"/>
        <v>8640.5586407757619</v>
      </c>
      <c r="BB98" s="138">
        <f t="shared" si="29"/>
        <v>8595.464433952191</v>
      </c>
      <c r="BC98" s="138">
        <f t="shared" si="29"/>
        <v>8942.0083998374503</v>
      </c>
      <c r="BD98" s="138">
        <f t="shared" si="29"/>
        <v>9531.7037557356707</v>
      </c>
      <c r="BE98" s="138">
        <f t="shared" si="29"/>
        <v>10294.057763499603</v>
      </c>
      <c r="BF98" s="138">
        <f t="shared" si="29"/>
        <v>10697.652014520467</v>
      </c>
      <c r="BG98" s="138">
        <f t="shared" si="29"/>
        <v>10903.644924357332</v>
      </c>
      <c r="BH98" s="138">
        <f t="shared" si="29"/>
        <v>12347.603465567412</v>
      </c>
      <c r="BI98" s="138">
        <f t="shared" si="29"/>
        <v>12833.50964645738</v>
      </c>
      <c r="BJ98" s="138">
        <f t="shared" si="29"/>
        <v>13779.58616835176</v>
      </c>
      <c r="BK98" s="138">
        <f t="shared" si="29"/>
        <v>14380.045118128428</v>
      </c>
      <c r="BL98" s="138">
        <f t="shared" si="29"/>
        <v>15553.985666372697</v>
      </c>
      <c r="BM98" s="138">
        <f t="shared" si="29"/>
        <v>16362.454703807016</v>
      </c>
      <c r="BN98" s="138">
        <f t="shared" si="29"/>
        <v>16766.754930850635</v>
      </c>
      <c r="BO98" s="138">
        <f t="shared" si="29"/>
        <v>16629.992018452118</v>
      </c>
      <c r="BP98" s="138">
        <f t="shared" si="29"/>
        <v>16184.951057678054</v>
      </c>
      <c r="BQ98" s="138">
        <f t="shared" si="29"/>
        <v>13608.902623134025</v>
      </c>
      <c r="BR98" s="138">
        <f t="shared" si="29"/>
        <v>13177.017597510659</v>
      </c>
      <c r="BS98" s="138">
        <f t="shared" si="29"/>
        <v>12622.370827631481</v>
      </c>
      <c r="BT98" s="138">
        <f t="shared" si="29"/>
        <v>12009.520813964671</v>
      </c>
      <c r="BU98" s="138">
        <f t="shared" si="29"/>
        <v>11521.359515350463</v>
      </c>
      <c r="BV98" s="138">
        <f t="shared" si="29"/>
        <v>11013.247955258557</v>
      </c>
      <c r="BW98" s="138">
        <f t="shared" si="29"/>
        <v>10850.723229472747</v>
      </c>
      <c r="BX98" s="138">
        <f t="shared" si="29"/>
        <v>10884.212317327185</v>
      </c>
      <c r="BY98" s="138">
        <f t="shared" si="29"/>
        <v>11133.059625930009</v>
      </c>
      <c r="BZ98" s="138">
        <f t="shared" si="29"/>
        <v>11172.04022701047</v>
      </c>
      <c r="CA98" s="138">
        <f t="shared" si="29"/>
        <v>11135.065716717327</v>
      </c>
      <c r="CB98" s="138">
        <f t="shared" si="29"/>
        <v>11323.283858755667</v>
      </c>
      <c r="CC98" s="139">
        <f t="shared" si="29"/>
        <v>11348.856755937066</v>
      </c>
    </row>
    <row r="99" spans="1:81" x14ac:dyDescent="0.4">
      <c r="A99" s="132"/>
      <c r="B99" s="67" t="s">
        <v>383</v>
      </c>
      <c r="AH99" s="138">
        <f t="shared" ref="AH99:CC99" si="30">AH11+AH62+AH71+AH76+AH45+AH50+AH53+AH54+AH77+AH80+AH81+AH84+SUM(AH88:AH90)</f>
        <v>1621</v>
      </c>
      <c r="AI99" s="138">
        <f t="shared" si="30"/>
        <v>1746</v>
      </c>
      <c r="AJ99" s="138">
        <f t="shared" si="30"/>
        <v>2354</v>
      </c>
      <c r="AK99" s="138">
        <f t="shared" si="30"/>
        <v>3760.92</v>
      </c>
      <c r="AL99" s="138">
        <f t="shared" si="30"/>
        <v>5498</v>
      </c>
      <c r="AM99" s="138">
        <f t="shared" si="30"/>
        <v>6745</v>
      </c>
      <c r="AN99" s="138">
        <f t="shared" si="30"/>
        <v>7666</v>
      </c>
      <c r="AO99" s="138">
        <f t="shared" si="30"/>
        <v>8717</v>
      </c>
      <c r="AP99" s="138">
        <f t="shared" si="30"/>
        <v>9394</v>
      </c>
      <c r="AQ99" s="138">
        <f t="shared" si="30"/>
        <v>9387.7080000000005</v>
      </c>
      <c r="AR99" s="138">
        <f t="shared" si="30"/>
        <v>8665.8220000000001</v>
      </c>
      <c r="AS99" s="138">
        <f t="shared" si="30"/>
        <v>9037.4317880780673</v>
      </c>
      <c r="AT99" s="138">
        <f t="shared" si="30"/>
        <v>10852.014999999998</v>
      </c>
      <c r="AU99" s="138">
        <f t="shared" si="30"/>
        <v>14083.792899511733</v>
      </c>
      <c r="AV99" s="138">
        <f t="shared" si="30"/>
        <v>18054.872000000003</v>
      </c>
      <c r="AW99" s="138">
        <f t="shared" si="30"/>
        <v>20526.009000000005</v>
      </c>
      <c r="AX99" s="138">
        <f t="shared" si="30"/>
        <v>21777.352154602828</v>
      </c>
      <c r="AY99" s="138">
        <f t="shared" si="30"/>
        <v>23126.355372113245</v>
      </c>
      <c r="AZ99" s="138">
        <f t="shared" si="30"/>
        <v>23596.575062271761</v>
      </c>
      <c r="BA99" s="138">
        <f t="shared" si="30"/>
        <v>22813.948107224242</v>
      </c>
      <c r="BB99" s="138">
        <f t="shared" si="30"/>
        <v>22418.676401047804</v>
      </c>
      <c r="BC99" s="138">
        <f t="shared" si="30"/>
        <v>21599.330742630242</v>
      </c>
      <c r="BD99" s="138">
        <f t="shared" si="30"/>
        <v>19899.894698082491</v>
      </c>
      <c r="BE99" s="138">
        <f t="shared" si="30"/>
        <v>20373.0289045305</v>
      </c>
      <c r="BF99" s="138">
        <f t="shared" si="30"/>
        <v>21296.976694947112</v>
      </c>
      <c r="BG99" s="138">
        <f t="shared" si="30"/>
        <v>22121.324932195923</v>
      </c>
      <c r="BH99" s="138">
        <f t="shared" si="30"/>
        <v>22351.822582913006</v>
      </c>
      <c r="BI99" s="138">
        <f t="shared" si="30"/>
        <v>22518.823883184625</v>
      </c>
      <c r="BJ99" s="138">
        <f t="shared" si="30"/>
        <v>23392.650364503712</v>
      </c>
      <c r="BK99" s="138">
        <f t="shared" si="30"/>
        <v>24316.036793454667</v>
      </c>
      <c r="BL99" s="138">
        <f t="shared" si="30"/>
        <v>25412.856934317304</v>
      </c>
      <c r="BM99" s="138">
        <f t="shared" si="30"/>
        <v>30333.368116922975</v>
      </c>
      <c r="BN99" s="138">
        <f t="shared" si="30"/>
        <v>31998.108116931067</v>
      </c>
      <c r="BO99" s="138">
        <f t="shared" si="30"/>
        <v>33310.027421227693</v>
      </c>
      <c r="BP99" s="138">
        <f t="shared" si="30"/>
        <v>35221.006228371945</v>
      </c>
      <c r="BQ99" s="138">
        <f t="shared" si="30"/>
        <v>32562.023201492138</v>
      </c>
      <c r="BR99" s="138">
        <f t="shared" si="30"/>
        <v>32663.702577279339</v>
      </c>
      <c r="BS99" s="138">
        <f t="shared" si="30"/>
        <v>32783.285416648519</v>
      </c>
      <c r="BT99" s="138">
        <f t="shared" si="30"/>
        <v>32922.357181285341</v>
      </c>
      <c r="BU99" s="138">
        <f t="shared" si="30"/>
        <v>34033.910565109531</v>
      </c>
      <c r="BV99" s="138">
        <f t="shared" si="30"/>
        <v>36766.022890069835</v>
      </c>
      <c r="BW99" s="138">
        <f t="shared" si="30"/>
        <v>42490.558683396841</v>
      </c>
      <c r="BX99" s="138">
        <f t="shared" si="30"/>
        <v>60250.556927151309</v>
      </c>
      <c r="BY99" s="138">
        <f t="shared" si="30"/>
        <v>62198.551968029264</v>
      </c>
      <c r="BZ99" s="138">
        <f t="shared" si="30"/>
        <v>61549.443813808975</v>
      </c>
      <c r="CA99" s="138">
        <f t="shared" si="30"/>
        <v>63389.298765500847</v>
      </c>
      <c r="CB99" s="138">
        <f t="shared" si="30"/>
        <v>66318.761206115392</v>
      </c>
      <c r="CC99" s="139">
        <f t="shared" si="30"/>
        <v>70257.658272906454</v>
      </c>
    </row>
    <row r="100" spans="1:81" s="93" customFormat="1" x14ac:dyDescent="0.4">
      <c r="A100" s="148"/>
      <c r="B100" s="93" t="s">
        <v>133</v>
      </c>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51">
        <f t="shared" ref="AH100:CC100" si="31">AH99+AH98</f>
        <v>2692</v>
      </c>
      <c r="AI100" s="51">
        <f t="shared" si="31"/>
        <v>2940</v>
      </c>
      <c r="AJ100" s="51">
        <f t="shared" si="31"/>
        <v>3830</v>
      </c>
      <c r="AK100" s="51">
        <f t="shared" si="31"/>
        <v>5857.25</v>
      </c>
      <c r="AL100" s="51">
        <f t="shared" si="31"/>
        <v>7917</v>
      </c>
      <c r="AM100" s="51">
        <f t="shared" si="31"/>
        <v>9449</v>
      </c>
      <c r="AN100" s="51">
        <f t="shared" si="31"/>
        <v>10783</v>
      </c>
      <c r="AO100" s="51">
        <f t="shared" si="31"/>
        <v>12232</v>
      </c>
      <c r="AP100" s="51">
        <f t="shared" si="31"/>
        <v>13176</v>
      </c>
      <c r="AQ100" s="51">
        <f t="shared" si="31"/>
        <v>13372.708000000001</v>
      </c>
      <c r="AR100" s="51">
        <f t="shared" si="31"/>
        <v>13099.95</v>
      </c>
      <c r="AS100" s="51">
        <f t="shared" si="31"/>
        <v>14068.766</v>
      </c>
      <c r="AT100" s="51">
        <f t="shared" si="31"/>
        <v>16642.837</v>
      </c>
      <c r="AU100" s="51">
        <f t="shared" si="31"/>
        <v>20085.247899511734</v>
      </c>
      <c r="AV100" s="51">
        <f t="shared" si="31"/>
        <v>25314.898000000001</v>
      </c>
      <c r="AW100" s="51">
        <f t="shared" si="31"/>
        <v>28595.492000000006</v>
      </c>
      <c r="AX100" s="51">
        <f t="shared" si="31"/>
        <v>30121.816213999995</v>
      </c>
      <c r="AY100" s="51">
        <f t="shared" si="31"/>
        <v>31620.705625999995</v>
      </c>
      <c r="AZ100" s="51">
        <f t="shared" si="31"/>
        <v>32198.600756999997</v>
      </c>
      <c r="BA100" s="51">
        <f t="shared" si="31"/>
        <v>31454.506748000003</v>
      </c>
      <c r="BB100" s="51">
        <f t="shared" si="31"/>
        <v>31014.140834999995</v>
      </c>
      <c r="BC100" s="51">
        <f t="shared" si="31"/>
        <v>30541.339142467692</v>
      </c>
      <c r="BD100" s="51">
        <f t="shared" si="31"/>
        <v>29431.598453818162</v>
      </c>
      <c r="BE100" s="51">
        <f t="shared" si="31"/>
        <v>30667.086668030104</v>
      </c>
      <c r="BF100" s="51">
        <f t="shared" si="31"/>
        <v>31994.628709467579</v>
      </c>
      <c r="BG100" s="51">
        <f t="shared" si="31"/>
        <v>33024.969856553253</v>
      </c>
      <c r="BH100" s="51">
        <f t="shared" si="31"/>
        <v>34699.426048480418</v>
      </c>
      <c r="BI100" s="51">
        <f t="shared" si="31"/>
        <v>35352.333529642005</v>
      </c>
      <c r="BJ100" s="51">
        <f t="shared" si="31"/>
        <v>37172.236532855473</v>
      </c>
      <c r="BK100" s="51">
        <f t="shared" si="31"/>
        <v>38696.081911583096</v>
      </c>
      <c r="BL100" s="51">
        <f t="shared" si="31"/>
        <v>40966.842600689997</v>
      </c>
      <c r="BM100" s="51">
        <f t="shared" si="31"/>
        <v>46695.822820729991</v>
      </c>
      <c r="BN100" s="51">
        <f t="shared" si="31"/>
        <v>48764.863047781706</v>
      </c>
      <c r="BO100" s="51">
        <f t="shared" si="31"/>
        <v>49940.019439679811</v>
      </c>
      <c r="BP100" s="51">
        <f t="shared" si="31"/>
        <v>51405.957286049997</v>
      </c>
      <c r="BQ100" s="51">
        <f t="shared" si="31"/>
        <v>46170.92582462616</v>
      </c>
      <c r="BR100" s="51">
        <f t="shared" si="31"/>
        <v>45840.720174789996</v>
      </c>
      <c r="BS100" s="51">
        <f t="shared" si="31"/>
        <v>45405.656244279999</v>
      </c>
      <c r="BT100" s="51">
        <f t="shared" si="31"/>
        <v>44931.877995250012</v>
      </c>
      <c r="BU100" s="51">
        <f t="shared" si="31"/>
        <v>45555.270080459995</v>
      </c>
      <c r="BV100" s="51">
        <f t="shared" si="31"/>
        <v>47779.270845328392</v>
      </c>
      <c r="BW100" s="51">
        <f t="shared" si="31"/>
        <v>53341.281912869585</v>
      </c>
      <c r="BX100" s="51">
        <f t="shared" si="31"/>
        <v>71134.769244478492</v>
      </c>
      <c r="BY100" s="51">
        <f t="shared" si="31"/>
        <v>73331.611593959271</v>
      </c>
      <c r="BZ100" s="51">
        <f t="shared" si="31"/>
        <v>72721.484040819443</v>
      </c>
      <c r="CA100" s="51">
        <f t="shared" si="31"/>
        <v>74524.364482218167</v>
      </c>
      <c r="CB100" s="51">
        <f t="shared" si="31"/>
        <v>77642.045064871054</v>
      </c>
      <c r="CC100" s="52">
        <f t="shared" si="31"/>
        <v>81606.515028843525</v>
      </c>
    </row>
    <row r="101" spans="1:81" ht="26.25" customHeight="1" x14ac:dyDescent="0.4">
      <c r="A101" s="132"/>
      <c r="B101" s="93" t="s">
        <v>412</v>
      </c>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232" t="s">
        <v>377</v>
      </c>
      <c r="BI101" s="138"/>
      <c r="BJ101" s="138"/>
      <c r="BK101" s="138"/>
      <c r="BL101" s="232" t="s">
        <v>377</v>
      </c>
      <c r="BM101" s="138"/>
      <c r="BN101" s="138"/>
      <c r="BO101" s="138"/>
      <c r="BP101" s="138"/>
      <c r="BQ101" s="138"/>
      <c r="BR101" s="138"/>
      <c r="BS101" s="138"/>
      <c r="BT101" s="138"/>
      <c r="BU101" s="138"/>
      <c r="BV101" s="138"/>
      <c r="BW101" s="138"/>
      <c r="BX101" s="138"/>
      <c r="BY101" s="138"/>
      <c r="BZ101" s="138"/>
      <c r="CA101" s="138"/>
      <c r="CB101" s="138"/>
      <c r="CC101" s="139"/>
    </row>
    <row r="102" spans="1:81" x14ac:dyDescent="0.4">
      <c r="A102" s="132"/>
      <c r="B102" s="65" t="s">
        <v>410</v>
      </c>
      <c r="AH102" s="138">
        <f t="shared" ref="AH102:BK102" si="32">AH37+AH65+AH83</f>
        <v>879.13660835202791</v>
      </c>
      <c r="AI102" s="138">
        <f t="shared" si="32"/>
        <v>965.71952684567862</v>
      </c>
      <c r="AJ102" s="138">
        <f t="shared" si="32"/>
        <v>1165.6784581666639</v>
      </c>
      <c r="AK102" s="138">
        <f t="shared" si="32"/>
        <v>1639.2650340306036</v>
      </c>
      <c r="AL102" s="138">
        <f t="shared" si="32"/>
        <v>1851.3099674185678</v>
      </c>
      <c r="AM102" s="138">
        <f t="shared" si="32"/>
        <v>2016.8889613949996</v>
      </c>
      <c r="AN102" s="138">
        <f t="shared" si="32"/>
        <v>2285.0079196275701</v>
      </c>
      <c r="AO102" s="138">
        <f t="shared" si="32"/>
        <v>2502.7997699406551</v>
      </c>
      <c r="AP102" s="138">
        <f t="shared" si="32"/>
        <v>2574.1306790081708</v>
      </c>
      <c r="AQ102" s="138">
        <f t="shared" si="32"/>
        <v>2604.1375405841391</v>
      </c>
      <c r="AR102" s="138">
        <f t="shared" si="32"/>
        <v>2958.032581333252</v>
      </c>
      <c r="AS102" s="138">
        <f t="shared" si="32"/>
        <v>3196.5630327702083</v>
      </c>
      <c r="AT102" s="138">
        <f t="shared" si="32"/>
        <v>3588.5128467443524</v>
      </c>
      <c r="AU102" s="138">
        <f t="shared" si="32"/>
        <v>4013.0219693975573</v>
      </c>
      <c r="AV102" s="138">
        <f t="shared" si="32"/>
        <v>4947.6392028615437</v>
      </c>
      <c r="AW102" s="138">
        <f t="shared" si="32"/>
        <v>5390.1946462719416</v>
      </c>
      <c r="AX102" s="138">
        <f t="shared" si="32"/>
        <v>5624.3306398979967</v>
      </c>
      <c r="AY102" s="138">
        <f t="shared" si="32"/>
        <v>5955.8548748241155</v>
      </c>
      <c r="AZ102" s="138">
        <f t="shared" si="32"/>
        <v>6094.6968416297641</v>
      </c>
      <c r="BA102" s="138">
        <f t="shared" si="32"/>
        <v>6209.4369681790304</v>
      </c>
      <c r="BB102" s="138">
        <f t="shared" si="32"/>
        <v>6235.793846672108</v>
      </c>
      <c r="BC102" s="138">
        <f t="shared" si="32"/>
        <v>6610.5244448185294</v>
      </c>
      <c r="BD102" s="138">
        <f t="shared" si="32"/>
        <v>7161.3827794828449</v>
      </c>
      <c r="BE102" s="138">
        <f t="shared" si="32"/>
        <v>7817.6821619821239</v>
      </c>
      <c r="BF102" s="138">
        <f t="shared" si="32"/>
        <v>8579.982507645871</v>
      </c>
      <c r="BG102" s="138">
        <f t="shared" si="32"/>
        <v>9007.604491842576</v>
      </c>
      <c r="BH102" s="213">
        <f t="shared" si="32"/>
        <v>10519.076117122559</v>
      </c>
      <c r="BI102" s="138">
        <f t="shared" si="32"/>
        <v>10990.213712341436</v>
      </c>
      <c r="BJ102" s="138">
        <f t="shared" si="32"/>
        <v>11749.973946554235</v>
      </c>
      <c r="BK102" s="138">
        <f t="shared" si="32"/>
        <v>12308.255202199914</v>
      </c>
      <c r="BL102" s="138">
        <f t="shared" ref="BL102:CC102" si="33">BL37+BL65+BL75+BL79+BL83+BL87</f>
        <v>12769.37405091318</v>
      </c>
      <c r="BM102" s="138">
        <f t="shared" si="33"/>
        <v>13485.278884461528</v>
      </c>
      <c r="BN102" s="138">
        <f t="shared" si="33"/>
        <v>13776.993584378495</v>
      </c>
      <c r="BO102" s="138">
        <f t="shared" si="33"/>
        <v>13629.556631362422</v>
      </c>
      <c r="BP102" s="138">
        <f t="shared" si="33"/>
        <v>13321.914565692789</v>
      </c>
      <c r="BQ102" s="138">
        <f t="shared" si="33"/>
        <v>12961.116992112904</v>
      </c>
      <c r="BR102" s="138">
        <f t="shared" si="33"/>
        <v>12603.588065432599</v>
      </c>
      <c r="BS102" s="138">
        <f t="shared" si="33"/>
        <v>12139.565133600741</v>
      </c>
      <c r="BT102" s="138">
        <f t="shared" si="33"/>
        <v>11644.694403247282</v>
      </c>
      <c r="BU102" s="138">
        <f t="shared" si="33"/>
        <v>11296.249894133553</v>
      </c>
      <c r="BV102" s="138">
        <f t="shared" si="33"/>
        <v>10910.848339015991</v>
      </c>
      <c r="BW102" s="138">
        <f t="shared" si="33"/>
        <v>10764.382254609294</v>
      </c>
      <c r="BX102" s="138">
        <f t="shared" si="33"/>
        <v>10868.880697623823</v>
      </c>
      <c r="BY102" s="138">
        <f t="shared" si="33"/>
        <v>11132.705106998492</v>
      </c>
      <c r="BZ102" s="138">
        <f t="shared" si="33"/>
        <v>11171.580175251609</v>
      </c>
      <c r="CA102" s="138">
        <f t="shared" si="33"/>
        <v>11134.498908098869</v>
      </c>
      <c r="CB102" s="138">
        <f t="shared" si="33"/>
        <v>11322.61571671039</v>
      </c>
      <c r="CC102" s="139">
        <f t="shared" si="33"/>
        <v>11348.092386582002</v>
      </c>
    </row>
    <row r="103" spans="1:81" x14ac:dyDescent="0.4">
      <c r="A103" s="132"/>
      <c r="B103" s="65" t="s">
        <v>402</v>
      </c>
      <c r="AH103" s="138">
        <f t="shared" ref="AH103:CC103" si="34">AH38+AH66</f>
        <v>173.98603128178249</v>
      </c>
      <c r="AI103" s="138">
        <f t="shared" si="34"/>
        <v>191.91759828256252</v>
      </c>
      <c r="AJ103" s="138">
        <f t="shared" si="34"/>
        <v>231.39129284350997</v>
      </c>
      <c r="AK103" s="138">
        <f t="shared" si="34"/>
        <v>298.96993997116317</v>
      </c>
      <c r="AL103" s="138">
        <f t="shared" si="34"/>
        <v>388.36914883756549</v>
      </c>
      <c r="AM103" s="138">
        <f t="shared" si="34"/>
        <v>442.99125490758956</v>
      </c>
      <c r="AN103" s="138">
        <f t="shared" si="34"/>
        <v>492.20964010500967</v>
      </c>
      <c r="AO103" s="138">
        <f t="shared" si="34"/>
        <v>558.88540844568683</v>
      </c>
      <c r="AP103" s="138">
        <f t="shared" si="34"/>
        <v>645.40178856227408</v>
      </c>
      <c r="AQ103" s="138">
        <f t="shared" si="34"/>
        <v>660.33447330565866</v>
      </c>
      <c r="AR103" s="138">
        <f t="shared" si="34"/>
        <v>749.87724320652671</v>
      </c>
      <c r="AS103" s="138">
        <f t="shared" si="34"/>
        <v>886.22282284645803</v>
      </c>
      <c r="AT103" s="138">
        <f t="shared" si="34"/>
        <v>1140.0778012292672</v>
      </c>
      <c r="AU103" s="138">
        <f t="shared" si="34"/>
        <v>1450.0592963380868</v>
      </c>
      <c r="AV103" s="138">
        <f t="shared" si="34"/>
        <v>1976.8686907194983</v>
      </c>
      <c r="AW103" s="138">
        <f t="shared" si="34"/>
        <v>2532.5381014695945</v>
      </c>
      <c r="AX103" s="138">
        <f t="shared" si="34"/>
        <v>3215.7905667483042</v>
      </c>
      <c r="AY103" s="138">
        <f t="shared" si="34"/>
        <v>3832.4483674293779</v>
      </c>
      <c r="AZ103" s="138">
        <f t="shared" si="34"/>
        <v>4268.1013320393704</v>
      </c>
      <c r="BA103" s="138">
        <f t="shared" si="34"/>
        <v>4557.5242449501457</v>
      </c>
      <c r="BB103" s="138">
        <f t="shared" si="34"/>
        <v>4887.2047576060413</v>
      </c>
      <c r="BC103" s="138">
        <f t="shared" si="34"/>
        <v>5193.2776606713469</v>
      </c>
      <c r="BD103" s="138">
        <f t="shared" si="34"/>
        <v>5572.4760072038625</v>
      </c>
      <c r="BE103" s="138">
        <f t="shared" si="34"/>
        <v>6049.1470342251359</v>
      </c>
      <c r="BF103" s="138">
        <f t="shared" si="34"/>
        <v>6757.3072068304691</v>
      </c>
      <c r="BG103" s="138">
        <f t="shared" si="34"/>
        <v>6984.0724574320702</v>
      </c>
      <c r="BH103" s="213">
        <f t="shared" si="34"/>
        <v>7155.297257357598</v>
      </c>
      <c r="BI103" s="138">
        <f t="shared" si="34"/>
        <v>7422.888283572589</v>
      </c>
      <c r="BJ103" s="138">
        <f t="shared" si="34"/>
        <v>7861.5580073674555</v>
      </c>
      <c r="BK103" s="138">
        <f t="shared" si="34"/>
        <v>8639.3355645641968</v>
      </c>
      <c r="BL103" s="138">
        <f t="shared" si="34"/>
        <v>9276.4901575728472</v>
      </c>
      <c r="BM103" s="138">
        <f t="shared" si="34"/>
        <v>10483.020756598369</v>
      </c>
      <c r="BN103" s="138">
        <f t="shared" si="34"/>
        <v>11086.344482750013</v>
      </c>
      <c r="BO103" s="138">
        <f t="shared" si="34"/>
        <v>11794.398626656106</v>
      </c>
      <c r="BP103" s="138">
        <f t="shared" si="34"/>
        <v>12942.535004600777</v>
      </c>
      <c r="BQ103" s="138">
        <f t="shared" si="34"/>
        <v>14063.187178853328</v>
      </c>
      <c r="BR103" s="138">
        <f t="shared" si="34"/>
        <v>15858.310024490012</v>
      </c>
      <c r="BS103" s="138">
        <f t="shared" si="34"/>
        <v>16992.538506485587</v>
      </c>
      <c r="BT103" s="138">
        <f t="shared" si="34"/>
        <v>17112.703017291027</v>
      </c>
      <c r="BU103" s="138">
        <f t="shared" si="34"/>
        <v>17349.916306110354</v>
      </c>
      <c r="BV103" s="138">
        <f t="shared" si="34"/>
        <v>16806.873433414352</v>
      </c>
      <c r="BW103" s="138">
        <f t="shared" si="34"/>
        <v>15005.183318335319</v>
      </c>
      <c r="BX103" s="138">
        <f t="shared" si="34"/>
        <v>14068.385469341922</v>
      </c>
      <c r="BY103" s="138">
        <f t="shared" si="34"/>
        <v>13664.254802774716</v>
      </c>
      <c r="BZ103" s="138">
        <f t="shared" si="34"/>
        <v>12903.627111445821</v>
      </c>
      <c r="CA103" s="138">
        <f t="shared" si="34"/>
        <v>11994.80857900915</v>
      </c>
      <c r="CB103" s="138">
        <f t="shared" si="34"/>
        <v>9552.5842873993115</v>
      </c>
      <c r="CC103" s="139">
        <f t="shared" si="34"/>
        <v>5358.4950986928961</v>
      </c>
    </row>
    <row r="104" spans="1:81" x14ac:dyDescent="0.4">
      <c r="A104" s="132"/>
      <c r="B104" s="65" t="s">
        <v>403</v>
      </c>
      <c r="AH104" s="138">
        <f t="shared" ref="AH104:CC104" si="35">AH39+AH67+AH54</f>
        <v>319.93644801641562</v>
      </c>
      <c r="AI104" s="138">
        <f t="shared" si="35"/>
        <v>346.39406349637238</v>
      </c>
      <c r="AJ104" s="138">
        <f t="shared" si="35"/>
        <v>429.15025325874183</v>
      </c>
      <c r="AK104" s="138">
        <f t="shared" si="35"/>
        <v>653.10198282576016</v>
      </c>
      <c r="AL104" s="138">
        <f t="shared" si="35"/>
        <v>904.06405172775965</v>
      </c>
      <c r="AM104" s="138">
        <f t="shared" si="35"/>
        <v>1124.9093961708841</v>
      </c>
      <c r="AN104" s="138">
        <f t="shared" si="35"/>
        <v>1274.2921638369685</v>
      </c>
      <c r="AO104" s="138">
        <f t="shared" si="35"/>
        <v>1495.4115737735642</v>
      </c>
      <c r="AP104" s="138">
        <f t="shared" si="35"/>
        <v>1661.4935640754265</v>
      </c>
      <c r="AQ104" s="138">
        <f t="shared" si="35"/>
        <v>1734.0699943599564</v>
      </c>
      <c r="AR104" s="138">
        <f t="shared" si="35"/>
        <v>1580.561455</v>
      </c>
      <c r="AS104" s="138">
        <f t="shared" si="35"/>
        <v>1740.6311500000002</v>
      </c>
      <c r="AT104" s="138">
        <f t="shared" si="35"/>
        <v>2198.6880353333336</v>
      </c>
      <c r="AU104" s="138">
        <f t="shared" si="35"/>
        <v>2914.7150026666668</v>
      </c>
      <c r="AV104" s="138">
        <f t="shared" si="35"/>
        <v>3586.7719856666668</v>
      </c>
      <c r="AW104" s="138">
        <f t="shared" si="35"/>
        <v>4044.0053453333339</v>
      </c>
      <c r="AX104" s="138">
        <f t="shared" si="35"/>
        <v>4664.6398293619486</v>
      </c>
      <c r="AY104" s="138">
        <f t="shared" si="35"/>
        <v>5054.6330278276318</v>
      </c>
      <c r="AZ104" s="138">
        <f t="shared" si="35"/>
        <v>5259.3567779938894</v>
      </c>
      <c r="BA104" s="138">
        <f t="shared" si="35"/>
        <v>5099.244864133073</v>
      </c>
      <c r="BB104" s="138">
        <f t="shared" si="35"/>
        <v>4991.3620183747407</v>
      </c>
      <c r="BC104" s="138">
        <f t="shared" si="35"/>
        <v>4913.0941428824599</v>
      </c>
      <c r="BD104" s="138">
        <f t="shared" si="35"/>
        <v>4799.9691073019958</v>
      </c>
      <c r="BE104" s="138">
        <f t="shared" si="35"/>
        <v>4786.4497117072478</v>
      </c>
      <c r="BF104" s="138">
        <f t="shared" si="35"/>
        <v>4874.2798953002002</v>
      </c>
      <c r="BG104" s="138">
        <f t="shared" si="35"/>
        <v>5164.6116047330152</v>
      </c>
      <c r="BH104" s="213">
        <f t="shared" si="35"/>
        <v>5448.2936791109623</v>
      </c>
      <c r="BI104" s="138">
        <f t="shared" si="35"/>
        <v>5628.494077749363</v>
      </c>
      <c r="BJ104" s="138">
        <f t="shared" si="35"/>
        <v>5792.8778503610465</v>
      </c>
      <c r="BK104" s="138">
        <f t="shared" si="35"/>
        <v>6075.7958651793906</v>
      </c>
      <c r="BL104" s="138">
        <f t="shared" si="35"/>
        <v>5411.6156377595216</v>
      </c>
      <c r="BM104" s="138">
        <f t="shared" si="35"/>
        <v>5790.5689146122786</v>
      </c>
      <c r="BN104" s="138">
        <f t="shared" si="35"/>
        <v>5557.5086604960225</v>
      </c>
      <c r="BO104" s="138">
        <f t="shared" si="35"/>
        <v>5165.5461284125304</v>
      </c>
      <c r="BP104" s="138">
        <f t="shared" si="35"/>
        <v>4793.2542106087767</v>
      </c>
      <c r="BQ104" s="138">
        <f t="shared" si="35"/>
        <v>4336.1105307043927</v>
      </c>
      <c r="BR104" s="138">
        <f t="shared" si="35"/>
        <v>3999.7340292388521</v>
      </c>
      <c r="BS104" s="138">
        <f t="shared" si="35"/>
        <v>3751.499532023573</v>
      </c>
      <c r="BT104" s="138">
        <f t="shared" si="35"/>
        <v>3439.870904090169</v>
      </c>
      <c r="BU104" s="138">
        <f t="shared" si="35"/>
        <v>3179.2606915601668</v>
      </c>
      <c r="BV104" s="138">
        <f t="shared" si="35"/>
        <v>2722.9660269089313</v>
      </c>
      <c r="BW104" s="138">
        <f t="shared" si="35"/>
        <v>1947.3001582158663</v>
      </c>
      <c r="BX104" s="138">
        <f t="shared" si="35"/>
        <v>1466.4036665578815</v>
      </c>
      <c r="BY104" s="138">
        <f t="shared" si="35"/>
        <v>1080.3114673822081</v>
      </c>
      <c r="BZ104" s="138">
        <f t="shared" si="35"/>
        <v>811.10464073846924</v>
      </c>
      <c r="CA104" s="138">
        <f t="shared" si="35"/>
        <v>606.87422941214459</v>
      </c>
      <c r="CB104" s="138">
        <f t="shared" si="35"/>
        <v>417.9784650125514</v>
      </c>
      <c r="CC104" s="139">
        <f t="shared" si="35"/>
        <v>223.54144564078044</v>
      </c>
    </row>
    <row r="105" spans="1:81" x14ac:dyDescent="0.4">
      <c r="A105" s="132"/>
      <c r="B105" s="65" t="s">
        <v>404</v>
      </c>
      <c r="AH105" s="138">
        <f t="shared" ref="AH105:CC105" si="36">AH40+AH68</f>
        <v>589.28593923698281</v>
      </c>
      <c r="AI105" s="138">
        <f t="shared" si="36"/>
        <v>612.90867110654028</v>
      </c>
      <c r="AJ105" s="138">
        <f t="shared" si="36"/>
        <v>899.30659876913808</v>
      </c>
      <c r="AK105" s="138">
        <f t="shared" si="36"/>
        <v>1650.6381737850329</v>
      </c>
      <c r="AL105" s="138">
        <f t="shared" si="36"/>
        <v>2705.192373541026</v>
      </c>
      <c r="AM105" s="138">
        <f t="shared" si="36"/>
        <v>3411.740746875093</v>
      </c>
      <c r="AN105" s="138">
        <f t="shared" si="36"/>
        <v>3880.0491470459629</v>
      </c>
      <c r="AO105" s="138">
        <f t="shared" si="36"/>
        <v>4386.0520547680844</v>
      </c>
      <c r="AP105" s="138">
        <f t="shared" si="36"/>
        <v>4557.4233486582634</v>
      </c>
      <c r="AQ105" s="138">
        <f t="shared" si="36"/>
        <v>4272.8837086708436</v>
      </c>
      <c r="AR105" s="138">
        <f t="shared" si="36"/>
        <v>3439.072944</v>
      </c>
      <c r="AS105" s="138">
        <f t="shared" si="36"/>
        <v>3132.390277</v>
      </c>
      <c r="AT105" s="138">
        <f t="shared" si="36"/>
        <v>3562.720902</v>
      </c>
      <c r="AU105" s="138">
        <f t="shared" si="36"/>
        <v>5083.328547666667</v>
      </c>
      <c r="AV105" s="138">
        <f t="shared" si="36"/>
        <v>6720.6649470000002</v>
      </c>
      <c r="AW105" s="138">
        <f t="shared" si="36"/>
        <v>7298.4704266666668</v>
      </c>
      <c r="AX105" s="138">
        <f t="shared" si="36"/>
        <v>6770.7275243945533</v>
      </c>
      <c r="AY105" s="138">
        <f t="shared" si="36"/>
        <v>6492.3000610574099</v>
      </c>
      <c r="AZ105" s="138">
        <f t="shared" si="36"/>
        <v>5879.4303849678172</v>
      </c>
      <c r="BA105" s="138">
        <f t="shared" si="36"/>
        <v>4802.2826039972833</v>
      </c>
      <c r="BB105" s="138">
        <f t="shared" si="36"/>
        <v>4189.3568789879755</v>
      </c>
      <c r="BC105" s="138">
        <f t="shared" si="36"/>
        <v>3725.1490612666144</v>
      </c>
      <c r="BD105" s="138">
        <f t="shared" si="36"/>
        <v>3216.000235508508</v>
      </c>
      <c r="BE105" s="138">
        <f t="shared" si="36"/>
        <v>2852.9186309288407</v>
      </c>
      <c r="BF105" s="138">
        <f t="shared" si="36"/>
        <v>2869.2711366405547</v>
      </c>
      <c r="BG105" s="138">
        <f t="shared" si="36"/>
        <v>2752.8634056763035</v>
      </c>
      <c r="BH105" s="213">
        <f t="shared" si="36"/>
        <v>2704.1797888204469</v>
      </c>
      <c r="BI105" s="138">
        <f t="shared" si="36"/>
        <v>2961.0306207566055</v>
      </c>
      <c r="BJ105" s="138">
        <f t="shared" si="36"/>
        <v>3194.7994910607176</v>
      </c>
      <c r="BK105" s="138">
        <f t="shared" si="36"/>
        <v>3133.2427400280239</v>
      </c>
      <c r="BL105" s="138">
        <f t="shared" si="36"/>
        <v>3776.0860778774304</v>
      </c>
      <c r="BM105" s="138">
        <f t="shared" si="36"/>
        <v>6328.0440266974529</v>
      </c>
      <c r="BN105" s="138">
        <f t="shared" si="36"/>
        <v>6741.1689729287364</v>
      </c>
      <c r="BO105" s="138">
        <f t="shared" si="36"/>
        <v>7583.2088016023854</v>
      </c>
      <c r="BP105" s="138">
        <f t="shared" si="36"/>
        <v>8151.6434438887918</v>
      </c>
      <c r="BQ105" s="138">
        <f t="shared" si="36"/>
        <v>7053.2625445483209</v>
      </c>
      <c r="BR105" s="138">
        <f t="shared" si="36"/>
        <v>5107.5159623545978</v>
      </c>
      <c r="BS105" s="138">
        <f t="shared" si="36"/>
        <v>3920.384057256696</v>
      </c>
      <c r="BT105" s="138">
        <f t="shared" si="36"/>
        <v>3247.841348372327</v>
      </c>
      <c r="BU105" s="138">
        <f t="shared" si="36"/>
        <v>2894.4322317035239</v>
      </c>
      <c r="BV105" s="138">
        <f t="shared" si="36"/>
        <v>2249.3313145094244</v>
      </c>
      <c r="BW105" s="138">
        <f t="shared" si="36"/>
        <v>1131.0913612636737</v>
      </c>
      <c r="BX105" s="138">
        <f t="shared" si="36"/>
        <v>850.58539289298517</v>
      </c>
      <c r="BY105" s="138">
        <f t="shared" si="36"/>
        <v>661.33904858205676</v>
      </c>
      <c r="BZ105" s="138">
        <f t="shared" si="36"/>
        <v>445.65135333449985</v>
      </c>
      <c r="CA105" s="138">
        <f t="shared" si="36"/>
        <v>102.83768997858817</v>
      </c>
      <c r="CB105" s="138">
        <f t="shared" si="36"/>
        <v>59.601367657075535</v>
      </c>
      <c r="CC105" s="139">
        <f t="shared" si="36"/>
        <v>106.35120609825459</v>
      </c>
    </row>
    <row r="106" spans="1:81" x14ac:dyDescent="0.4">
      <c r="A106" s="132"/>
      <c r="B106" s="65" t="s">
        <v>405</v>
      </c>
      <c r="AH106" s="138">
        <f t="shared" ref="AH106:BK106" si="37">AH41+AH69+AH84+AH77+AH90</f>
        <v>32.148709316448112</v>
      </c>
      <c r="AI106" s="138">
        <f t="shared" si="37"/>
        <v>38.97968426884615</v>
      </c>
      <c r="AJ106" s="138">
        <f t="shared" si="37"/>
        <v>49.587750808100012</v>
      </c>
      <c r="AK106" s="138">
        <f t="shared" si="37"/>
        <v>71.310338887440281</v>
      </c>
      <c r="AL106" s="138">
        <f t="shared" si="37"/>
        <v>96.597852725081168</v>
      </c>
      <c r="AM106" s="138">
        <f t="shared" si="37"/>
        <v>124.50707515143412</v>
      </c>
      <c r="AN106" s="138">
        <f t="shared" si="37"/>
        <v>150.6705316344889</v>
      </c>
      <c r="AO106" s="138">
        <f t="shared" si="37"/>
        <v>159.73148035772317</v>
      </c>
      <c r="AP106" s="138">
        <f t="shared" si="37"/>
        <v>195.97505862919874</v>
      </c>
      <c r="AQ106" s="138">
        <f t="shared" si="37"/>
        <v>258.28365007940278</v>
      </c>
      <c r="AR106" s="138">
        <f t="shared" si="37"/>
        <v>411.38882312688787</v>
      </c>
      <c r="AS106" s="138">
        <f t="shared" si="37"/>
        <v>455.14843404999999</v>
      </c>
      <c r="AT106" s="138">
        <f t="shared" si="37"/>
        <v>645.26082318101385</v>
      </c>
      <c r="AU106" s="138">
        <f t="shared" si="37"/>
        <v>856.35281221506784</v>
      </c>
      <c r="AV106" s="138">
        <f t="shared" si="37"/>
        <v>844.27257532492695</v>
      </c>
      <c r="AW106" s="138">
        <f t="shared" si="37"/>
        <v>1033.4909411552298</v>
      </c>
      <c r="AX106" s="138">
        <f t="shared" si="37"/>
        <v>1247.4996111688147</v>
      </c>
      <c r="AY106" s="138">
        <f t="shared" si="37"/>
        <v>1508.3036882910108</v>
      </c>
      <c r="AZ106" s="138">
        <f t="shared" si="37"/>
        <v>1594.8588100213278</v>
      </c>
      <c r="BA106" s="138">
        <f t="shared" si="37"/>
        <v>1613.5475461451074</v>
      </c>
      <c r="BB106" s="138">
        <f t="shared" si="37"/>
        <v>1492.1641801279961</v>
      </c>
      <c r="BC106" s="138">
        <f t="shared" si="37"/>
        <v>1222.4332864910332</v>
      </c>
      <c r="BD106" s="138">
        <f t="shared" si="37"/>
        <v>1156.5421772762502</v>
      </c>
      <c r="BE106" s="138">
        <f t="shared" si="37"/>
        <v>1171.3003434271991</v>
      </c>
      <c r="BF106" s="138">
        <f t="shared" si="37"/>
        <v>1211.7469810897792</v>
      </c>
      <c r="BG106" s="138">
        <f t="shared" si="37"/>
        <v>1387.5201185816741</v>
      </c>
      <c r="BH106" s="213">
        <f t="shared" si="37"/>
        <v>1685.327243150504</v>
      </c>
      <c r="BI106" s="138">
        <f t="shared" si="37"/>
        <v>1794.3802710649381</v>
      </c>
      <c r="BJ106" s="138">
        <f t="shared" si="37"/>
        <v>2140.2751083046505</v>
      </c>
      <c r="BK106" s="138">
        <f t="shared" si="37"/>
        <v>2305.2949801281179</v>
      </c>
      <c r="BL106" s="138">
        <f t="shared" ref="BL106:BY106" si="38">BL41+BL69+BL80+BL84+BL85+BL76+BL77+BL88+BL90</f>
        <v>3718.1819347192895</v>
      </c>
      <c r="BM106" s="138">
        <f t="shared" si="38"/>
        <v>4693.1595836145716</v>
      </c>
      <c r="BN106" s="138">
        <f t="shared" si="38"/>
        <v>5695.0183081689056</v>
      </c>
      <c r="BO106" s="138">
        <f t="shared" si="38"/>
        <v>6071.8946420392685</v>
      </c>
      <c r="BP106" s="138">
        <f t="shared" si="38"/>
        <v>6688.3707366013268</v>
      </c>
      <c r="BQ106" s="138">
        <f t="shared" si="38"/>
        <v>7293.6364155047495</v>
      </c>
      <c r="BR106" s="138">
        <f t="shared" si="38"/>
        <v>7824.3113468613537</v>
      </c>
      <c r="BS106" s="138">
        <f t="shared" si="38"/>
        <v>8030.5614153211072</v>
      </c>
      <c r="BT106" s="138">
        <f t="shared" si="38"/>
        <v>7841.8311808060571</v>
      </c>
      <c r="BU106" s="138">
        <f t="shared" si="38"/>
        <v>7470.260516473104</v>
      </c>
      <c r="BV106" s="138">
        <f t="shared" si="38"/>
        <v>6921.7056292662683</v>
      </c>
      <c r="BW106" s="138">
        <f t="shared" si="38"/>
        <v>6089.5064408726148</v>
      </c>
      <c r="BX106" s="138">
        <f t="shared" si="38"/>
        <v>5707.2693480392254</v>
      </c>
      <c r="BY106" s="138">
        <f t="shared" si="38"/>
        <v>5513.6886278767206</v>
      </c>
      <c r="BZ106" s="138">
        <f>BZ41+BZ69+BZ84+BZ77+BZ90</f>
        <v>5059.4672835011343</v>
      </c>
      <c r="CA106" s="138">
        <f>CA41+CA69+CA84+CA77+CA90</f>
        <v>4619.5312971734093</v>
      </c>
      <c r="CB106" s="138">
        <f>CB41+CB69+CB84+CB77+CB90</f>
        <v>3948.1721292546372</v>
      </c>
      <c r="CC106" s="139">
        <f>CC41+CC69+CC84+CC77+CC90</f>
        <v>3022.8351195090113</v>
      </c>
    </row>
    <row r="107" spans="1:81" ht="26.25" customHeight="1" x14ac:dyDescent="0.4">
      <c r="A107" s="132"/>
      <c r="B107" s="65" t="s">
        <v>411</v>
      </c>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f t="shared" ref="BL107:CC107" si="39">BL89</f>
        <v>0</v>
      </c>
      <c r="BM107" s="138">
        <f t="shared" si="39"/>
        <v>0</v>
      </c>
      <c r="BN107" s="138">
        <f t="shared" si="39"/>
        <v>0</v>
      </c>
      <c r="BO107" s="138">
        <f t="shared" si="39"/>
        <v>0</v>
      </c>
      <c r="BP107" s="138">
        <f t="shared" si="39"/>
        <v>0</v>
      </c>
      <c r="BQ107" s="138">
        <f t="shared" si="39"/>
        <v>5.8574696600000031</v>
      </c>
      <c r="BR107" s="138">
        <f t="shared" si="39"/>
        <v>56.150329630000009</v>
      </c>
      <c r="BS107" s="138">
        <f t="shared" si="39"/>
        <v>490.88279648000002</v>
      </c>
      <c r="BT107" s="138">
        <f t="shared" si="39"/>
        <v>1585.7627723199994</v>
      </c>
      <c r="BU107" s="138">
        <f t="shared" si="39"/>
        <v>3322.5426384599987</v>
      </c>
      <c r="BV107" s="138">
        <f t="shared" si="39"/>
        <v>8134.8647156900006</v>
      </c>
      <c r="BW107" s="138">
        <f t="shared" si="39"/>
        <v>18386.161287880004</v>
      </c>
      <c r="BX107" s="138">
        <f t="shared" si="39"/>
        <v>38162.466987857537</v>
      </c>
      <c r="BY107" s="138">
        <f t="shared" si="39"/>
        <v>41272.762496459989</v>
      </c>
      <c r="BZ107" s="138">
        <f t="shared" si="39"/>
        <v>42223.025091056908</v>
      </c>
      <c r="CA107" s="138">
        <f t="shared" si="39"/>
        <v>45966.063020391084</v>
      </c>
      <c r="CB107" s="138">
        <f t="shared" si="39"/>
        <v>52239.339627775575</v>
      </c>
      <c r="CC107" s="139">
        <f t="shared" si="39"/>
        <v>61451.227750447782</v>
      </c>
    </row>
    <row r="108" spans="1:81" ht="26.25" customHeight="1" x14ac:dyDescent="0.4">
      <c r="A108" s="132"/>
      <c r="B108" s="67" t="s">
        <v>406</v>
      </c>
      <c r="AH108" s="138">
        <f t="shared" ref="AH108:BY108" si="40">AH37+AH70+AH75+AH79+AH83+AH85+AH87</f>
        <v>879.13660835202791</v>
      </c>
      <c r="AI108" s="138">
        <f t="shared" si="40"/>
        <v>965.71952684567862</v>
      </c>
      <c r="AJ108" s="138">
        <f t="shared" si="40"/>
        <v>1165.6784581666639</v>
      </c>
      <c r="AK108" s="138">
        <f t="shared" si="40"/>
        <v>1639.2650340306036</v>
      </c>
      <c r="AL108" s="138">
        <f t="shared" si="40"/>
        <v>1851.3099674185678</v>
      </c>
      <c r="AM108" s="138">
        <f t="shared" si="40"/>
        <v>2016.8889613949996</v>
      </c>
      <c r="AN108" s="138">
        <f t="shared" si="40"/>
        <v>2285.0079196275701</v>
      </c>
      <c r="AO108" s="138">
        <f t="shared" si="40"/>
        <v>2502.7997699406551</v>
      </c>
      <c r="AP108" s="138">
        <f t="shared" si="40"/>
        <v>2574.1306790081708</v>
      </c>
      <c r="AQ108" s="138">
        <f t="shared" si="40"/>
        <v>2604.1375405841391</v>
      </c>
      <c r="AR108" s="138">
        <f t="shared" si="40"/>
        <v>2958.032581333252</v>
      </c>
      <c r="AS108" s="138">
        <f t="shared" si="40"/>
        <v>3196.5630327702083</v>
      </c>
      <c r="AT108" s="138">
        <f t="shared" si="40"/>
        <v>3588.5128467443524</v>
      </c>
      <c r="AU108" s="138">
        <f t="shared" si="40"/>
        <v>4013.0219693975573</v>
      </c>
      <c r="AV108" s="138">
        <f t="shared" si="40"/>
        <v>4947.6392028615437</v>
      </c>
      <c r="AW108" s="138">
        <f t="shared" si="40"/>
        <v>5390.1946462719416</v>
      </c>
      <c r="AX108" s="138">
        <f t="shared" si="40"/>
        <v>5624.3306398979967</v>
      </c>
      <c r="AY108" s="138">
        <f t="shared" si="40"/>
        <v>5955.8548748241155</v>
      </c>
      <c r="AZ108" s="138">
        <f t="shared" si="40"/>
        <v>6094.6968416297641</v>
      </c>
      <c r="BA108" s="138">
        <f t="shared" si="40"/>
        <v>6209.4369681790304</v>
      </c>
      <c r="BB108" s="138">
        <f t="shared" si="40"/>
        <v>6235.793846672108</v>
      </c>
      <c r="BC108" s="138">
        <f t="shared" si="40"/>
        <v>6610.5244448185294</v>
      </c>
      <c r="BD108" s="138">
        <f t="shared" si="40"/>
        <v>7161.3827794828449</v>
      </c>
      <c r="BE108" s="138">
        <f t="shared" si="40"/>
        <v>7817.6821619821239</v>
      </c>
      <c r="BF108" s="138">
        <f t="shared" si="40"/>
        <v>8579.982507645871</v>
      </c>
      <c r="BG108" s="138">
        <f t="shared" si="40"/>
        <v>9007.604491842576</v>
      </c>
      <c r="BH108" s="138">
        <f t="shared" si="40"/>
        <v>10519.076117122559</v>
      </c>
      <c r="BI108" s="138">
        <f t="shared" si="40"/>
        <v>10990.213712341436</v>
      </c>
      <c r="BJ108" s="138">
        <f t="shared" si="40"/>
        <v>11775.592178315541</v>
      </c>
      <c r="BK108" s="138">
        <f t="shared" si="40"/>
        <v>12333.431502032217</v>
      </c>
      <c r="BL108" s="138">
        <f t="shared" si="40"/>
        <v>13391.160455534206</v>
      </c>
      <c r="BM108" s="138">
        <f t="shared" si="40"/>
        <v>14122.708718439164</v>
      </c>
      <c r="BN108" s="138">
        <f t="shared" si="40"/>
        <v>14493.740373247918</v>
      </c>
      <c r="BO108" s="138">
        <f t="shared" si="40"/>
        <v>14402.862517056446</v>
      </c>
      <c r="BP108" s="138">
        <f t="shared" si="40"/>
        <v>14048.365397126114</v>
      </c>
      <c r="BQ108" s="138">
        <f t="shared" si="40"/>
        <v>13608.902623134025</v>
      </c>
      <c r="BR108" s="138">
        <f t="shared" si="40"/>
        <v>13177.017597510659</v>
      </c>
      <c r="BS108" s="138">
        <f t="shared" si="40"/>
        <v>12622.370827631481</v>
      </c>
      <c r="BT108" s="138">
        <f t="shared" si="40"/>
        <v>12009.520813964671</v>
      </c>
      <c r="BU108" s="138">
        <f t="shared" si="40"/>
        <v>11521.359515350463</v>
      </c>
      <c r="BV108" s="138">
        <f t="shared" si="40"/>
        <v>11013.247955258557</v>
      </c>
      <c r="BW108" s="138">
        <f t="shared" si="40"/>
        <v>10850.723229472747</v>
      </c>
      <c r="BX108" s="138">
        <f t="shared" si="40"/>
        <v>10884.212317327185</v>
      </c>
      <c r="BY108" s="138">
        <f t="shared" si="40"/>
        <v>11133.059625930009</v>
      </c>
      <c r="BZ108" s="138">
        <f>BZ37+BZ70+BZ75+BZ79+BZ83+BZ87</f>
        <v>11171.580175251613</v>
      </c>
      <c r="CA108" s="138">
        <f>CA37+CA70+CA75+CA79+CA83+CA87</f>
        <v>11134.498908098873</v>
      </c>
      <c r="CB108" s="138">
        <f>CB37+CB70+CB75+CB79+CB83+CB87</f>
        <v>11322.615716710397</v>
      </c>
      <c r="CC108" s="139">
        <f>CC37+CC70+CC75+CC79+CC83+CC87</f>
        <v>11348.092386582006</v>
      </c>
    </row>
    <row r="109" spans="1:81" x14ac:dyDescent="0.4">
      <c r="A109" s="132"/>
      <c r="B109" s="67" t="s">
        <v>383</v>
      </c>
      <c r="AH109" s="138">
        <f t="shared" ref="AH109:CC109" si="41">AH42+AH71+AH84+AH76+AH77+AH80+AH90+AH54+AH88+AH89</f>
        <v>1115.357127851629</v>
      </c>
      <c r="AI109" s="138">
        <f t="shared" si="41"/>
        <v>1190.2000171543214</v>
      </c>
      <c r="AJ109" s="138">
        <f t="shared" si="41"/>
        <v>1609.4358956794899</v>
      </c>
      <c r="AK109" s="138">
        <f t="shared" si="41"/>
        <v>2674.0204354693965</v>
      </c>
      <c r="AL109" s="138">
        <f t="shared" si="41"/>
        <v>4094.2234268314323</v>
      </c>
      <c r="AM109" s="138">
        <f t="shared" si="41"/>
        <v>5104.1484731050004</v>
      </c>
      <c r="AN109" s="138">
        <f t="shared" si="41"/>
        <v>5797.2214826224299</v>
      </c>
      <c r="AO109" s="138">
        <f t="shared" si="41"/>
        <v>6600.080517345059</v>
      </c>
      <c r="AP109" s="138">
        <f t="shared" si="41"/>
        <v>7060.2937599251627</v>
      </c>
      <c r="AQ109" s="138">
        <f t="shared" si="41"/>
        <v>6925.5718264158622</v>
      </c>
      <c r="AR109" s="138">
        <f t="shared" si="41"/>
        <v>6180.900465333415</v>
      </c>
      <c r="AS109" s="138">
        <f t="shared" si="41"/>
        <v>6214.3926838964589</v>
      </c>
      <c r="AT109" s="138">
        <f t="shared" si="41"/>
        <v>7546.7475617436148</v>
      </c>
      <c r="AU109" s="138">
        <f t="shared" si="41"/>
        <v>10304.455658886489</v>
      </c>
      <c r="AV109" s="138">
        <f t="shared" si="41"/>
        <v>13128.578198711091</v>
      </c>
      <c r="AW109" s="138">
        <f t="shared" si="41"/>
        <v>14908.504814624823</v>
      </c>
      <c r="AX109" s="138">
        <f t="shared" si="41"/>
        <v>15898.657531673622</v>
      </c>
      <c r="AY109" s="138">
        <f t="shared" si="41"/>
        <v>16887.685144605432</v>
      </c>
      <c r="AZ109" s="138">
        <f t="shared" si="41"/>
        <v>17001.747305022403</v>
      </c>
      <c r="BA109" s="138">
        <f t="shared" si="41"/>
        <v>16072.59925922561</v>
      </c>
      <c r="BB109" s="138">
        <f t="shared" si="41"/>
        <v>15560.087835096754</v>
      </c>
      <c r="BC109" s="138">
        <f t="shared" si="41"/>
        <v>15053.954151311456</v>
      </c>
      <c r="BD109" s="138">
        <f t="shared" si="41"/>
        <v>14744.987527290616</v>
      </c>
      <c r="BE109" s="138">
        <f t="shared" si="41"/>
        <v>14859.815720288423</v>
      </c>
      <c r="BF109" s="138">
        <f t="shared" si="41"/>
        <v>15712.605219861003</v>
      </c>
      <c r="BG109" s="138">
        <f t="shared" si="41"/>
        <v>16289.067586423063</v>
      </c>
      <c r="BH109" s="138">
        <f t="shared" si="41"/>
        <v>16993.097968439513</v>
      </c>
      <c r="BI109" s="138">
        <f t="shared" si="41"/>
        <v>17806.793253143496</v>
      </c>
      <c r="BJ109" s="138">
        <f t="shared" si="41"/>
        <v>19134.07722533257</v>
      </c>
      <c r="BK109" s="138">
        <f t="shared" si="41"/>
        <v>20302.212850067423</v>
      </c>
      <c r="BL109" s="138">
        <f t="shared" si="41"/>
        <v>21560.587403308069</v>
      </c>
      <c r="BM109" s="138">
        <f t="shared" si="41"/>
        <v>26657.363447545031</v>
      </c>
      <c r="BN109" s="138">
        <f t="shared" si="41"/>
        <v>28363.293635474252</v>
      </c>
      <c r="BO109" s="138">
        <f t="shared" si="41"/>
        <v>29841.742313016264</v>
      </c>
      <c r="BP109" s="138">
        <f t="shared" si="41"/>
        <v>31849.352564266352</v>
      </c>
      <c r="BQ109" s="138">
        <f t="shared" si="41"/>
        <v>32104.268508249665</v>
      </c>
      <c r="BR109" s="138">
        <f t="shared" si="41"/>
        <v>32272.592160496755</v>
      </c>
      <c r="BS109" s="138">
        <f t="shared" si="41"/>
        <v>32703.060613536229</v>
      </c>
      <c r="BT109" s="138">
        <f t="shared" si="41"/>
        <v>32863.182812162187</v>
      </c>
      <c r="BU109" s="138">
        <f t="shared" si="41"/>
        <v>33991.302763090229</v>
      </c>
      <c r="BV109" s="138">
        <f t="shared" si="41"/>
        <v>36733.341503546413</v>
      </c>
      <c r="BW109" s="138">
        <f t="shared" si="41"/>
        <v>42472.901591704023</v>
      </c>
      <c r="BX109" s="138">
        <f t="shared" si="41"/>
        <v>60239.779244986188</v>
      </c>
      <c r="BY109" s="138">
        <f t="shared" si="41"/>
        <v>62192.001924144177</v>
      </c>
      <c r="BZ109" s="138">
        <f t="shared" si="41"/>
        <v>61545.523450217734</v>
      </c>
      <c r="CA109" s="138">
        <f t="shared" si="41"/>
        <v>63387.03655769107</v>
      </c>
      <c r="CB109" s="138">
        <f t="shared" si="41"/>
        <v>66317.437402017284</v>
      </c>
      <c r="CC109" s="139">
        <f t="shared" si="41"/>
        <v>70257.160721391832</v>
      </c>
    </row>
    <row r="110" spans="1:81" s="93" customFormat="1" x14ac:dyDescent="0.4">
      <c r="A110" s="148"/>
      <c r="B110" s="72" t="s">
        <v>133</v>
      </c>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51">
        <f t="shared" ref="AH110:CC110" si="42">AH109+AH108</f>
        <v>1994.4937362036569</v>
      </c>
      <c r="AI110" s="51">
        <f t="shared" si="42"/>
        <v>2155.9195439999999</v>
      </c>
      <c r="AJ110" s="51">
        <f t="shared" si="42"/>
        <v>2775.1143538461538</v>
      </c>
      <c r="AK110" s="51">
        <f t="shared" si="42"/>
        <v>4313.2854695000005</v>
      </c>
      <c r="AL110" s="51">
        <f t="shared" si="42"/>
        <v>5945.5333942500001</v>
      </c>
      <c r="AM110" s="51">
        <f t="shared" si="42"/>
        <v>7121.0374345</v>
      </c>
      <c r="AN110" s="51">
        <f t="shared" si="42"/>
        <v>8082.22940225</v>
      </c>
      <c r="AO110" s="51">
        <f t="shared" si="42"/>
        <v>9102.8802872857141</v>
      </c>
      <c r="AP110" s="51">
        <f t="shared" si="42"/>
        <v>9634.4244389333326</v>
      </c>
      <c r="AQ110" s="51">
        <f t="shared" si="42"/>
        <v>9529.7093670000013</v>
      </c>
      <c r="AR110" s="51">
        <f t="shared" si="42"/>
        <v>9138.933046666667</v>
      </c>
      <c r="AS110" s="51">
        <f t="shared" si="42"/>
        <v>9410.9557166666673</v>
      </c>
      <c r="AT110" s="51">
        <f t="shared" si="42"/>
        <v>11135.260408487968</v>
      </c>
      <c r="AU110" s="51">
        <f t="shared" si="42"/>
        <v>14317.477628284047</v>
      </c>
      <c r="AV110" s="51">
        <f t="shared" si="42"/>
        <v>18076.217401572634</v>
      </c>
      <c r="AW110" s="51">
        <f t="shared" si="42"/>
        <v>20298.699460896765</v>
      </c>
      <c r="AX110" s="51">
        <f t="shared" si="42"/>
        <v>21522.988171571618</v>
      </c>
      <c r="AY110" s="51">
        <f t="shared" si="42"/>
        <v>22843.540019429547</v>
      </c>
      <c r="AZ110" s="51">
        <f t="shared" si="42"/>
        <v>23096.444146652168</v>
      </c>
      <c r="BA110" s="51">
        <f t="shared" si="42"/>
        <v>22282.036227404642</v>
      </c>
      <c r="BB110" s="51">
        <f t="shared" si="42"/>
        <v>21795.881681768864</v>
      </c>
      <c r="BC110" s="51">
        <f t="shared" si="42"/>
        <v>21664.478596129986</v>
      </c>
      <c r="BD110" s="51">
        <f t="shared" si="42"/>
        <v>21906.37030677346</v>
      </c>
      <c r="BE110" s="51">
        <f t="shared" si="42"/>
        <v>22677.497882270545</v>
      </c>
      <c r="BF110" s="51">
        <f t="shared" si="42"/>
        <v>24292.587727506874</v>
      </c>
      <c r="BG110" s="51">
        <f t="shared" si="42"/>
        <v>25296.672078265641</v>
      </c>
      <c r="BH110" s="51">
        <f t="shared" si="42"/>
        <v>27512.174085562074</v>
      </c>
      <c r="BI110" s="51">
        <f t="shared" si="42"/>
        <v>28797.006965484932</v>
      </c>
      <c r="BJ110" s="51">
        <f t="shared" si="42"/>
        <v>30909.669403648113</v>
      </c>
      <c r="BK110" s="51">
        <f t="shared" si="42"/>
        <v>32635.64435209964</v>
      </c>
      <c r="BL110" s="51">
        <f t="shared" si="42"/>
        <v>34951.747858842275</v>
      </c>
      <c r="BM110" s="51">
        <f t="shared" si="42"/>
        <v>40780.072165984195</v>
      </c>
      <c r="BN110" s="51">
        <f t="shared" si="42"/>
        <v>42857.03400872217</v>
      </c>
      <c r="BO110" s="51">
        <f t="shared" si="42"/>
        <v>44244.604830072713</v>
      </c>
      <c r="BP110" s="51">
        <f t="shared" si="42"/>
        <v>45897.717961392467</v>
      </c>
      <c r="BQ110" s="51">
        <f t="shared" si="42"/>
        <v>45713.171131383686</v>
      </c>
      <c r="BR110" s="51">
        <f t="shared" si="42"/>
        <v>45449.609758007413</v>
      </c>
      <c r="BS110" s="51">
        <f t="shared" si="42"/>
        <v>45325.431441167711</v>
      </c>
      <c r="BT110" s="51">
        <f t="shared" si="42"/>
        <v>44872.703626126859</v>
      </c>
      <c r="BU110" s="51">
        <f t="shared" si="42"/>
        <v>45512.662278440694</v>
      </c>
      <c r="BV110" s="51">
        <f t="shared" si="42"/>
        <v>47746.58945880497</v>
      </c>
      <c r="BW110" s="51">
        <f t="shared" si="42"/>
        <v>53323.624821176767</v>
      </c>
      <c r="BX110" s="51">
        <f t="shared" si="42"/>
        <v>71123.991562313371</v>
      </c>
      <c r="BY110" s="51">
        <f t="shared" si="42"/>
        <v>73325.061550074184</v>
      </c>
      <c r="BZ110" s="51">
        <f t="shared" si="42"/>
        <v>72717.103625469346</v>
      </c>
      <c r="CA110" s="51">
        <f t="shared" si="42"/>
        <v>74521.535465789944</v>
      </c>
      <c r="CB110" s="51">
        <f t="shared" si="42"/>
        <v>77640.053118727679</v>
      </c>
      <c r="CC110" s="52">
        <f t="shared" si="42"/>
        <v>81605.25310797384</v>
      </c>
    </row>
    <row r="111" spans="1:81" s="93" customFormat="1" ht="15.4" thickBot="1" x14ac:dyDescent="0.45">
      <c r="A111" s="236"/>
      <c r="B111" s="237"/>
      <c r="C111" s="237"/>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40"/>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1"/>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42" bestFit="1" customWidth="1"/>
    <col min="2" max="2" width="75.73046875" style="49" customWidth="1"/>
    <col min="3" max="3" width="25.73046875" style="49" customWidth="1"/>
    <col min="4" max="75" width="12.73046875" style="55" customWidth="1"/>
    <col min="76" max="81" width="12.73046875" style="49" customWidth="1"/>
    <col min="82" max="82" width="9.1328125" style="49" customWidth="1"/>
    <col min="83" max="16384" width="9.1328125" style="49"/>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row>
    <row r="2" spans="1:81" ht="33" customHeight="1" x14ac:dyDescent="0.4">
      <c r="A2" s="45" t="s">
        <v>45</v>
      </c>
      <c r="B2" s="18" t="s">
        <v>413</v>
      </c>
      <c r="C2" s="1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414</v>
      </c>
      <c r="C3" s="23"/>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9"/>
      <c r="B4" s="99" t="s">
        <v>302</v>
      </c>
      <c r="C4" s="119"/>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31"/>
    </row>
    <row r="5" spans="1:81" ht="27" customHeight="1" x14ac:dyDescent="0.4">
      <c r="B5" s="72" t="s">
        <v>376</v>
      </c>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232" t="s">
        <v>377</v>
      </c>
      <c r="BI5" s="138"/>
      <c r="BJ5" s="138"/>
      <c r="BK5" s="138"/>
      <c r="BL5" s="138"/>
      <c r="BM5" s="138"/>
      <c r="BN5" s="138"/>
      <c r="BO5" s="138"/>
      <c r="BP5" s="138"/>
      <c r="BQ5" s="138"/>
      <c r="BR5" s="138"/>
      <c r="BS5" s="138"/>
      <c r="BT5" s="138"/>
      <c r="BU5" s="138"/>
      <c r="BV5" s="138"/>
      <c r="BW5" s="138"/>
      <c r="BX5" s="138"/>
      <c r="BY5" s="138"/>
      <c r="BZ5" s="138"/>
      <c r="CA5" s="138"/>
      <c r="CB5" s="138"/>
      <c r="CC5" s="139"/>
    </row>
    <row r="6" spans="1:81" x14ac:dyDescent="0.4">
      <c r="B6" s="65" t="s">
        <v>378</v>
      </c>
      <c r="AH6" s="138">
        <v>2867.3565217269465</v>
      </c>
      <c r="AI6" s="138">
        <v>2729.3555967215989</v>
      </c>
      <c r="AJ6" s="138">
        <v>2676.8268897347493</v>
      </c>
      <c r="AK6" s="138">
        <v>3069.962323290129</v>
      </c>
      <c r="AL6" s="138">
        <v>2911.6906716840399</v>
      </c>
      <c r="AM6" s="138">
        <v>2908.8677532868323</v>
      </c>
      <c r="AN6" s="138">
        <v>3322.4070682388096</v>
      </c>
      <c r="AO6" s="138">
        <v>3628.9546286921159</v>
      </c>
      <c r="AP6" s="138">
        <v>3705.5996494824735</v>
      </c>
      <c r="AQ6" s="138">
        <v>3788.4477659632685</v>
      </c>
      <c r="AR6" s="138">
        <v>4188.6934980266733</v>
      </c>
      <c r="AS6" s="138">
        <v>4298.5027150492551</v>
      </c>
      <c r="AT6" s="138">
        <v>4466.2477337980199</v>
      </c>
      <c r="AU6" s="138">
        <v>5050.1884557453686</v>
      </c>
      <c r="AV6" s="138">
        <v>6653.1907608274969</v>
      </c>
      <c r="AW6" s="138">
        <v>6860.9055345168717</v>
      </c>
      <c r="AX6" s="138">
        <v>6824.8455534457216</v>
      </c>
      <c r="AY6" s="138">
        <v>6492.4540630051615</v>
      </c>
      <c r="AZ6" s="138">
        <v>6151.9573074540485</v>
      </c>
      <c r="BA6" s="138">
        <v>6104.3658200747905</v>
      </c>
      <c r="BB6" s="138">
        <v>5760.3954099991088</v>
      </c>
      <c r="BC6" s="138">
        <v>5991.5301262959929</v>
      </c>
      <c r="BD6" s="138">
        <v>6372.9166168126549</v>
      </c>
      <c r="BE6" s="138">
        <v>6880.8292780390884</v>
      </c>
      <c r="BF6" s="138">
        <v>6727.6541512599315</v>
      </c>
      <c r="BG6" s="138">
        <v>7125.4840792905716</v>
      </c>
      <c r="BH6" s="213">
        <v>8526.1855705146972</v>
      </c>
      <c r="BI6" s="138">
        <v>8940.9888099900963</v>
      </c>
      <c r="BJ6" s="138">
        <v>9292.509980830926</v>
      </c>
      <c r="BK6" s="138">
        <v>9693.7978385409115</v>
      </c>
      <c r="BL6" s="138">
        <v>9868.7709636816671</v>
      </c>
      <c r="BM6" s="138">
        <v>10250.142529132205</v>
      </c>
      <c r="BN6" s="138">
        <v>10206.065448117553</v>
      </c>
      <c r="BO6" s="138">
        <v>9821.8712453710523</v>
      </c>
      <c r="BP6" s="138">
        <v>8978.0647064971963</v>
      </c>
      <c r="BQ6" s="138">
        <v>8267.9070195774038</v>
      </c>
      <c r="BR6" s="138">
        <v>7616.3770096021399</v>
      </c>
      <c r="BS6" s="138">
        <v>6983.3380375213019</v>
      </c>
      <c r="BT6" s="138">
        <v>6351.5480313494063</v>
      </c>
      <c r="BU6" s="138">
        <v>5913.4143975119296</v>
      </c>
      <c r="BV6" s="138">
        <v>5533.8618667296168</v>
      </c>
      <c r="BW6" s="138">
        <v>5330.8837992284416</v>
      </c>
      <c r="BX6" s="138">
        <v>5001.3013991608168</v>
      </c>
      <c r="BY6" s="138">
        <v>4999.1585978044841</v>
      </c>
      <c r="BZ6" s="138">
        <v>4981.9242336752459</v>
      </c>
      <c r="CA6" s="138">
        <v>4806.9381296334122</v>
      </c>
      <c r="CB6" s="138">
        <v>4652.0392284171239</v>
      </c>
      <c r="CC6" s="139">
        <v>4525.3668784349229</v>
      </c>
    </row>
    <row r="7" spans="1:81" x14ac:dyDescent="0.4">
      <c r="B7" s="65" t="s">
        <v>379</v>
      </c>
      <c r="AH7" s="138">
        <v>664.44981786898938</v>
      </c>
      <c r="AI7" s="138">
        <v>638.59922615601522</v>
      </c>
      <c r="AJ7" s="138">
        <v>631.56958166581194</v>
      </c>
      <c r="AK7" s="138">
        <v>657.75652777363086</v>
      </c>
      <c r="AL7" s="138">
        <v>801.41114130304607</v>
      </c>
      <c r="AM7" s="138">
        <v>900.71539568780088</v>
      </c>
      <c r="AN7" s="138">
        <v>986.38325911547497</v>
      </c>
      <c r="AO7" s="138">
        <v>1143.4780449270563</v>
      </c>
      <c r="AP7" s="138">
        <v>1369.90275107754</v>
      </c>
      <c r="AQ7" s="138">
        <v>1412.8455137359838</v>
      </c>
      <c r="AR7" s="138">
        <v>1744.1809582732642</v>
      </c>
      <c r="AS7" s="138">
        <v>1891.2876850188766</v>
      </c>
      <c r="AT7" s="138">
        <v>2096.3368744754052</v>
      </c>
      <c r="AU7" s="138">
        <v>2561.7163341507508</v>
      </c>
      <c r="AV7" s="138">
        <v>3389.0582765052081</v>
      </c>
      <c r="AW7" s="138">
        <v>4107.1376619423163</v>
      </c>
      <c r="AX7" s="138">
        <v>4742.485269942883</v>
      </c>
      <c r="AY7" s="138">
        <v>5380.3207281385367</v>
      </c>
      <c r="AZ7" s="138">
        <v>5655.2855248339056</v>
      </c>
      <c r="BA7" s="138">
        <v>5952.2824945812754</v>
      </c>
      <c r="BB7" s="138">
        <v>6124.8968051054353</v>
      </c>
      <c r="BC7" s="138">
        <v>6419.3833751983784</v>
      </c>
      <c r="BD7" s="138">
        <v>6847.5782940111549</v>
      </c>
      <c r="BE7" s="138">
        <v>7314.9074513973273</v>
      </c>
      <c r="BF7" s="138">
        <v>7161.2607635958193</v>
      </c>
      <c r="BG7" s="138">
        <v>7351.4093792398435</v>
      </c>
      <c r="BH7" s="213">
        <v>6735.4758637118384</v>
      </c>
      <c r="BI7" s="138">
        <v>6305.7150661435517</v>
      </c>
      <c r="BJ7" s="138">
        <v>6188.5423992311198</v>
      </c>
      <c r="BK7" s="138">
        <v>6653.9069540571618</v>
      </c>
      <c r="BL7" s="138">
        <v>6612.5075882931887</v>
      </c>
      <c r="BM7" s="138">
        <v>7151.31544086141</v>
      </c>
      <c r="BN7" s="138">
        <v>7320.5857295439282</v>
      </c>
      <c r="BO7" s="138">
        <v>7560.0520029285944</v>
      </c>
      <c r="BP7" s="138">
        <v>8324.7298574185279</v>
      </c>
      <c r="BQ7" s="138">
        <v>9263.544795411528</v>
      </c>
      <c r="BR7" s="138">
        <v>10639.525800903813</v>
      </c>
      <c r="BS7" s="138">
        <v>11543.431216280636</v>
      </c>
      <c r="BT7" s="138">
        <v>11483.359375207319</v>
      </c>
      <c r="BU7" s="138">
        <v>11755.475336917183</v>
      </c>
      <c r="BV7" s="138">
        <v>11345.932683244899</v>
      </c>
      <c r="BW7" s="138">
        <v>9837.2330780469201</v>
      </c>
      <c r="BX7" s="138">
        <v>8645.4356398326618</v>
      </c>
      <c r="BY7" s="138">
        <v>8692.462975627046</v>
      </c>
      <c r="BZ7" s="138">
        <v>8236.4128958068377</v>
      </c>
      <c r="CA7" s="138">
        <v>7590.7160057254478</v>
      </c>
      <c r="CB7" s="138">
        <v>5959.6377733248974</v>
      </c>
      <c r="CC7" s="139">
        <v>3185.8283565703337</v>
      </c>
    </row>
    <row r="8" spans="1:81" x14ac:dyDescent="0.4">
      <c r="B8" s="65" t="s">
        <v>380</v>
      </c>
      <c r="AH8" s="138">
        <v>1707.1249166787882</v>
      </c>
      <c r="AI8" s="138">
        <v>1552.7583923656534</v>
      </c>
      <c r="AJ8" s="138">
        <v>1600.9554511993838</v>
      </c>
      <c r="AK8" s="138">
        <v>1875.6691450078156</v>
      </c>
      <c r="AL8" s="138">
        <v>2413.5161784416059</v>
      </c>
      <c r="AM8" s="138">
        <v>2823.2259615656972</v>
      </c>
      <c r="AN8" s="138">
        <v>3034.5955223779201</v>
      </c>
      <c r="AO8" s="138">
        <v>3475.4321134009833</v>
      </c>
      <c r="AP8" s="138">
        <v>3769.138738122434</v>
      </c>
      <c r="AQ8" s="138">
        <v>3841.39938658029</v>
      </c>
      <c r="AR8" s="138">
        <v>3980.8897001003775</v>
      </c>
      <c r="AS8" s="138">
        <v>4046.7685499849576</v>
      </c>
      <c r="AT8" s="138">
        <v>4429.9606879399644</v>
      </c>
      <c r="AU8" s="138">
        <v>5236.9611977635077</v>
      </c>
      <c r="AV8" s="138">
        <v>6153.4875920958175</v>
      </c>
      <c r="AW8" s="138">
        <v>6505.5806477330589</v>
      </c>
      <c r="AX8" s="138">
        <v>6965.8476535673017</v>
      </c>
      <c r="AY8" s="138">
        <v>7121.9950048140463</v>
      </c>
      <c r="AZ8" s="138">
        <v>6955.0175274047997</v>
      </c>
      <c r="BA8" s="138">
        <v>6643.1290901741559</v>
      </c>
      <c r="BB8" s="138">
        <v>6272.9257559564767</v>
      </c>
      <c r="BC8" s="138">
        <v>6279.9349088894523</v>
      </c>
      <c r="BD8" s="138">
        <v>6744.8646196009877</v>
      </c>
      <c r="BE8" s="138">
        <v>6932.9800126474984</v>
      </c>
      <c r="BF8" s="138">
        <v>6940.7065351758347</v>
      </c>
      <c r="BG8" s="138">
        <v>7129.6186067592807</v>
      </c>
      <c r="BH8" s="213">
        <v>6564.2752014984126</v>
      </c>
      <c r="BI8" s="138">
        <v>5485.976565229088</v>
      </c>
      <c r="BJ8" s="138">
        <v>4876.5124922757786</v>
      </c>
      <c r="BK8" s="138">
        <v>4455.0343701487391</v>
      </c>
      <c r="BL8" s="138">
        <v>3921.8813114091663</v>
      </c>
      <c r="BM8" s="138">
        <v>3584.0386429878827</v>
      </c>
      <c r="BN8" s="138">
        <v>3202.5197094559726</v>
      </c>
      <c r="BO8" s="138">
        <v>2810.8502325879122</v>
      </c>
      <c r="BP8" s="138">
        <v>2522.762491532098</v>
      </c>
      <c r="BQ8" s="138">
        <v>2179.8725182948947</v>
      </c>
      <c r="BR8" s="138">
        <v>1967.5964723234208</v>
      </c>
      <c r="BS8" s="138">
        <v>1790.2131851809311</v>
      </c>
      <c r="BT8" s="138">
        <v>1566.5642252336197</v>
      </c>
      <c r="BU8" s="138">
        <v>1481.137548018376</v>
      </c>
      <c r="BV8" s="138">
        <v>1209.6285122833769</v>
      </c>
      <c r="BW8" s="138">
        <v>852.99024948058502</v>
      </c>
      <c r="BX8" s="138">
        <v>591.90407411369893</v>
      </c>
      <c r="BY8" s="138">
        <v>454.96682598304335</v>
      </c>
      <c r="BZ8" s="138">
        <v>347.24289618878908</v>
      </c>
      <c r="CA8" s="138">
        <v>254.66546936163678</v>
      </c>
      <c r="CB8" s="138">
        <v>185.78998846136636</v>
      </c>
      <c r="CC8" s="139">
        <v>73.913744293638047</v>
      </c>
    </row>
    <row r="9" spans="1:81" x14ac:dyDescent="0.4">
      <c r="B9" s="65" t="s">
        <v>381</v>
      </c>
      <c r="AH9" s="138">
        <v>2632.2435092502274</v>
      </c>
      <c r="AI9" s="138">
        <v>2287.5848991753146</v>
      </c>
      <c r="AJ9" s="138">
        <v>2915.5014409456667</v>
      </c>
      <c r="AK9" s="138">
        <v>5023.0009103779839</v>
      </c>
      <c r="AL9" s="138">
        <v>7942.9436282815414</v>
      </c>
      <c r="AM9" s="138">
        <v>9618.4591598530078</v>
      </c>
      <c r="AN9" s="138">
        <v>10422.689961758419</v>
      </c>
      <c r="AO9" s="138">
        <v>11154.204817876423</v>
      </c>
      <c r="AP9" s="138">
        <v>11020.219533714682</v>
      </c>
      <c r="AQ9" s="138">
        <v>9591.4640072195834</v>
      </c>
      <c r="AR9" s="138">
        <v>6879.5738574379393</v>
      </c>
      <c r="AS9" s="138">
        <v>5516.6052098499604</v>
      </c>
      <c r="AT9" s="138">
        <v>5697.1146366920375</v>
      </c>
      <c r="AU9" s="138">
        <v>7690.6423183939623</v>
      </c>
      <c r="AV9" s="138">
        <v>9599.6548021703602</v>
      </c>
      <c r="AW9" s="138">
        <v>9992.6415464644069</v>
      </c>
      <c r="AX9" s="138">
        <v>8912.3644503676442</v>
      </c>
      <c r="AY9" s="138">
        <v>8053.7823934860835</v>
      </c>
      <c r="AZ9" s="138">
        <v>6760.2431726522873</v>
      </c>
      <c r="BA9" s="138">
        <v>5530.7495819139222</v>
      </c>
      <c r="BB9" s="138">
        <v>4907.9539835773257</v>
      </c>
      <c r="BC9" s="138">
        <v>4430.7642596249825</v>
      </c>
      <c r="BD9" s="138">
        <v>3789.9260458507661</v>
      </c>
      <c r="BE9" s="138">
        <v>3276.0002450957172</v>
      </c>
      <c r="BF9" s="138">
        <v>3158.9789158246126</v>
      </c>
      <c r="BG9" s="138">
        <v>3013.9742756431215</v>
      </c>
      <c r="BH9" s="213">
        <v>2512.2477121910488</v>
      </c>
      <c r="BI9" s="138">
        <v>2539.0995266740001</v>
      </c>
      <c r="BJ9" s="138">
        <v>2654.2341882168153</v>
      </c>
      <c r="BK9" s="138">
        <v>2391.4442045024507</v>
      </c>
      <c r="BL9" s="138">
        <v>2727.6389897665304</v>
      </c>
      <c r="BM9" s="138">
        <v>4533.5365995980819</v>
      </c>
      <c r="BN9" s="138">
        <v>4547.3519309081794</v>
      </c>
      <c r="BO9" s="138">
        <v>5103.6997040865335</v>
      </c>
      <c r="BP9" s="138">
        <v>5387.9702239367261</v>
      </c>
      <c r="BQ9" s="138">
        <v>4475.1170081016735</v>
      </c>
      <c r="BR9" s="138">
        <v>3122.2948148557934</v>
      </c>
      <c r="BS9" s="138">
        <v>2301.7954193737069</v>
      </c>
      <c r="BT9" s="138">
        <v>1806.2875425098148</v>
      </c>
      <c r="BU9" s="138">
        <v>1589.4108325862874</v>
      </c>
      <c r="BV9" s="138">
        <v>1231.5917878084697</v>
      </c>
      <c r="BW9" s="138">
        <v>635.14925909488818</v>
      </c>
      <c r="BX9" s="138">
        <v>427.54518057582021</v>
      </c>
      <c r="BY9" s="138">
        <v>318.60446851750936</v>
      </c>
      <c r="BZ9" s="138">
        <v>206.36908034150463</v>
      </c>
      <c r="CA9" s="138">
        <v>14.787091532301618</v>
      </c>
      <c r="CB9" s="138">
        <v>0</v>
      </c>
      <c r="CC9" s="139">
        <v>0</v>
      </c>
    </row>
    <row r="10" spans="1:81" x14ac:dyDescent="0.4">
      <c r="B10" s="65" t="s">
        <v>382</v>
      </c>
      <c r="AH10" s="138">
        <v>107.33420134806751</v>
      </c>
      <c r="AI10" s="138">
        <v>118.09711716583843</v>
      </c>
      <c r="AJ10" s="138">
        <v>124.84514986417213</v>
      </c>
      <c r="AK10" s="138">
        <v>153.67584330711193</v>
      </c>
      <c r="AL10" s="138">
        <v>201.12634820346716</v>
      </c>
      <c r="AM10" s="138">
        <v>262.83170562693203</v>
      </c>
      <c r="AN10" s="138">
        <v>312.96012753805439</v>
      </c>
      <c r="AO10" s="138">
        <v>307.0450305822651</v>
      </c>
      <c r="AP10" s="138">
        <v>378.69296829416226</v>
      </c>
      <c r="AQ10" s="138">
        <v>515.07485509284595</v>
      </c>
      <c r="AR10" s="138">
        <v>336.63596215377765</v>
      </c>
      <c r="AS10" s="138">
        <v>339.67694564640578</v>
      </c>
      <c r="AT10" s="138">
        <v>544.57499746421422</v>
      </c>
      <c r="AU10" s="138">
        <v>785.58611108214154</v>
      </c>
      <c r="AV10" s="138">
        <v>599.62238662792834</v>
      </c>
      <c r="AW10" s="138">
        <v>593.29327897530789</v>
      </c>
      <c r="AX10" s="138">
        <v>732.60564332437264</v>
      </c>
      <c r="AY10" s="138">
        <v>825.80575749488889</v>
      </c>
      <c r="AZ10" s="138">
        <v>726.77756190904392</v>
      </c>
      <c r="BA10" s="138">
        <v>659.00131797917015</v>
      </c>
      <c r="BB10" s="138">
        <v>609.13117420628669</v>
      </c>
      <c r="BC10" s="138">
        <v>455.30241178196718</v>
      </c>
      <c r="BD10" s="138">
        <v>454.78346866454336</v>
      </c>
      <c r="BE10" s="138">
        <v>499.89104974869628</v>
      </c>
      <c r="BF10" s="138">
        <v>531.60277341496908</v>
      </c>
      <c r="BG10" s="138">
        <v>712.28070217248569</v>
      </c>
      <c r="BH10" s="213">
        <v>1021.781806531505</v>
      </c>
      <c r="BI10" s="138">
        <v>938.8574181154122</v>
      </c>
      <c r="BJ10" s="138">
        <v>892.99187972915365</v>
      </c>
      <c r="BK10" s="138">
        <v>770.24791658619415</v>
      </c>
      <c r="BL10" s="138">
        <v>672.14299820773738</v>
      </c>
      <c r="BM10" s="138">
        <v>689.12938744778739</v>
      </c>
      <c r="BN10" s="138">
        <v>786.44314098135794</v>
      </c>
      <c r="BO10" s="138">
        <v>793.51915729713164</v>
      </c>
      <c r="BP10" s="138">
        <v>847.512683066862</v>
      </c>
      <c r="BQ10" s="138">
        <v>862.59470137739174</v>
      </c>
      <c r="BR10" s="138">
        <v>851.02305825218832</v>
      </c>
      <c r="BS10" s="138">
        <v>858.87067425624821</v>
      </c>
      <c r="BT10" s="138">
        <v>823.73360016971913</v>
      </c>
      <c r="BU10" s="138">
        <v>843.11369917526667</v>
      </c>
      <c r="BV10" s="138">
        <v>767.33111208301136</v>
      </c>
      <c r="BW10" s="138">
        <v>595.96517987426432</v>
      </c>
      <c r="BX10" s="138">
        <v>451.343964583576</v>
      </c>
      <c r="BY10" s="138">
        <v>352.88403242811893</v>
      </c>
      <c r="BZ10" s="138">
        <v>267.62947123818424</v>
      </c>
      <c r="CA10" s="138">
        <v>188.46032640838908</v>
      </c>
      <c r="CB10" s="138">
        <v>109.46229763729191</v>
      </c>
      <c r="CC10" s="139">
        <v>34.225064894771165</v>
      </c>
    </row>
    <row r="11" spans="1:81" ht="26.25" customHeight="1" x14ac:dyDescent="0.4">
      <c r="B11" s="67" t="s">
        <v>383</v>
      </c>
      <c r="AH11" s="138">
        <v>5111.1524451460718</v>
      </c>
      <c r="AI11" s="138">
        <v>4597.0396348628219</v>
      </c>
      <c r="AJ11" s="138">
        <v>5272.8716236750342</v>
      </c>
      <c r="AK11" s="138">
        <v>7710.102426466543</v>
      </c>
      <c r="AL11" s="138">
        <v>11358.997296229662</v>
      </c>
      <c r="AM11" s="138">
        <v>13605.232222733439</v>
      </c>
      <c r="AN11" s="138">
        <v>14756.628870789868</v>
      </c>
      <c r="AO11" s="138">
        <v>16080.160006786728</v>
      </c>
      <c r="AP11" s="138">
        <v>16537.953991208818</v>
      </c>
      <c r="AQ11" s="138">
        <v>15360.783762628704</v>
      </c>
      <c r="AR11" s="138">
        <v>12941.280477965358</v>
      </c>
      <c r="AS11" s="138">
        <v>11794.338390500201</v>
      </c>
      <c r="AT11" s="138">
        <v>12767.987196571621</v>
      </c>
      <c r="AU11" s="138">
        <v>16274.905961390363</v>
      </c>
      <c r="AV11" s="138">
        <v>19741.823057399313</v>
      </c>
      <c r="AW11" s="138">
        <v>21198.653135115088</v>
      </c>
      <c r="AX11" s="138">
        <v>21353.303017202201</v>
      </c>
      <c r="AY11" s="138">
        <v>21381.903883933555</v>
      </c>
      <c r="AZ11" s="138">
        <v>20097.323786800036</v>
      </c>
      <c r="BA11" s="138">
        <v>18785.162484648525</v>
      </c>
      <c r="BB11" s="138">
        <v>17914.907718845527</v>
      </c>
      <c r="BC11" s="138">
        <v>17585.384955494777</v>
      </c>
      <c r="BD11" s="138">
        <v>17837.152428127451</v>
      </c>
      <c r="BE11" s="138">
        <v>18023.778758889242</v>
      </c>
      <c r="BF11" s="138">
        <v>17792.548988011236</v>
      </c>
      <c r="BG11" s="138">
        <v>18207.28296381473</v>
      </c>
      <c r="BH11" s="213">
        <v>16833.780583932803</v>
      </c>
      <c r="BI11" s="138">
        <v>15269.648576162052</v>
      </c>
      <c r="BJ11" s="138">
        <v>14612.280959452866</v>
      </c>
      <c r="BK11" s="138">
        <v>14270.633445294548</v>
      </c>
      <c r="BL11" s="138">
        <v>13934.170887676622</v>
      </c>
      <c r="BM11" s="138">
        <v>15958.02007089516</v>
      </c>
      <c r="BN11" s="138">
        <v>15856.900510889438</v>
      </c>
      <c r="BO11" s="138">
        <v>16268.121096900173</v>
      </c>
      <c r="BP11" s="138">
        <v>17082.975255954214</v>
      </c>
      <c r="BQ11" s="138">
        <v>16781.129023185487</v>
      </c>
      <c r="BR11" s="138">
        <v>16580.440146335215</v>
      </c>
      <c r="BS11" s="138">
        <v>16494.310495091522</v>
      </c>
      <c r="BT11" s="138">
        <v>15679.944743120474</v>
      </c>
      <c r="BU11" s="138">
        <v>15669.137416697115</v>
      </c>
      <c r="BV11" s="138">
        <v>14554.484095419757</v>
      </c>
      <c r="BW11" s="138">
        <v>11921.337766496659</v>
      </c>
      <c r="BX11" s="138">
        <v>10116.228859105757</v>
      </c>
      <c r="BY11" s="138">
        <v>9818.9183025557177</v>
      </c>
      <c r="BZ11" s="138">
        <v>9057.6543435753138</v>
      </c>
      <c r="CA11" s="138">
        <v>8048.6288930277751</v>
      </c>
      <c r="CB11" s="138">
        <v>6254.8900594235556</v>
      </c>
      <c r="CC11" s="139">
        <v>3293.9671657587428</v>
      </c>
    </row>
    <row r="12" spans="1:81" x14ac:dyDescent="0.4">
      <c r="B12" s="67" t="s">
        <v>384</v>
      </c>
      <c r="AH12" s="138">
        <v>7978.5089668730188</v>
      </c>
      <c r="AI12" s="138">
        <v>7326.3952315844208</v>
      </c>
      <c r="AJ12" s="138">
        <v>7949.698513409784</v>
      </c>
      <c r="AK12" s="138">
        <v>10780.064749756672</v>
      </c>
      <c r="AL12" s="138">
        <v>14270.6879679137</v>
      </c>
      <c r="AM12" s="138">
        <v>16514.099976020272</v>
      </c>
      <c r="AN12" s="138">
        <v>18079.035939028676</v>
      </c>
      <c r="AO12" s="138">
        <v>19709.114635478843</v>
      </c>
      <c r="AP12" s="138">
        <v>20243.553640691291</v>
      </c>
      <c r="AQ12" s="138">
        <v>19149.231528591972</v>
      </c>
      <c r="AR12" s="138">
        <v>17129.97397599203</v>
      </c>
      <c r="AS12" s="138">
        <v>16092.841105549454</v>
      </c>
      <c r="AT12" s="138">
        <v>17234.234930369639</v>
      </c>
      <c r="AU12" s="138">
        <v>21325.09441713573</v>
      </c>
      <c r="AV12" s="138">
        <v>26395.013818226813</v>
      </c>
      <c r="AW12" s="138">
        <v>28059.558669631962</v>
      </c>
      <c r="AX12" s="138">
        <v>28178.148570647922</v>
      </c>
      <c r="AY12" s="138">
        <v>27874.357946938719</v>
      </c>
      <c r="AZ12" s="138">
        <v>26249.281094254085</v>
      </c>
      <c r="BA12" s="138">
        <v>24889.528304723313</v>
      </c>
      <c r="BB12" s="138">
        <v>23675.303128844636</v>
      </c>
      <c r="BC12" s="138">
        <v>23576.915081790772</v>
      </c>
      <c r="BD12" s="138">
        <v>24210.069044940108</v>
      </c>
      <c r="BE12" s="138">
        <v>24904.60803692833</v>
      </c>
      <c r="BF12" s="138">
        <v>24520.203139271169</v>
      </c>
      <c r="BG12" s="138">
        <v>25332.767043105301</v>
      </c>
      <c r="BH12" s="213">
        <v>25359.966154447498</v>
      </c>
      <c r="BI12" s="138">
        <v>24210.637386152146</v>
      </c>
      <c r="BJ12" s="138">
        <v>23904.79094028379</v>
      </c>
      <c r="BK12" s="138">
        <v>23964.431283835456</v>
      </c>
      <c r="BL12" s="138">
        <v>23802.94185135829</v>
      </c>
      <c r="BM12" s="138">
        <v>26208.162600027368</v>
      </c>
      <c r="BN12" s="138">
        <v>26062.965959006993</v>
      </c>
      <c r="BO12" s="138">
        <v>26089.992342271227</v>
      </c>
      <c r="BP12" s="138">
        <v>26061.03996245141</v>
      </c>
      <c r="BQ12" s="138">
        <v>25049.036042762895</v>
      </c>
      <c r="BR12" s="138">
        <v>24196.817155937355</v>
      </c>
      <c r="BS12" s="138">
        <v>23477.648532612824</v>
      </c>
      <c r="BT12" s="138">
        <v>22031.49277446988</v>
      </c>
      <c r="BU12" s="138">
        <v>21582.551814209044</v>
      </c>
      <c r="BV12" s="138">
        <v>20088.345962149375</v>
      </c>
      <c r="BW12" s="138">
        <v>17252.2215657251</v>
      </c>
      <c r="BX12" s="138">
        <v>15117.530258266574</v>
      </c>
      <c r="BY12" s="138">
        <v>14818.076900360202</v>
      </c>
      <c r="BZ12" s="138">
        <v>14039.578577250559</v>
      </c>
      <c r="CA12" s="138">
        <v>12855.567022661187</v>
      </c>
      <c r="CB12" s="138">
        <v>10906.92928784068</v>
      </c>
      <c r="CC12" s="139">
        <v>7819.3340441936652</v>
      </c>
    </row>
    <row r="13" spans="1:81" ht="25.5" customHeight="1" x14ac:dyDescent="0.4">
      <c r="B13" s="72" t="s">
        <v>385</v>
      </c>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213"/>
      <c r="BI13" s="138"/>
      <c r="BJ13" s="138"/>
      <c r="BK13" s="138"/>
      <c r="BL13" s="138"/>
      <c r="BM13" s="138"/>
      <c r="BN13" s="138"/>
      <c r="BO13" s="138"/>
      <c r="BP13" s="138"/>
      <c r="BQ13" s="138"/>
      <c r="BR13" s="138"/>
      <c r="BS13" s="138"/>
      <c r="BT13" s="138"/>
      <c r="BU13" s="138"/>
      <c r="BV13" s="138"/>
      <c r="BW13" s="138"/>
      <c r="BX13" s="138"/>
      <c r="BY13" s="138"/>
      <c r="BZ13" s="138"/>
      <c r="CA13" s="138"/>
      <c r="CB13" s="138"/>
      <c r="CC13" s="139"/>
    </row>
    <row r="14" spans="1:81" x14ac:dyDescent="0.4">
      <c r="B14" s="65" t="s">
        <v>378</v>
      </c>
      <c r="AH14" s="138"/>
      <c r="AI14" s="138"/>
      <c r="AJ14" s="138"/>
      <c r="AK14" s="138"/>
      <c r="AL14" s="138"/>
      <c r="AM14" s="138"/>
      <c r="AN14" s="138"/>
      <c r="AO14" s="138"/>
      <c r="AP14" s="138"/>
      <c r="AQ14" s="138"/>
      <c r="AR14" s="138"/>
      <c r="AS14" s="138"/>
      <c r="AT14" s="138"/>
      <c r="AU14" s="138"/>
      <c r="AV14" s="138"/>
      <c r="AW14" s="138"/>
      <c r="AX14" s="138"/>
      <c r="AY14" s="138"/>
      <c r="AZ14" s="138"/>
      <c r="BA14" s="138">
        <v>188.96503638865079</v>
      </c>
      <c r="BB14" s="138">
        <v>210.38968025392933</v>
      </c>
      <c r="BC14" s="138">
        <v>173.83632155905374</v>
      </c>
      <c r="BD14" s="138">
        <v>195.24192581407092</v>
      </c>
      <c r="BE14" s="138">
        <v>184.65565868507875</v>
      </c>
      <c r="BF14" s="138">
        <v>150.76715603849698</v>
      </c>
      <c r="BG14" s="138">
        <v>148.17389335033997</v>
      </c>
      <c r="BH14" s="213">
        <v>161.6523666205068</v>
      </c>
      <c r="BI14" s="138">
        <v>186.71480092247853</v>
      </c>
      <c r="BJ14" s="138">
        <v>193.06001970464251</v>
      </c>
      <c r="BK14" s="138">
        <v>221.58380585875176</v>
      </c>
      <c r="BL14" s="138">
        <v>220.60653001050377</v>
      </c>
      <c r="BM14" s="138">
        <v>212.974970315543</v>
      </c>
      <c r="BN14" s="138">
        <v>172.61568185859969</v>
      </c>
      <c r="BO14" s="138">
        <v>121.85621958406216</v>
      </c>
      <c r="BP14" s="138">
        <v>110.56913774887595</v>
      </c>
      <c r="BQ14" s="138">
        <v>99.216901784912835</v>
      </c>
      <c r="BR14" s="138">
        <v>86.169641318128882</v>
      </c>
      <c r="BS14" s="138">
        <v>66.172022070989513</v>
      </c>
      <c r="BT14" s="138">
        <v>49.215205712452644</v>
      </c>
      <c r="BU14" s="138">
        <v>40.321378416296049</v>
      </c>
      <c r="BV14" s="138"/>
      <c r="BW14" s="138"/>
      <c r="BX14" s="138"/>
      <c r="BY14" s="138"/>
      <c r="BZ14" s="138"/>
      <c r="CA14" s="138"/>
      <c r="CB14" s="138"/>
      <c r="CC14" s="139"/>
    </row>
    <row r="15" spans="1:81" x14ac:dyDescent="0.4">
      <c r="B15" s="65" t="s">
        <v>233</v>
      </c>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v>0.69067440812927927</v>
      </c>
      <c r="BM15" s="138">
        <v>32.556517644171045</v>
      </c>
      <c r="BN15" s="138">
        <v>63.477515482063545</v>
      </c>
      <c r="BO15" s="138">
        <v>71.427697781222463</v>
      </c>
      <c r="BP15" s="138">
        <v>111.6591614987419</v>
      </c>
      <c r="BQ15" s="138">
        <v>111.61362020694276</v>
      </c>
      <c r="BR15" s="138">
        <v>122.61474974175543</v>
      </c>
      <c r="BS15" s="138">
        <v>119.64858410693822</v>
      </c>
      <c r="BT15" s="138">
        <v>112.2472597971172</v>
      </c>
      <c r="BU15" s="138">
        <v>92.680593479197995</v>
      </c>
      <c r="BV15" s="138"/>
      <c r="BW15" s="138"/>
      <c r="BX15" s="138"/>
      <c r="BY15" s="138"/>
      <c r="BZ15" s="138"/>
      <c r="CA15" s="138"/>
      <c r="CB15" s="138"/>
      <c r="CC15" s="139"/>
    </row>
    <row r="16" spans="1:81" x14ac:dyDescent="0.4">
      <c r="B16" s="178" t="s">
        <v>386</v>
      </c>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v>0.64145809569300183</v>
      </c>
      <c r="BM16" s="138">
        <v>22.858181582459984</v>
      </c>
      <c r="BN16" s="138">
        <v>29.089238618323705</v>
      </c>
      <c r="BO16" s="138">
        <v>24.979760117827102</v>
      </c>
      <c r="BP16" s="138">
        <v>29.633747036739287</v>
      </c>
      <c r="BQ16" s="138">
        <v>19.866759015337045</v>
      </c>
      <c r="BR16" s="138">
        <v>16.570701202975552</v>
      </c>
      <c r="BS16" s="138">
        <v>10.030277195586905</v>
      </c>
      <c r="BT16" s="138">
        <v>6.917849276652416</v>
      </c>
      <c r="BU16" s="138">
        <v>5.1963317808108256</v>
      </c>
      <c r="BV16" s="138"/>
      <c r="BW16" s="138"/>
      <c r="BX16" s="138"/>
      <c r="BY16" s="138"/>
      <c r="BZ16" s="138"/>
      <c r="CA16" s="138"/>
      <c r="CB16" s="138"/>
      <c r="CC16" s="139"/>
    </row>
    <row r="17" spans="2:81" x14ac:dyDescent="0.4">
      <c r="B17" s="178" t="s">
        <v>415</v>
      </c>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v>3.1347151921845284E-2</v>
      </c>
      <c r="BM17" s="138">
        <v>2.9092242856774599</v>
      </c>
      <c r="BN17" s="138">
        <v>23.800177691233422</v>
      </c>
      <c r="BO17" s="138">
        <v>32.874464965853413</v>
      </c>
      <c r="BP17" s="138">
        <v>46.510613909532523</v>
      </c>
      <c r="BQ17" s="138">
        <v>32.103951669092126</v>
      </c>
      <c r="BR17" s="138">
        <v>26.536914420049538</v>
      </c>
      <c r="BS17" s="138">
        <v>20.52774877000634</v>
      </c>
      <c r="BT17" s="138">
        <v>16.918520888170448</v>
      </c>
      <c r="BU17" s="138">
        <v>13.32379765306769</v>
      </c>
      <c r="BV17" s="138"/>
      <c r="BW17" s="138"/>
      <c r="BX17" s="138"/>
      <c r="BY17" s="138"/>
      <c r="BZ17" s="138"/>
      <c r="CA17" s="138"/>
      <c r="CB17" s="138"/>
      <c r="CC17" s="139"/>
    </row>
    <row r="18" spans="2:81" x14ac:dyDescent="0.4">
      <c r="B18" s="178" t="s">
        <v>416</v>
      </c>
      <c r="C18" s="234"/>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v>1.7869160514432214E-2</v>
      </c>
      <c r="BM18" s="138">
        <v>6.7891117760336046</v>
      </c>
      <c r="BN18" s="138">
        <v>10.588099172506425</v>
      </c>
      <c r="BO18" s="138">
        <v>13.573472697541941</v>
      </c>
      <c r="BP18" s="138">
        <v>35.514800552470092</v>
      </c>
      <c r="BQ18" s="138">
        <v>59.642909522513584</v>
      </c>
      <c r="BR18" s="138">
        <v>79.507134118730349</v>
      </c>
      <c r="BS18" s="138">
        <v>89.090558141344971</v>
      </c>
      <c r="BT18" s="138">
        <v>88.410889632294328</v>
      </c>
      <c r="BU18" s="138">
        <v>74.160464045319472</v>
      </c>
      <c r="BV18" s="138"/>
      <c r="BW18" s="138"/>
      <c r="BX18" s="138"/>
      <c r="BY18" s="138"/>
      <c r="BZ18" s="138"/>
      <c r="CA18" s="138"/>
      <c r="CB18" s="138"/>
      <c r="CC18" s="139"/>
    </row>
    <row r="19" spans="2:81" ht="25.5" customHeight="1" x14ac:dyDescent="0.4">
      <c r="B19" s="65" t="s">
        <v>389</v>
      </c>
      <c r="AH19" s="138"/>
      <c r="AI19" s="138"/>
      <c r="AJ19" s="138"/>
      <c r="AK19" s="138"/>
      <c r="AL19" s="138"/>
      <c r="AM19" s="138"/>
      <c r="AN19" s="138"/>
      <c r="AO19" s="138"/>
      <c r="AP19" s="138"/>
      <c r="AQ19" s="138"/>
      <c r="AR19" s="138"/>
      <c r="AS19" s="138"/>
      <c r="AT19" s="138"/>
      <c r="AU19" s="138"/>
      <c r="AV19" s="138"/>
      <c r="AW19" s="138"/>
      <c r="AX19" s="138"/>
      <c r="AY19" s="138"/>
      <c r="AZ19" s="138"/>
      <c r="BA19" s="138">
        <v>264.49339627926082</v>
      </c>
      <c r="BB19" s="138">
        <v>297.73510768359199</v>
      </c>
      <c r="BC19" s="138">
        <v>237.64483407514899</v>
      </c>
      <c r="BD19" s="138">
        <v>263.64304632066836</v>
      </c>
      <c r="BE19" s="138">
        <v>236.53505554605229</v>
      </c>
      <c r="BF19" s="138">
        <v>178.7827605346387</v>
      </c>
      <c r="BG19" s="138">
        <v>164.97751217744829</v>
      </c>
      <c r="BH19" s="213">
        <v>166.78732855913111</v>
      </c>
      <c r="BI19" s="138">
        <v>172.71053426452622</v>
      </c>
      <c r="BJ19" s="138">
        <v>166.70095730298877</v>
      </c>
      <c r="BK19" s="138">
        <v>176.96045901737497</v>
      </c>
      <c r="BL19" s="138">
        <v>166.48362598405922</v>
      </c>
      <c r="BM19" s="138">
        <v>153.74170074436105</v>
      </c>
      <c r="BN19" s="138">
        <v>117.89906238219073</v>
      </c>
      <c r="BO19" s="138">
        <v>72.004596290246781</v>
      </c>
      <c r="BP19" s="138">
        <v>44.19846913087224</v>
      </c>
      <c r="BQ19" s="138">
        <v>18.675300468758419</v>
      </c>
      <c r="BR19" s="138">
        <v>7.6130687125214163</v>
      </c>
      <c r="BS19" s="138">
        <v>2.729672198641603</v>
      </c>
      <c r="BT19" s="138">
        <v>0.35046300302177075</v>
      </c>
      <c r="BU19" s="138">
        <v>0</v>
      </c>
      <c r="BV19" s="138"/>
      <c r="BW19" s="138"/>
      <c r="BX19" s="138"/>
      <c r="BY19" s="138"/>
      <c r="BZ19" s="138"/>
      <c r="CA19" s="138"/>
      <c r="CB19" s="138"/>
      <c r="CC19" s="139"/>
    </row>
    <row r="20" spans="2:81" x14ac:dyDescent="0.4">
      <c r="B20" s="65" t="s">
        <v>380</v>
      </c>
      <c r="AH20" s="138"/>
      <c r="AI20" s="138"/>
      <c r="AJ20" s="138"/>
      <c r="AK20" s="138"/>
      <c r="AL20" s="138"/>
      <c r="AM20" s="138"/>
      <c r="AN20" s="138"/>
      <c r="AO20" s="138"/>
      <c r="AP20" s="138"/>
      <c r="AQ20" s="138"/>
      <c r="AR20" s="138"/>
      <c r="AS20" s="138"/>
      <c r="AT20" s="138"/>
      <c r="AU20" s="138"/>
      <c r="AV20" s="138"/>
      <c r="AW20" s="138"/>
      <c r="AX20" s="138"/>
      <c r="AY20" s="138"/>
      <c r="AZ20" s="138"/>
      <c r="BA20" s="138">
        <v>329.01871372744961</v>
      </c>
      <c r="BB20" s="138">
        <v>315.80415018789608</v>
      </c>
      <c r="BC20" s="138">
        <v>222.89831386919508</v>
      </c>
      <c r="BD20" s="138">
        <v>215.41033843282318</v>
      </c>
      <c r="BE20" s="138">
        <v>176.08557823331711</v>
      </c>
      <c r="BF20" s="138">
        <v>112.32159135256397</v>
      </c>
      <c r="BG20" s="138">
        <v>92.496523513662694</v>
      </c>
      <c r="BH20" s="213">
        <v>88.217457231327401</v>
      </c>
      <c r="BI20" s="138">
        <v>88.639521919806285</v>
      </c>
      <c r="BJ20" s="138">
        <v>85.860211861411614</v>
      </c>
      <c r="BK20" s="138">
        <v>82.811026257247875</v>
      </c>
      <c r="BL20" s="138">
        <v>77.865649791163875</v>
      </c>
      <c r="BM20" s="138">
        <v>85.35643392895048</v>
      </c>
      <c r="BN20" s="138">
        <v>79.786529085746082</v>
      </c>
      <c r="BO20" s="138">
        <v>56.029358169921984</v>
      </c>
      <c r="BP20" s="138">
        <v>40.260228098450256</v>
      </c>
      <c r="BQ20" s="138">
        <v>32.690815561964222</v>
      </c>
      <c r="BR20" s="138">
        <v>31.502516354704163</v>
      </c>
      <c r="BS20" s="138">
        <v>26.204749872313926</v>
      </c>
      <c r="BT20" s="138">
        <v>19.921861542477153</v>
      </c>
      <c r="BU20" s="138">
        <v>15.035524427258466</v>
      </c>
      <c r="BV20" s="138"/>
      <c r="BW20" s="138"/>
      <c r="BX20" s="138"/>
      <c r="BY20" s="138"/>
      <c r="BZ20" s="138"/>
      <c r="CA20" s="138"/>
      <c r="CB20" s="138"/>
      <c r="CC20" s="139"/>
    </row>
    <row r="21" spans="2:81" x14ac:dyDescent="0.4">
      <c r="B21" s="65" t="s">
        <v>381</v>
      </c>
      <c r="AH21" s="138"/>
      <c r="AI21" s="138"/>
      <c r="AJ21" s="138"/>
      <c r="AK21" s="138"/>
      <c r="AL21" s="138"/>
      <c r="AM21" s="138"/>
      <c r="AN21" s="138"/>
      <c r="AO21" s="138"/>
      <c r="AP21" s="138"/>
      <c r="AQ21" s="138"/>
      <c r="AR21" s="138"/>
      <c r="AS21" s="138"/>
      <c r="AT21" s="138"/>
      <c r="AU21" s="138"/>
      <c r="AV21" s="138"/>
      <c r="AW21" s="138"/>
      <c r="AX21" s="138"/>
      <c r="AY21" s="138"/>
      <c r="AZ21" s="138"/>
      <c r="BA21" s="138">
        <v>233.70551376482084</v>
      </c>
      <c r="BB21" s="138">
        <v>188.37836595482136</v>
      </c>
      <c r="BC21" s="138">
        <v>118.70065770796222</v>
      </c>
      <c r="BD21" s="138">
        <v>102.41314739675515</v>
      </c>
      <c r="BE21" s="138">
        <v>67.731822988290119</v>
      </c>
      <c r="BF21" s="138">
        <v>44.022976910979423</v>
      </c>
      <c r="BG21" s="138">
        <v>38.431174629276349</v>
      </c>
      <c r="BH21" s="213">
        <v>31.802513590773973</v>
      </c>
      <c r="BI21" s="138">
        <v>29.202897705418096</v>
      </c>
      <c r="BJ21" s="138">
        <v>30.884689594715585</v>
      </c>
      <c r="BK21" s="138">
        <v>29.784863595122946</v>
      </c>
      <c r="BL21" s="138">
        <v>31.876490590716351</v>
      </c>
      <c r="BM21" s="138">
        <v>156.50066601997034</v>
      </c>
      <c r="BN21" s="138">
        <v>150.07879134947629</v>
      </c>
      <c r="BO21" s="138">
        <v>91.979629571178947</v>
      </c>
      <c r="BP21" s="138">
        <v>77.329197562328346</v>
      </c>
      <c r="BQ21" s="138">
        <v>50.96124178289044</v>
      </c>
      <c r="BR21" s="138">
        <v>29.55092466503503</v>
      </c>
      <c r="BS21" s="138">
        <v>17.358503542594274</v>
      </c>
      <c r="BT21" s="138">
        <v>10.147882861145174</v>
      </c>
      <c r="BU21" s="138">
        <v>5.8726949371758703</v>
      </c>
      <c r="BV21" s="138"/>
      <c r="BW21" s="138"/>
      <c r="BX21" s="138"/>
      <c r="BY21" s="138"/>
      <c r="BZ21" s="138"/>
      <c r="CA21" s="138"/>
      <c r="CB21" s="138"/>
      <c r="CC21" s="139"/>
    </row>
    <row r="22" spans="2:81" x14ac:dyDescent="0.4">
      <c r="B22" s="65" t="s">
        <v>382</v>
      </c>
      <c r="AH22" s="138"/>
      <c r="AI22" s="138"/>
      <c r="AJ22" s="138"/>
      <c r="AK22" s="138"/>
      <c r="AL22" s="138"/>
      <c r="AM22" s="138"/>
      <c r="AN22" s="138"/>
      <c r="AO22" s="138"/>
      <c r="AP22" s="138"/>
      <c r="AQ22" s="138"/>
      <c r="AR22" s="138"/>
      <c r="AS22" s="138"/>
      <c r="AT22" s="138"/>
      <c r="AU22" s="138"/>
      <c r="AV22" s="138"/>
      <c r="AW22" s="138"/>
      <c r="AX22" s="138"/>
      <c r="AY22" s="138"/>
      <c r="AZ22" s="138"/>
      <c r="BA22" s="138">
        <v>62.757528211329834</v>
      </c>
      <c r="BB22" s="138">
        <v>55.0121456165854</v>
      </c>
      <c r="BC22" s="138">
        <v>35.531238020600455</v>
      </c>
      <c r="BD22" s="138">
        <v>34.204742343119925</v>
      </c>
      <c r="BE22" s="138">
        <v>29.954085276873631</v>
      </c>
      <c r="BF22" s="138">
        <v>19.624381484150668</v>
      </c>
      <c r="BG22" s="138">
        <v>15.237125778071855</v>
      </c>
      <c r="BH22" s="213">
        <v>25.626876860683595</v>
      </c>
      <c r="BI22" s="138">
        <v>27.183803786863923</v>
      </c>
      <c r="BJ22" s="138">
        <v>27.599281308444137</v>
      </c>
      <c r="BK22" s="138">
        <v>31.388846132782202</v>
      </c>
      <c r="BL22" s="138">
        <v>30.768333514879618</v>
      </c>
      <c r="BM22" s="138">
        <v>31.073666036032716</v>
      </c>
      <c r="BN22" s="138">
        <v>22.775412225854485</v>
      </c>
      <c r="BO22" s="138">
        <v>18.231454934470275</v>
      </c>
      <c r="BP22" s="138">
        <v>21.456681789955969</v>
      </c>
      <c r="BQ22" s="138">
        <v>23.73563267661072</v>
      </c>
      <c r="BR22" s="138">
        <v>19.309118181859901</v>
      </c>
      <c r="BS22" s="138">
        <v>19.012668849495277</v>
      </c>
      <c r="BT22" s="138">
        <v>15.308983665316347</v>
      </c>
      <c r="BU22" s="138">
        <v>12.336990994442138</v>
      </c>
      <c r="BV22" s="138"/>
      <c r="BW22" s="138"/>
      <c r="BX22" s="138"/>
      <c r="BY22" s="138"/>
      <c r="BZ22" s="138"/>
      <c r="CA22" s="138"/>
      <c r="CB22" s="138"/>
      <c r="CC22" s="139"/>
    </row>
    <row r="23" spans="2:81" ht="26.25" customHeight="1" x14ac:dyDescent="0.4">
      <c r="B23" s="67" t="s">
        <v>383</v>
      </c>
      <c r="AH23" s="138"/>
      <c r="AI23" s="138"/>
      <c r="AJ23" s="138"/>
      <c r="AK23" s="138"/>
      <c r="AL23" s="138"/>
      <c r="AM23" s="138"/>
      <c r="AN23" s="138"/>
      <c r="AO23" s="138"/>
      <c r="AP23" s="138"/>
      <c r="AQ23" s="138"/>
      <c r="AR23" s="138"/>
      <c r="AS23" s="138"/>
      <c r="AT23" s="138"/>
      <c r="AU23" s="138"/>
      <c r="AV23" s="138"/>
      <c r="AW23" s="138"/>
      <c r="AX23" s="138"/>
      <c r="AY23" s="138"/>
      <c r="AZ23" s="138"/>
      <c r="BA23" s="138">
        <v>889.97515198286112</v>
      </c>
      <c r="BB23" s="138">
        <v>856.92976944289478</v>
      </c>
      <c r="BC23" s="138">
        <v>614.77504367290669</v>
      </c>
      <c r="BD23" s="138">
        <v>615.6712744933667</v>
      </c>
      <c r="BE23" s="138">
        <v>510.30654204453322</v>
      </c>
      <c r="BF23" s="138">
        <v>354.75171028233274</v>
      </c>
      <c r="BG23" s="138">
        <v>311.14233609845917</v>
      </c>
      <c r="BH23" s="213">
        <v>312.43417624191608</v>
      </c>
      <c r="BI23" s="138">
        <v>317.7367576766145</v>
      </c>
      <c r="BJ23" s="138">
        <v>311.04514006756011</v>
      </c>
      <c r="BK23" s="138">
        <v>320.94519500252795</v>
      </c>
      <c r="BL23" s="138">
        <v>307.68477428894835</v>
      </c>
      <c r="BM23" s="138">
        <v>459.22898437348562</v>
      </c>
      <c r="BN23" s="138">
        <v>434.01731052533114</v>
      </c>
      <c r="BO23" s="138">
        <v>309.67273674704046</v>
      </c>
      <c r="BP23" s="138">
        <v>294.90373808034872</v>
      </c>
      <c r="BQ23" s="138">
        <v>237.67661069716652</v>
      </c>
      <c r="BR23" s="138">
        <v>210.59037765587598</v>
      </c>
      <c r="BS23" s="138">
        <v>184.9541785699833</v>
      </c>
      <c r="BT23" s="138">
        <v>157.97645086907764</v>
      </c>
      <c r="BU23" s="138">
        <v>125.92580383807447</v>
      </c>
      <c r="BV23" s="138"/>
      <c r="BW23" s="138"/>
      <c r="BX23" s="138"/>
      <c r="BY23" s="138"/>
      <c r="BZ23" s="138"/>
      <c r="CA23" s="138"/>
      <c r="CB23" s="138"/>
      <c r="CC23" s="139"/>
    </row>
    <row r="24" spans="2:81" x14ac:dyDescent="0.4">
      <c r="B24" s="67" t="s">
        <v>384</v>
      </c>
      <c r="AH24" s="138"/>
      <c r="AI24" s="138"/>
      <c r="AJ24" s="138"/>
      <c r="AK24" s="138"/>
      <c r="AL24" s="138"/>
      <c r="AM24" s="138"/>
      <c r="AN24" s="138"/>
      <c r="AO24" s="138"/>
      <c r="AP24" s="138"/>
      <c r="AQ24" s="138"/>
      <c r="AR24" s="138"/>
      <c r="AS24" s="138"/>
      <c r="AT24" s="138"/>
      <c r="AU24" s="138"/>
      <c r="AV24" s="138"/>
      <c r="AW24" s="138"/>
      <c r="AX24" s="138"/>
      <c r="AY24" s="138"/>
      <c r="AZ24" s="138"/>
      <c r="BA24" s="138">
        <v>1078.9401883715118</v>
      </c>
      <c r="BB24" s="138">
        <v>1067.319449696824</v>
      </c>
      <c r="BC24" s="138">
        <v>788.61136523196046</v>
      </c>
      <c r="BD24" s="138">
        <v>810.91320030743759</v>
      </c>
      <c r="BE24" s="138">
        <v>694.96220072961194</v>
      </c>
      <c r="BF24" s="138">
        <v>505.51886632082972</v>
      </c>
      <c r="BG24" s="138">
        <v>459.31622944879916</v>
      </c>
      <c r="BH24" s="213">
        <v>474.0865428624229</v>
      </c>
      <c r="BI24" s="138">
        <v>504.451558599093</v>
      </c>
      <c r="BJ24" s="138">
        <v>504.10515977220263</v>
      </c>
      <c r="BK24" s="138">
        <v>542.52900086127977</v>
      </c>
      <c r="BL24" s="138">
        <v>528.29130429945212</v>
      </c>
      <c r="BM24" s="138">
        <v>672.20395468902871</v>
      </c>
      <c r="BN24" s="138">
        <v>606.63299238393085</v>
      </c>
      <c r="BO24" s="138">
        <v>431.52895633110262</v>
      </c>
      <c r="BP24" s="138">
        <v>405.47287582922462</v>
      </c>
      <c r="BQ24" s="138">
        <v>336.8935124820793</v>
      </c>
      <c r="BR24" s="138">
        <v>296.76001897400482</v>
      </c>
      <c r="BS24" s="138">
        <v>251.1262006409728</v>
      </c>
      <c r="BT24" s="138">
        <v>207.19165658153031</v>
      </c>
      <c r="BU24" s="138">
        <v>166.24718225437053</v>
      </c>
      <c r="BV24" s="138"/>
      <c r="BW24" s="138"/>
      <c r="BX24" s="138"/>
      <c r="BY24" s="138"/>
      <c r="BZ24" s="138"/>
      <c r="CA24" s="138"/>
      <c r="CB24" s="138"/>
      <c r="CC24" s="139"/>
    </row>
    <row r="25" spans="2:81" ht="26.25" customHeight="1" x14ac:dyDescent="0.4">
      <c r="B25" s="72" t="s">
        <v>390</v>
      </c>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213"/>
      <c r="BI25" s="138"/>
      <c r="BJ25" s="138"/>
      <c r="BK25" s="138"/>
      <c r="BL25" s="138"/>
      <c r="BM25" s="138"/>
      <c r="BN25" s="138"/>
      <c r="BO25" s="138"/>
      <c r="BP25" s="138"/>
      <c r="BQ25" s="138"/>
      <c r="BR25" s="138"/>
      <c r="BS25" s="138"/>
      <c r="BT25" s="138"/>
      <c r="BU25" s="138"/>
      <c r="BV25" s="138"/>
      <c r="BW25" s="138"/>
      <c r="BX25" s="138"/>
      <c r="BY25" s="138"/>
      <c r="BZ25" s="138"/>
      <c r="CA25" s="138"/>
      <c r="CB25" s="138"/>
      <c r="CC25" s="139"/>
    </row>
    <row r="26" spans="2:81" x14ac:dyDescent="0.4">
      <c r="B26" s="65" t="s">
        <v>378</v>
      </c>
      <c r="AH26" s="138">
        <v>14.326466558328201</v>
      </c>
      <c r="AI26" s="138">
        <v>13.636958427014022</v>
      </c>
      <c r="AJ26" s="138">
        <v>16.219726520053641</v>
      </c>
      <c r="AK26" s="138">
        <v>10.140512796590111</v>
      </c>
      <c r="AL26" s="138">
        <v>15.960127633062248</v>
      </c>
      <c r="AM26" s="138">
        <v>14.236559147688483</v>
      </c>
      <c r="AN26" s="138">
        <v>16.702064469311448</v>
      </c>
      <c r="AO26" s="138">
        <v>15.909142731169339</v>
      </c>
      <c r="AP26" s="138">
        <v>15.803738642277864</v>
      </c>
      <c r="AQ26" s="138">
        <v>26.920563004532365</v>
      </c>
      <c r="AR26" s="138">
        <v>46.034223008049075</v>
      </c>
      <c r="AS26" s="138">
        <v>48.694532521434333</v>
      </c>
      <c r="AT26" s="138">
        <v>53.13355957722321</v>
      </c>
      <c r="AU26" s="138">
        <v>60.744053108926508</v>
      </c>
      <c r="AV26" s="138">
        <v>69.234035836419238</v>
      </c>
      <c r="AW26" s="138">
        <v>75.497927619018085</v>
      </c>
      <c r="AX26" s="138">
        <v>74.737991215662603</v>
      </c>
      <c r="AY26" s="138">
        <v>78.251772079857233</v>
      </c>
      <c r="AZ26" s="138">
        <v>81.763785928479706</v>
      </c>
      <c r="BA26" s="138">
        <v>83.535811296607903</v>
      </c>
      <c r="BB26" s="138">
        <v>84.573873919561393</v>
      </c>
      <c r="BC26" s="138">
        <v>87.212338542932102</v>
      </c>
      <c r="BD26" s="138">
        <v>98.265861054648255</v>
      </c>
      <c r="BE26" s="138">
        <v>107.2709933992291</v>
      </c>
      <c r="BF26" s="138">
        <v>118.38360738110224</v>
      </c>
      <c r="BG26" s="138">
        <v>65.009666158872221</v>
      </c>
      <c r="BH26" s="213">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9">
        <v>0</v>
      </c>
    </row>
    <row r="27" spans="2:81" x14ac:dyDescent="0.4">
      <c r="B27" s="65" t="s">
        <v>379</v>
      </c>
      <c r="AH27" s="138">
        <v>38.39058896526268</v>
      </c>
      <c r="AI27" s="138">
        <v>36.817449293779646</v>
      </c>
      <c r="AJ27" s="138">
        <v>34.815870193938643</v>
      </c>
      <c r="AK27" s="138">
        <v>39.980127484930989</v>
      </c>
      <c r="AL27" s="138">
        <v>42.532982186293999</v>
      </c>
      <c r="AM27" s="138">
        <v>56.377995030153031</v>
      </c>
      <c r="AN27" s="138">
        <v>58.701357039661332</v>
      </c>
      <c r="AO27" s="138">
        <v>69.135836332751666</v>
      </c>
      <c r="AP27" s="138">
        <v>82.87222674149217</v>
      </c>
      <c r="AQ27" s="138">
        <v>92.742094527490664</v>
      </c>
      <c r="AR27" s="138">
        <v>133.71622138909893</v>
      </c>
      <c r="AS27" s="138">
        <v>185.22366980540727</v>
      </c>
      <c r="AT27" s="138">
        <v>204.41046892185668</v>
      </c>
      <c r="AU27" s="138">
        <v>322.80955315806426</v>
      </c>
      <c r="AV27" s="138">
        <v>455.73362241373684</v>
      </c>
      <c r="AW27" s="138">
        <v>568.29038839970508</v>
      </c>
      <c r="AX27" s="138">
        <v>517.77174841108456</v>
      </c>
      <c r="AY27" s="138">
        <v>583.7113631671217</v>
      </c>
      <c r="AZ27" s="138">
        <v>618.96108338312581</v>
      </c>
      <c r="BA27" s="138">
        <v>664.54588772880993</v>
      </c>
      <c r="BB27" s="138">
        <v>685.73058528968124</v>
      </c>
      <c r="BC27" s="138">
        <v>799.73378499836269</v>
      </c>
      <c r="BD27" s="138">
        <v>1004.4868226264373</v>
      </c>
      <c r="BE27" s="138">
        <v>1169.5691866114644</v>
      </c>
      <c r="BF27" s="138">
        <v>1302.3652169755037</v>
      </c>
      <c r="BG27" s="138">
        <v>1355.1607144260543</v>
      </c>
      <c r="BH27" s="213">
        <v>1089.3753191729402</v>
      </c>
      <c r="BI27" s="138">
        <v>809.53566328022953</v>
      </c>
      <c r="BJ27" s="138">
        <v>640.76069847340375</v>
      </c>
      <c r="BK27" s="138">
        <v>544.68410285266543</v>
      </c>
      <c r="BL27" s="138">
        <v>463.74869604450646</v>
      </c>
      <c r="BM27" s="138">
        <v>324.65189331147258</v>
      </c>
      <c r="BN27" s="138">
        <v>254.59518264634818</v>
      </c>
      <c r="BO27" s="138">
        <v>188.94789861175789</v>
      </c>
      <c r="BP27" s="138">
        <v>91.166170087211754</v>
      </c>
      <c r="BQ27" s="138">
        <v>24.143092660814453</v>
      </c>
      <c r="BR27" s="138">
        <v>7.1154508384456863</v>
      </c>
      <c r="BS27" s="138">
        <v>2.3604259535251391</v>
      </c>
      <c r="BT27" s="138">
        <v>0.58720146522764072</v>
      </c>
      <c r="BU27" s="138">
        <v>0</v>
      </c>
      <c r="BV27" s="138">
        <v>0</v>
      </c>
      <c r="BW27" s="138">
        <v>0</v>
      </c>
      <c r="BX27" s="138">
        <v>0</v>
      </c>
      <c r="BY27" s="138">
        <v>0</v>
      </c>
      <c r="BZ27" s="138">
        <v>0</v>
      </c>
      <c r="CA27" s="138">
        <v>0</v>
      </c>
      <c r="CB27" s="138">
        <v>0</v>
      </c>
      <c r="CC27" s="139">
        <v>0</v>
      </c>
    </row>
    <row r="28" spans="2:81" x14ac:dyDescent="0.4">
      <c r="B28" s="65" t="s">
        <v>380</v>
      </c>
      <c r="AH28" s="138">
        <v>931.0007895168327</v>
      </c>
      <c r="AI28" s="138">
        <v>846.81517743514848</v>
      </c>
      <c r="AJ28" s="138">
        <v>903.60162766498547</v>
      </c>
      <c r="AK28" s="138">
        <v>989.98272920077954</v>
      </c>
      <c r="AL28" s="138">
        <v>1154.0395323386056</v>
      </c>
      <c r="AM28" s="138">
        <v>1236.3982589574989</v>
      </c>
      <c r="AN28" s="138">
        <v>1321.6392459538624</v>
      </c>
      <c r="AO28" s="138">
        <v>1480.8643616905456</v>
      </c>
      <c r="AP28" s="138">
        <v>1573.4900651190439</v>
      </c>
      <c r="AQ28" s="138">
        <v>1654.1043855898927</v>
      </c>
      <c r="AR28" s="138">
        <v>1777.2267371260195</v>
      </c>
      <c r="AS28" s="138">
        <v>1918.2224942301841</v>
      </c>
      <c r="AT28" s="138">
        <v>1998.9804192741801</v>
      </c>
      <c r="AU28" s="138">
        <v>2267.1537418414309</v>
      </c>
      <c r="AV28" s="138">
        <v>2670.1960314729022</v>
      </c>
      <c r="AW28" s="138">
        <v>2857.7694720075647</v>
      </c>
      <c r="AX28" s="138">
        <v>2691.4102572889701</v>
      </c>
      <c r="AY28" s="138">
        <v>2706.3714607883153</v>
      </c>
      <c r="AZ28" s="138">
        <v>2669.9510840057801</v>
      </c>
      <c r="BA28" s="138">
        <v>2621.2224490971612</v>
      </c>
      <c r="BB28" s="138">
        <v>2552.5396015636479</v>
      </c>
      <c r="BC28" s="138">
        <v>2800.3137758410739</v>
      </c>
      <c r="BD28" s="138">
        <v>3370.4932001290535</v>
      </c>
      <c r="BE28" s="138">
        <v>3696.617393544444</v>
      </c>
      <c r="BF28" s="138">
        <v>3923.374653500367</v>
      </c>
      <c r="BG28" s="138">
        <v>3954.3796543960293</v>
      </c>
      <c r="BH28" s="213">
        <v>3398.1162679778481</v>
      </c>
      <c r="BI28" s="138">
        <v>2556.3553277854248</v>
      </c>
      <c r="BJ28" s="138">
        <v>2013.2375335509701</v>
      </c>
      <c r="BK28" s="138">
        <v>1631.7133203240248</v>
      </c>
      <c r="BL28" s="138">
        <v>1305.7417853072541</v>
      </c>
      <c r="BM28" s="138">
        <v>723.06156392469927</v>
      </c>
      <c r="BN28" s="138">
        <v>477.46051387371534</v>
      </c>
      <c r="BO28" s="138">
        <v>314.49639916575882</v>
      </c>
      <c r="BP28" s="138">
        <v>217.24883895366025</v>
      </c>
      <c r="BQ28" s="138">
        <v>148.37403680544526</v>
      </c>
      <c r="BR28" s="138">
        <v>108.4741593154081</v>
      </c>
      <c r="BS28" s="138">
        <v>72.166594892661877</v>
      </c>
      <c r="BT28" s="138">
        <v>51.846290917292322</v>
      </c>
      <c r="BU28" s="138">
        <v>36.646261882544046</v>
      </c>
      <c r="BV28" s="138">
        <v>27.23652597072541</v>
      </c>
      <c r="BW28" s="138">
        <v>14.718414630042268</v>
      </c>
      <c r="BX28" s="138">
        <v>8.2858085880975683</v>
      </c>
      <c r="BY28" s="138">
        <v>5.1883944602961058</v>
      </c>
      <c r="BZ28" s="138">
        <v>3.1177196674974352</v>
      </c>
      <c r="CA28" s="138">
        <v>1.7576678373540673</v>
      </c>
      <c r="CB28" s="138">
        <v>1.0712713870562423</v>
      </c>
      <c r="CC28" s="139">
        <v>0.4075696179161904</v>
      </c>
    </row>
    <row r="29" spans="2:81" x14ac:dyDescent="0.4">
      <c r="B29" s="65" t="s">
        <v>381</v>
      </c>
      <c r="AH29" s="138">
        <v>477.74589061702886</v>
      </c>
      <c r="AI29" s="138">
        <v>415.19117861928959</v>
      </c>
      <c r="AJ29" s="138">
        <v>489.78857768448017</v>
      </c>
      <c r="AK29" s="138">
        <v>820.78350628194869</v>
      </c>
      <c r="AL29" s="138">
        <v>1106.4719743993485</v>
      </c>
      <c r="AM29" s="138">
        <v>1274.0805491220544</v>
      </c>
      <c r="AN29" s="138">
        <v>1423.5229327608217</v>
      </c>
      <c r="AO29" s="138">
        <v>1503.7878914252253</v>
      </c>
      <c r="AP29" s="138">
        <v>1459.5448884769105</v>
      </c>
      <c r="AQ29" s="138">
        <v>1290.5082829431867</v>
      </c>
      <c r="AR29" s="138">
        <v>979.57462756024086</v>
      </c>
      <c r="AS29" s="138">
        <v>743.69483366066129</v>
      </c>
      <c r="AT29" s="138">
        <v>729.53081613217557</v>
      </c>
      <c r="AU29" s="138">
        <v>1032.1839070853907</v>
      </c>
      <c r="AV29" s="138">
        <v>1277.264594369105</v>
      </c>
      <c r="AW29" s="138">
        <v>1340.6975336979699</v>
      </c>
      <c r="AX29" s="138">
        <v>1410.0210012157954</v>
      </c>
      <c r="AY29" s="138">
        <v>1102.1141156335923</v>
      </c>
      <c r="AZ29" s="138">
        <v>790.15965416840993</v>
      </c>
      <c r="BA29" s="138">
        <v>533.90954694531695</v>
      </c>
      <c r="BB29" s="138">
        <v>485.47129042545686</v>
      </c>
      <c r="BC29" s="138">
        <v>451.62287384140649</v>
      </c>
      <c r="BD29" s="138">
        <v>474.66167719850051</v>
      </c>
      <c r="BE29" s="138">
        <v>435.61201849378085</v>
      </c>
      <c r="BF29" s="138">
        <v>434.82641225225126</v>
      </c>
      <c r="BG29" s="138">
        <v>375.85059464194421</v>
      </c>
      <c r="BH29" s="213">
        <v>204.03756002742608</v>
      </c>
      <c r="BI29" s="138">
        <v>33.563537202254039</v>
      </c>
      <c r="BJ29" s="138">
        <v>16.538778088193276</v>
      </c>
      <c r="BK29" s="138">
        <v>0</v>
      </c>
      <c r="BL29" s="138">
        <v>0</v>
      </c>
      <c r="BM29" s="138">
        <v>0</v>
      </c>
      <c r="BN29" s="138">
        <v>0</v>
      </c>
      <c r="BO29" s="138">
        <v>0</v>
      </c>
      <c r="BP29" s="138">
        <v>0</v>
      </c>
      <c r="BQ29" s="138">
        <v>0</v>
      </c>
      <c r="BR29" s="138">
        <v>0</v>
      </c>
      <c r="BS29" s="138">
        <v>0</v>
      </c>
      <c r="BT29" s="138">
        <v>0</v>
      </c>
      <c r="BU29" s="138">
        <v>0</v>
      </c>
      <c r="BV29" s="138">
        <v>0</v>
      </c>
      <c r="BW29" s="138">
        <v>0</v>
      </c>
      <c r="BX29" s="138">
        <v>0</v>
      </c>
      <c r="BY29" s="138">
        <v>0</v>
      </c>
      <c r="BZ29" s="138">
        <v>0</v>
      </c>
      <c r="CA29" s="138">
        <v>0</v>
      </c>
      <c r="CB29" s="138">
        <v>0</v>
      </c>
      <c r="CC29" s="139">
        <v>0</v>
      </c>
    </row>
    <row r="30" spans="2:81" x14ac:dyDescent="0.4">
      <c r="B30" s="65" t="s">
        <v>382</v>
      </c>
      <c r="AH30" s="138">
        <v>8.0246075400377883</v>
      </c>
      <c r="AI30" s="138">
        <v>8.8292734744681223</v>
      </c>
      <c r="AJ30" s="138">
        <v>9.2331044998226535</v>
      </c>
      <c r="AK30" s="138">
        <v>13.93359888360642</v>
      </c>
      <c r="AL30" s="138">
        <v>18.599069660627535</v>
      </c>
      <c r="AM30" s="138">
        <v>26.440987125714123</v>
      </c>
      <c r="AN30" s="138">
        <v>31.760261016842851</v>
      </c>
      <c r="AO30" s="138">
        <v>32.833225030942486</v>
      </c>
      <c r="AP30" s="138">
        <v>33.998520315594632</v>
      </c>
      <c r="AQ30" s="138">
        <v>43.72156961351569</v>
      </c>
      <c r="AR30" s="138">
        <v>51.065137976173474</v>
      </c>
      <c r="AS30" s="138">
        <v>75.818338998739335</v>
      </c>
      <c r="AT30" s="138">
        <v>116.45833566526174</v>
      </c>
      <c r="AU30" s="138">
        <v>133.23504469961736</v>
      </c>
      <c r="AV30" s="138">
        <v>147.97357408463779</v>
      </c>
      <c r="AW30" s="138">
        <v>159.94855520769201</v>
      </c>
      <c r="AX30" s="138">
        <v>96.548608751542062</v>
      </c>
      <c r="AY30" s="138">
        <v>112.25867202664223</v>
      </c>
      <c r="AZ30" s="138">
        <v>116.55177413128605</v>
      </c>
      <c r="BA30" s="138">
        <v>116.44729009649164</v>
      </c>
      <c r="BB30" s="138">
        <v>116.08653165019481</v>
      </c>
      <c r="BC30" s="138">
        <v>90.535332109407292</v>
      </c>
      <c r="BD30" s="138">
        <v>109.12861025742053</v>
      </c>
      <c r="BE30" s="138">
        <v>126.680269744371</v>
      </c>
      <c r="BF30" s="138">
        <v>139.73535720861787</v>
      </c>
      <c r="BG30" s="138">
        <v>137.59547009559043</v>
      </c>
      <c r="BH30" s="213">
        <v>193.57252753137846</v>
      </c>
      <c r="BI30" s="138">
        <v>148.57687130529084</v>
      </c>
      <c r="BJ30" s="138">
        <v>119.46385903741425</v>
      </c>
      <c r="BK30" s="138">
        <v>109.85267991535659</v>
      </c>
      <c r="BL30" s="138">
        <v>95.403463398072461</v>
      </c>
      <c r="BM30" s="138">
        <v>58.107603703205143</v>
      </c>
      <c r="BN30" s="138">
        <v>52.045112007159169</v>
      </c>
      <c r="BO30" s="138">
        <v>46.747773456195063</v>
      </c>
      <c r="BP30" s="138">
        <v>40.953863190851841</v>
      </c>
      <c r="BQ30" s="138">
        <v>29.64428626492964</v>
      </c>
      <c r="BR30" s="138">
        <v>22.804644211068705</v>
      </c>
      <c r="BS30" s="138">
        <v>17.636823636235658</v>
      </c>
      <c r="BT30" s="138">
        <v>13.905431291755328</v>
      </c>
      <c r="BU30" s="138">
        <v>10.293773874470457</v>
      </c>
      <c r="BV30" s="138">
        <v>7.9499718105199877</v>
      </c>
      <c r="BW30" s="138">
        <v>3.880678325944392</v>
      </c>
      <c r="BX30" s="138">
        <v>2.3180102283183008</v>
      </c>
      <c r="BY30" s="138">
        <v>1.3616494247968451</v>
      </c>
      <c r="BZ30" s="138">
        <v>0.80814040869010517</v>
      </c>
      <c r="CA30" s="138">
        <v>0.46274168822196921</v>
      </c>
      <c r="CB30" s="138">
        <v>0.2015043085471217</v>
      </c>
      <c r="CC30" s="139">
        <v>6.0784787145044934E-2</v>
      </c>
    </row>
    <row r="31" spans="2:81" ht="26.25" customHeight="1" x14ac:dyDescent="0.4">
      <c r="B31" s="67" t="s">
        <v>383</v>
      </c>
      <c r="AH31" s="138">
        <v>1455.1618766391618</v>
      </c>
      <c r="AI31" s="138">
        <v>1307.6530788226858</v>
      </c>
      <c r="AJ31" s="138">
        <v>1437.439180043227</v>
      </c>
      <c r="AK31" s="138">
        <v>1864.6799618512653</v>
      </c>
      <c r="AL31" s="138">
        <v>2321.6435585848758</v>
      </c>
      <c r="AM31" s="138">
        <v>2593.2977902354205</v>
      </c>
      <c r="AN31" s="138">
        <v>2835.6237967711882</v>
      </c>
      <c r="AO31" s="138">
        <v>3086.6213144794647</v>
      </c>
      <c r="AP31" s="138">
        <v>3149.9057006530415</v>
      </c>
      <c r="AQ31" s="138">
        <v>3081.0763326740857</v>
      </c>
      <c r="AR31" s="138">
        <v>2941.5827240515332</v>
      </c>
      <c r="AS31" s="138">
        <v>2922.9593366949916</v>
      </c>
      <c r="AT31" s="138">
        <v>3049.3800399934739</v>
      </c>
      <c r="AU31" s="138">
        <v>3755.382246784503</v>
      </c>
      <c r="AV31" s="138">
        <v>4551.1678223403815</v>
      </c>
      <c r="AW31" s="138">
        <v>4926.7059493129318</v>
      </c>
      <c r="AX31" s="138">
        <v>4715.7516156673928</v>
      </c>
      <c r="AY31" s="138">
        <v>4504.4556116156709</v>
      </c>
      <c r="AZ31" s="138">
        <v>4195.6235956886021</v>
      </c>
      <c r="BA31" s="138">
        <v>3936.1251738677802</v>
      </c>
      <c r="BB31" s="138">
        <v>3839.8280089289806</v>
      </c>
      <c r="BC31" s="138">
        <v>4142.20576679025</v>
      </c>
      <c r="BD31" s="138">
        <v>4958.770310211411</v>
      </c>
      <c r="BE31" s="138">
        <v>5428.4788683940606</v>
      </c>
      <c r="BF31" s="138">
        <v>5800.3016399367407</v>
      </c>
      <c r="BG31" s="138">
        <v>5822.9864335596185</v>
      </c>
      <c r="BH31" s="213">
        <v>4885.1016747095928</v>
      </c>
      <c r="BI31" s="138">
        <v>3548.0313995731985</v>
      </c>
      <c r="BJ31" s="138">
        <v>2790.0008691499811</v>
      </c>
      <c r="BK31" s="138">
        <v>2286.2501030920466</v>
      </c>
      <c r="BL31" s="138">
        <v>1864.8939447498331</v>
      </c>
      <c r="BM31" s="138">
        <v>1105.8210609393768</v>
      </c>
      <c r="BN31" s="138">
        <v>784.10080852722274</v>
      </c>
      <c r="BO31" s="138">
        <v>550.19207123371166</v>
      </c>
      <c r="BP31" s="138">
        <v>349.36887223172386</v>
      </c>
      <c r="BQ31" s="138">
        <v>202.16141573118932</v>
      </c>
      <c r="BR31" s="138">
        <v>138.39425436492249</v>
      </c>
      <c r="BS31" s="138">
        <v>92.163844482422661</v>
      </c>
      <c r="BT31" s="138">
        <v>66.338923674275293</v>
      </c>
      <c r="BU31" s="138">
        <v>46.940035757014506</v>
      </c>
      <c r="BV31" s="138">
        <v>35.1864977812454</v>
      </c>
      <c r="BW31" s="138">
        <v>18.599092955986659</v>
      </c>
      <c r="BX31" s="138">
        <v>10.603818816415869</v>
      </c>
      <c r="BY31" s="138">
        <v>6.5500438850929505</v>
      </c>
      <c r="BZ31" s="138">
        <v>3.92586007618754</v>
      </c>
      <c r="CA31" s="138">
        <v>2.2204095255760365</v>
      </c>
      <c r="CB31" s="138">
        <v>1.2727756956033638</v>
      </c>
      <c r="CC31" s="139">
        <v>0.46835440506123532</v>
      </c>
    </row>
    <row r="32" spans="2:81" x14ac:dyDescent="0.4">
      <c r="B32" s="67" t="s">
        <v>384</v>
      </c>
      <c r="AH32" s="138">
        <v>1469.4883431974902</v>
      </c>
      <c r="AI32" s="138">
        <v>1321.2900372496997</v>
      </c>
      <c r="AJ32" s="138">
        <v>1453.6589065632809</v>
      </c>
      <c r="AK32" s="138">
        <v>1874.8204746478557</v>
      </c>
      <c r="AL32" s="138">
        <v>2337.603686217938</v>
      </c>
      <c r="AM32" s="138">
        <v>2607.5343493831092</v>
      </c>
      <c r="AN32" s="138">
        <v>2852.3258612404998</v>
      </c>
      <c r="AO32" s="138">
        <v>3102.5304572106343</v>
      </c>
      <c r="AP32" s="138">
        <v>3165.7094392953195</v>
      </c>
      <c r="AQ32" s="138">
        <v>3107.9968956786179</v>
      </c>
      <c r="AR32" s="138">
        <v>2987.6169470595819</v>
      </c>
      <c r="AS32" s="138">
        <v>2971.6538692164263</v>
      </c>
      <c r="AT32" s="138">
        <v>3102.5135995706974</v>
      </c>
      <c r="AU32" s="138">
        <v>3816.1262998934299</v>
      </c>
      <c r="AV32" s="138">
        <v>4620.4018581768014</v>
      </c>
      <c r="AW32" s="138">
        <v>5002.2038769319506</v>
      </c>
      <c r="AX32" s="138">
        <v>4790.4896068830549</v>
      </c>
      <c r="AY32" s="138">
        <v>4582.7073836955287</v>
      </c>
      <c r="AZ32" s="138">
        <v>4277.3873816170817</v>
      </c>
      <c r="BA32" s="138">
        <v>4019.660985164388</v>
      </c>
      <c r="BB32" s="138">
        <v>3924.4018828485423</v>
      </c>
      <c r="BC32" s="138">
        <v>4229.4181053331822</v>
      </c>
      <c r="BD32" s="138">
        <v>5057.0361712660597</v>
      </c>
      <c r="BE32" s="138">
        <v>5535.7498617932906</v>
      </c>
      <c r="BF32" s="138">
        <v>5918.6852473178424</v>
      </c>
      <c r="BG32" s="138">
        <v>5887.9960997184908</v>
      </c>
      <c r="BH32" s="213">
        <v>4885.1016747095928</v>
      </c>
      <c r="BI32" s="138">
        <v>3548.0313995731985</v>
      </c>
      <c r="BJ32" s="138">
        <v>2790.0008691499811</v>
      </c>
      <c r="BK32" s="138">
        <v>2286.2501030920466</v>
      </c>
      <c r="BL32" s="138">
        <v>1864.8939447498331</v>
      </c>
      <c r="BM32" s="138">
        <v>1105.8210609393768</v>
      </c>
      <c r="BN32" s="138">
        <v>784.10080852722274</v>
      </c>
      <c r="BO32" s="138">
        <v>550.19207123371166</v>
      </c>
      <c r="BP32" s="138">
        <v>349.36887223172386</v>
      </c>
      <c r="BQ32" s="138">
        <v>202.16141573118932</v>
      </c>
      <c r="BR32" s="138">
        <v>138.39425436492249</v>
      </c>
      <c r="BS32" s="138">
        <v>92.163844482422661</v>
      </c>
      <c r="BT32" s="138">
        <v>66.338923674275293</v>
      </c>
      <c r="BU32" s="138">
        <v>46.940035757014506</v>
      </c>
      <c r="BV32" s="138">
        <v>35.1864977812454</v>
      </c>
      <c r="BW32" s="138">
        <v>18.599092955986659</v>
      </c>
      <c r="BX32" s="138">
        <v>10.603818816415869</v>
      </c>
      <c r="BY32" s="138">
        <v>6.5500438850929505</v>
      </c>
      <c r="BZ32" s="138">
        <v>3.92586007618754</v>
      </c>
      <c r="CA32" s="138">
        <v>2.2204095255760365</v>
      </c>
      <c r="CB32" s="138">
        <v>1.2727756956033638</v>
      </c>
      <c r="CC32" s="139">
        <v>0.46835440506123532</v>
      </c>
    </row>
    <row r="33" spans="2:81" ht="26.25" customHeight="1" x14ac:dyDescent="0.4">
      <c r="B33" s="72" t="s">
        <v>391</v>
      </c>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213"/>
      <c r="BI33" s="138"/>
      <c r="BJ33" s="138"/>
      <c r="BK33" s="138"/>
      <c r="BL33" s="138"/>
      <c r="BM33" s="138"/>
      <c r="BN33" s="138"/>
      <c r="BO33" s="138"/>
      <c r="BP33" s="138"/>
      <c r="BQ33" s="138"/>
      <c r="BR33" s="138"/>
      <c r="BS33" s="138"/>
      <c r="BT33" s="138"/>
      <c r="BU33" s="138"/>
      <c r="BV33" s="138"/>
      <c r="BW33" s="138"/>
      <c r="BX33" s="138"/>
      <c r="BY33" s="138"/>
      <c r="BZ33" s="138"/>
      <c r="CA33" s="138"/>
      <c r="CB33" s="138"/>
      <c r="CC33" s="139"/>
    </row>
    <row r="34" spans="2:81" x14ac:dyDescent="0.4">
      <c r="B34" s="65" t="s">
        <v>378</v>
      </c>
      <c r="AH34" s="138">
        <v>0</v>
      </c>
      <c r="AI34" s="138">
        <v>34.645557256930992</v>
      </c>
      <c r="AJ34" s="138">
        <v>52.352482714130367</v>
      </c>
      <c r="AK34" s="138">
        <v>60.520127123808251</v>
      </c>
      <c r="AL34" s="138">
        <v>95.585548735254179</v>
      </c>
      <c r="AM34" s="138">
        <v>243.27254863556234</v>
      </c>
      <c r="AN34" s="138">
        <v>442.66277484317601</v>
      </c>
      <c r="AO34" s="138">
        <v>729.61767557545613</v>
      </c>
      <c r="AP34" s="138">
        <v>1006.5677136185786</v>
      </c>
      <c r="AQ34" s="138">
        <v>1279.2373022268064</v>
      </c>
      <c r="AR34" s="138">
        <v>1571.2336641260026</v>
      </c>
      <c r="AS34" s="138">
        <v>1835.2082553749051</v>
      </c>
      <c r="AT34" s="138">
        <v>1962.2169859072037</v>
      </c>
      <c r="AU34" s="138">
        <v>2352.8469038152243</v>
      </c>
      <c r="AV34" s="138">
        <v>2765.1283761804875</v>
      </c>
      <c r="AW34" s="138">
        <v>2951.4004409602048</v>
      </c>
      <c r="AX34" s="138">
        <v>2929.095531171009</v>
      </c>
      <c r="AY34" s="138">
        <v>2505.0243528343344</v>
      </c>
      <c r="AZ34" s="138">
        <v>2292.3012614985819</v>
      </c>
      <c r="BA34" s="138">
        <v>2103.1920930123893</v>
      </c>
      <c r="BB34" s="138">
        <v>1881.1040706340787</v>
      </c>
      <c r="BC34" s="138">
        <v>1763.2504973690677</v>
      </c>
      <c r="BD34" s="138">
        <v>1677.3718106907568</v>
      </c>
      <c r="BE34" s="138">
        <v>1621.2649176802186</v>
      </c>
      <c r="BF34" s="138">
        <v>912.10542513818075</v>
      </c>
      <c r="BG34" s="138">
        <v>351.43310163436837</v>
      </c>
      <c r="BH34" s="213">
        <v>0</v>
      </c>
      <c r="BI34" s="138">
        <v>0</v>
      </c>
      <c r="BJ34" s="138">
        <v>0</v>
      </c>
      <c r="BK34" s="138">
        <v>0</v>
      </c>
      <c r="BL34" s="138">
        <v>0</v>
      </c>
      <c r="BM34" s="138">
        <v>0</v>
      </c>
      <c r="BN34" s="138">
        <v>0</v>
      </c>
      <c r="BO34" s="138">
        <v>0</v>
      </c>
      <c r="BP34" s="138">
        <v>0</v>
      </c>
      <c r="BQ34" s="138">
        <v>0</v>
      </c>
      <c r="BR34" s="138">
        <v>0</v>
      </c>
      <c r="BS34" s="138">
        <v>0</v>
      </c>
      <c r="BT34" s="138">
        <v>0</v>
      </c>
      <c r="BU34" s="138">
        <v>0</v>
      </c>
      <c r="BV34" s="138">
        <v>0</v>
      </c>
      <c r="BW34" s="138">
        <v>0</v>
      </c>
      <c r="BX34" s="138">
        <v>0</v>
      </c>
      <c r="BY34" s="138">
        <v>0</v>
      </c>
      <c r="BZ34" s="138">
        <v>0</v>
      </c>
      <c r="CA34" s="138">
        <v>0</v>
      </c>
      <c r="CB34" s="138">
        <v>0</v>
      </c>
      <c r="CC34" s="139">
        <v>0</v>
      </c>
    </row>
    <row r="35" spans="2:81" x14ac:dyDescent="0.4">
      <c r="B35" s="65" t="s">
        <v>379</v>
      </c>
      <c r="AH35" s="138">
        <v>0</v>
      </c>
      <c r="AI35" s="138">
        <v>9.0941157674536068</v>
      </c>
      <c r="AJ35" s="138">
        <v>13.742008390431346</v>
      </c>
      <c r="AK35" s="138">
        <v>15.885934183229681</v>
      </c>
      <c r="AL35" s="138">
        <v>25.090260186826114</v>
      </c>
      <c r="AM35" s="138">
        <v>63.856635467818954</v>
      </c>
      <c r="AN35" s="138">
        <v>116.1945957604925</v>
      </c>
      <c r="AO35" s="138">
        <v>191.51741617133914</v>
      </c>
      <c r="AP35" s="138">
        <v>264.21405918062362</v>
      </c>
      <c r="AQ35" s="138">
        <v>335.7871265923506</v>
      </c>
      <c r="AR35" s="138">
        <v>412.4332806459222</v>
      </c>
      <c r="AS35" s="138">
        <v>481.72399733668976</v>
      </c>
      <c r="AT35" s="138">
        <v>488.07787974873673</v>
      </c>
      <c r="AU35" s="138">
        <v>590.47565278874004</v>
      </c>
      <c r="AV35" s="138">
        <v>695.54019860261258</v>
      </c>
      <c r="AW35" s="138">
        <v>805.97197921462237</v>
      </c>
      <c r="AX35" s="138">
        <v>823.31554757639071</v>
      </c>
      <c r="AY35" s="138">
        <v>802.81365404691178</v>
      </c>
      <c r="AZ35" s="138">
        <v>785.61379673954275</v>
      </c>
      <c r="BA35" s="138">
        <v>799.13841735756523</v>
      </c>
      <c r="BB35" s="138">
        <v>789.89615762825053</v>
      </c>
      <c r="BC35" s="138">
        <v>786.79483161489634</v>
      </c>
      <c r="BD35" s="138">
        <v>755.18628611886265</v>
      </c>
      <c r="BE35" s="138">
        <v>750.12464803484431</v>
      </c>
      <c r="BF35" s="138">
        <v>220.740697078214</v>
      </c>
      <c r="BG35" s="138">
        <v>95.43722677918359</v>
      </c>
      <c r="BH35" s="213">
        <v>0</v>
      </c>
      <c r="BI35" s="138">
        <v>0</v>
      </c>
      <c r="BJ35" s="138">
        <v>0</v>
      </c>
      <c r="BK35" s="138">
        <v>0</v>
      </c>
      <c r="BL35" s="138">
        <v>0</v>
      </c>
      <c r="BM35" s="138">
        <v>0</v>
      </c>
      <c r="BN35" s="138">
        <v>0</v>
      </c>
      <c r="BO35" s="138">
        <v>0</v>
      </c>
      <c r="BP35" s="138">
        <v>0</v>
      </c>
      <c r="BQ35" s="138">
        <v>0</v>
      </c>
      <c r="BR35" s="138">
        <v>0</v>
      </c>
      <c r="BS35" s="138">
        <v>0</v>
      </c>
      <c r="BT35" s="138">
        <v>0</v>
      </c>
      <c r="BU35" s="138">
        <v>0</v>
      </c>
      <c r="BV35" s="138">
        <v>0</v>
      </c>
      <c r="BW35" s="138">
        <v>0</v>
      </c>
      <c r="BX35" s="138">
        <v>0</v>
      </c>
      <c r="BY35" s="138">
        <v>0</v>
      </c>
      <c r="BZ35" s="138">
        <v>0</v>
      </c>
      <c r="CA35" s="138">
        <v>0</v>
      </c>
      <c r="CB35" s="138">
        <v>0</v>
      </c>
      <c r="CC35" s="139">
        <v>0</v>
      </c>
    </row>
    <row r="36" spans="2:81" ht="39" customHeight="1" x14ac:dyDescent="0.4">
      <c r="B36" s="102" t="s">
        <v>392</v>
      </c>
      <c r="C36" s="235"/>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213"/>
      <c r="BI36" s="138"/>
      <c r="BJ36" s="138"/>
      <c r="BK36" s="138"/>
      <c r="BL36" s="138"/>
      <c r="BM36" s="138"/>
      <c r="BN36" s="138"/>
      <c r="BO36" s="138"/>
      <c r="BP36" s="138"/>
      <c r="BQ36" s="138"/>
      <c r="BR36" s="138"/>
      <c r="BS36" s="138"/>
      <c r="BT36" s="138"/>
      <c r="BU36" s="138"/>
      <c r="BV36" s="138"/>
      <c r="BW36" s="138"/>
      <c r="BX36" s="138"/>
      <c r="BY36" s="138"/>
      <c r="BZ36" s="138"/>
      <c r="CA36" s="138"/>
      <c r="CB36" s="138"/>
      <c r="CC36" s="139"/>
    </row>
    <row r="37" spans="2:81" x14ac:dyDescent="0.4">
      <c r="B37" s="65" t="s">
        <v>378</v>
      </c>
      <c r="AH37" s="138">
        <v>2853.0300551686182</v>
      </c>
      <c r="AI37" s="138">
        <v>2681.0730810376544</v>
      </c>
      <c r="AJ37" s="138">
        <v>2608.2546805005654</v>
      </c>
      <c r="AK37" s="138">
        <v>2999.3016833697302</v>
      </c>
      <c r="AL37" s="138">
        <v>2800.1449953157235</v>
      </c>
      <c r="AM37" s="138">
        <v>2651.3586455035811</v>
      </c>
      <c r="AN37" s="138">
        <v>2863.042228926322</v>
      </c>
      <c r="AO37" s="138">
        <v>2883.4278103854904</v>
      </c>
      <c r="AP37" s="138">
        <v>2683.2281972216169</v>
      </c>
      <c r="AQ37" s="138">
        <v>2482.2899007319302</v>
      </c>
      <c r="AR37" s="138">
        <v>2571.4256108926215</v>
      </c>
      <c r="AS37" s="138">
        <v>2414.5999271529154</v>
      </c>
      <c r="AT37" s="138">
        <v>2450.8971883135932</v>
      </c>
      <c r="AU37" s="138">
        <v>2636.5974988212174</v>
      </c>
      <c r="AV37" s="138">
        <v>3818.8283488105899</v>
      </c>
      <c r="AW37" s="138">
        <v>3834.007165937649</v>
      </c>
      <c r="AX37" s="138">
        <v>3821.0120310590501</v>
      </c>
      <c r="AY37" s="138">
        <v>3909.1779380909697</v>
      </c>
      <c r="AZ37" s="138">
        <v>3777.8922600269866</v>
      </c>
      <c r="BA37" s="138">
        <v>3917.637915765793</v>
      </c>
      <c r="BB37" s="138">
        <v>3794.7174654454693</v>
      </c>
      <c r="BC37" s="138">
        <v>4141.0672903839932</v>
      </c>
      <c r="BD37" s="138">
        <v>4597.2789450672499</v>
      </c>
      <c r="BE37" s="138">
        <v>5152.2933669596405</v>
      </c>
      <c r="BF37" s="138">
        <v>5697.1651187406487</v>
      </c>
      <c r="BG37" s="138">
        <v>6709.0413114973308</v>
      </c>
      <c r="BH37" s="213">
        <v>8526.1855705146972</v>
      </c>
      <c r="BI37" s="138">
        <v>8940.9888099900963</v>
      </c>
      <c r="BJ37" s="138">
        <v>9292.509980830926</v>
      </c>
      <c r="BK37" s="138">
        <v>9693.7978385409115</v>
      </c>
      <c r="BL37" s="138">
        <v>9868.7709636816671</v>
      </c>
      <c r="BM37" s="138">
        <v>10250.142529132205</v>
      </c>
      <c r="BN37" s="138">
        <v>10206.065448117553</v>
      </c>
      <c r="BO37" s="138">
        <v>9821.8712453710523</v>
      </c>
      <c r="BP37" s="138">
        <v>8978.0647064971963</v>
      </c>
      <c r="BQ37" s="138">
        <v>8267.9070195774038</v>
      </c>
      <c r="BR37" s="138">
        <v>7616.3770096021399</v>
      </c>
      <c r="BS37" s="138">
        <v>6983.3380375213019</v>
      </c>
      <c r="BT37" s="138">
        <v>6351.5480313494063</v>
      </c>
      <c r="BU37" s="138">
        <v>5913.4143975119296</v>
      </c>
      <c r="BV37" s="138">
        <v>5533.8618667296168</v>
      </c>
      <c r="BW37" s="138">
        <v>5330.8837992284416</v>
      </c>
      <c r="BX37" s="138">
        <v>5001.3013991608168</v>
      </c>
      <c r="BY37" s="138">
        <v>4999.1585978044841</v>
      </c>
      <c r="BZ37" s="138">
        <v>4981.9242336752459</v>
      </c>
      <c r="CA37" s="138">
        <v>4806.9381296334122</v>
      </c>
      <c r="CB37" s="138">
        <v>4652.0392284171239</v>
      </c>
      <c r="CC37" s="139">
        <v>4525.3668784349229</v>
      </c>
    </row>
    <row r="38" spans="2:81" x14ac:dyDescent="0.4">
      <c r="B38" s="65" t="s">
        <v>379</v>
      </c>
      <c r="AH38" s="138">
        <v>626.05922890372665</v>
      </c>
      <c r="AI38" s="138">
        <v>592.6876610947819</v>
      </c>
      <c r="AJ38" s="138">
        <v>583.01170308144196</v>
      </c>
      <c r="AK38" s="138">
        <v>601.89046610547018</v>
      </c>
      <c r="AL38" s="138">
        <v>733.78789892992597</v>
      </c>
      <c r="AM38" s="138">
        <v>780.48076518982896</v>
      </c>
      <c r="AN38" s="138">
        <v>811.48730631532112</v>
      </c>
      <c r="AO38" s="138">
        <v>882.8247924229654</v>
      </c>
      <c r="AP38" s="138">
        <v>1022.8164651554241</v>
      </c>
      <c r="AQ38" s="138">
        <v>984.31629261614273</v>
      </c>
      <c r="AR38" s="138">
        <v>1198.031456238243</v>
      </c>
      <c r="AS38" s="138">
        <v>1224.3400178767795</v>
      </c>
      <c r="AT38" s="138">
        <v>1403.848525804812</v>
      </c>
      <c r="AU38" s="138">
        <v>1648.4311282039466</v>
      </c>
      <c r="AV38" s="138">
        <v>2237.7844554888588</v>
      </c>
      <c r="AW38" s="138">
        <v>2732.8752943279887</v>
      </c>
      <c r="AX38" s="138">
        <v>3401.3979739554075</v>
      </c>
      <c r="AY38" s="138">
        <v>3993.7957109245035</v>
      </c>
      <c r="AZ38" s="138">
        <v>4250.7106447112365</v>
      </c>
      <c r="BA38" s="138">
        <v>4488.5981894949009</v>
      </c>
      <c r="BB38" s="138">
        <v>4649.2700621875047</v>
      </c>
      <c r="BC38" s="138">
        <v>4832.8547585851193</v>
      </c>
      <c r="BD38" s="138">
        <v>5087.9051852658549</v>
      </c>
      <c r="BE38" s="138">
        <v>5395.2136167510189</v>
      </c>
      <c r="BF38" s="138">
        <v>5638.1548495421021</v>
      </c>
      <c r="BG38" s="138">
        <v>5900.811438034606</v>
      </c>
      <c r="BH38" s="213">
        <v>5646.1005445388982</v>
      </c>
      <c r="BI38" s="138">
        <v>5496.179402863323</v>
      </c>
      <c r="BJ38" s="138">
        <v>5547.781700757715</v>
      </c>
      <c r="BK38" s="138">
        <v>6109.2228512044967</v>
      </c>
      <c r="BL38" s="138">
        <v>6148.7588922486821</v>
      </c>
      <c r="BM38" s="138">
        <v>6826.663547549937</v>
      </c>
      <c r="BN38" s="138">
        <v>7065.9905468975803</v>
      </c>
      <c r="BO38" s="138">
        <v>7371.1041043168361</v>
      </c>
      <c r="BP38" s="138">
        <v>8233.563687331316</v>
      </c>
      <c r="BQ38" s="138">
        <v>9239.4017027507143</v>
      </c>
      <c r="BR38" s="138">
        <v>10632.410350065367</v>
      </c>
      <c r="BS38" s="138">
        <v>11541.07079032711</v>
      </c>
      <c r="BT38" s="138">
        <v>11482.772173742091</v>
      </c>
      <c r="BU38" s="138">
        <v>11755.475336917183</v>
      </c>
      <c r="BV38" s="138">
        <v>11345.932683244899</v>
      </c>
      <c r="BW38" s="138">
        <v>9837.2330780469201</v>
      </c>
      <c r="BX38" s="138">
        <v>8645.4356398326618</v>
      </c>
      <c r="BY38" s="138">
        <v>8692.462975627046</v>
      </c>
      <c r="BZ38" s="138">
        <v>8236.4128958068377</v>
      </c>
      <c r="CA38" s="138">
        <v>7590.7160057254478</v>
      </c>
      <c r="CB38" s="138">
        <v>5959.6377733248974</v>
      </c>
      <c r="CC38" s="139">
        <v>3185.8283565703337</v>
      </c>
    </row>
    <row r="39" spans="2:81" x14ac:dyDescent="0.4">
      <c r="B39" s="65" t="s">
        <v>380</v>
      </c>
      <c r="AH39" s="138">
        <v>776.12412716195536</v>
      </c>
      <c r="AI39" s="138">
        <v>705.94321493050484</v>
      </c>
      <c r="AJ39" s="138">
        <v>697.3538235343982</v>
      </c>
      <c r="AK39" s="138">
        <v>885.68641580703604</v>
      </c>
      <c r="AL39" s="138">
        <v>1259.4766461030003</v>
      </c>
      <c r="AM39" s="138">
        <v>1586.8277026081985</v>
      </c>
      <c r="AN39" s="138">
        <v>1712.9562764240575</v>
      </c>
      <c r="AO39" s="138">
        <v>1994.5677517104377</v>
      </c>
      <c r="AP39" s="138">
        <v>2195.6486730033898</v>
      </c>
      <c r="AQ39" s="138">
        <v>2187.2950009903975</v>
      </c>
      <c r="AR39" s="138">
        <v>2203.6629629743579</v>
      </c>
      <c r="AS39" s="138">
        <v>2128.5460557547735</v>
      </c>
      <c r="AT39" s="138">
        <v>2430.980268665784</v>
      </c>
      <c r="AU39" s="138">
        <v>2969.8074559220768</v>
      </c>
      <c r="AV39" s="138">
        <v>3483.2915606229153</v>
      </c>
      <c r="AW39" s="138">
        <v>3647.8111757254942</v>
      </c>
      <c r="AX39" s="138">
        <v>4274.4373962783311</v>
      </c>
      <c r="AY39" s="138">
        <v>4415.6235440257315</v>
      </c>
      <c r="AZ39" s="138">
        <v>4285.0664433990196</v>
      </c>
      <c r="BA39" s="138">
        <v>4021.9066410769942</v>
      </c>
      <c r="BB39" s="138">
        <v>3720.3861543928288</v>
      </c>
      <c r="BC39" s="138">
        <v>3479.6211330483784</v>
      </c>
      <c r="BD39" s="138">
        <v>3374.3714194719346</v>
      </c>
      <c r="BE39" s="138">
        <v>3236.3626191030544</v>
      </c>
      <c r="BF39" s="138">
        <v>3017.3318816754677</v>
      </c>
      <c r="BG39" s="138">
        <v>3175.2389523632519</v>
      </c>
      <c r="BH39" s="213">
        <v>3166.1589335205645</v>
      </c>
      <c r="BI39" s="138">
        <v>2929.6212374436636</v>
      </c>
      <c r="BJ39" s="138">
        <v>2863.2749587248086</v>
      </c>
      <c r="BK39" s="138">
        <v>2823.321049824714</v>
      </c>
      <c r="BL39" s="138">
        <v>2616.1395261019125</v>
      </c>
      <c r="BM39" s="138">
        <v>2860.9770790631833</v>
      </c>
      <c r="BN39" s="138">
        <v>2725.0591955822574</v>
      </c>
      <c r="BO39" s="138">
        <v>2496.3538334221535</v>
      </c>
      <c r="BP39" s="138">
        <v>2305.5136525784378</v>
      </c>
      <c r="BQ39" s="138">
        <v>2031.4984814894494</v>
      </c>
      <c r="BR39" s="138">
        <v>1859.1223130080125</v>
      </c>
      <c r="BS39" s="138">
        <v>1718.046590288269</v>
      </c>
      <c r="BT39" s="138">
        <v>1514.7179343163275</v>
      </c>
      <c r="BU39" s="138">
        <v>1444.4912861358321</v>
      </c>
      <c r="BV39" s="138">
        <v>1182.3919863126516</v>
      </c>
      <c r="BW39" s="138">
        <v>838.27183485054275</v>
      </c>
      <c r="BX39" s="138">
        <v>583.61826552560137</v>
      </c>
      <c r="BY39" s="138">
        <v>449.77843152274727</v>
      </c>
      <c r="BZ39" s="138">
        <v>344.12517652129162</v>
      </c>
      <c r="CA39" s="138">
        <v>252.90780152428275</v>
      </c>
      <c r="CB39" s="138">
        <v>184.71871707431012</v>
      </c>
      <c r="CC39" s="139">
        <v>73.506174675721866</v>
      </c>
    </row>
    <row r="40" spans="2:81" x14ac:dyDescent="0.4">
      <c r="B40" s="65" t="s">
        <v>381</v>
      </c>
      <c r="AH40" s="138">
        <v>2154.4976186331983</v>
      </c>
      <c r="AI40" s="138">
        <v>1872.3937205560251</v>
      </c>
      <c r="AJ40" s="138">
        <v>2425.7128632611862</v>
      </c>
      <c r="AK40" s="138">
        <v>4202.2174040960354</v>
      </c>
      <c r="AL40" s="138">
        <v>6836.4716538821931</v>
      </c>
      <c r="AM40" s="138">
        <v>8344.3786107309534</v>
      </c>
      <c r="AN40" s="138">
        <v>8999.1670289975973</v>
      </c>
      <c r="AO40" s="138">
        <v>9650.4169264511984</v>
      </c>
      <c r="AP40" s="138">
        <v>9560.674645237772</v>
      </c>
      <c r="AQ40" s="138">
        <v>8300.9557242763967</v>
      </c>
      <c r="AR40" s="138">
        <v>5899.9992298776988</v>
      </c>
      <c r="AS40" s="138">
        <v>4772.9103761892993</v>
      </c>
      <c r="AT40" s="138">
        <v>4967.583820559862</v>
      </c>
      <c r="AU40" s="138">
        <v>6658.4584113085721</v>
      </c>
      <c r="AV40" s="138">
        <v>8322.3902078012561</v>
      </c>
      <c r="AW40" s="138">
        <v>8651.9440127664366</v>
      </c>
      <c r="AX40" s="138">
        <v>7502.3434491518483</v>
      </c>
      <c r="AY40" s="138">
        <v>6951.6682778524919</v>
      </c>
      <c r="AZ40" s="138">
        <v>5970.083518483877</v>
      </c>
      <c r="BA40" s="138">
        <v>4996.8400349686053</v>
      </c>
      <c r="BB40" s="138">
        <v>4422.4826931518692</v>
      </c>
      <c r="BC40" s="138">
        <v>3979.141385783576</v>
      </c>
      <c r="BD40" s="138">
        <v>3315.2643686522656</v>
      </c>
      <c r="BE40" s="138">
        <v>2840.3882266019364</v>
      </c>
      <c r="BF40" s="138">
        <v>2724.1525035723612</v>
      </c>
      <c r="BG40" s="138">
        <v>2638.1236810011774</v>
      </c>
      <c r="BH40" s="213">
        <v>2308.2101521636228</v>
      </c>
      <c r="BI40" s="138">
        <v>2505.5359894717458</v>
      </c>
      <c r="BJ40" s="138">
        <v>2637.6954101286224</v>
      </c>
      <c r="BK40" s="138">
        <v>2391.4442045024507</v>
      </c>
      <c r="BL40" s="138">
        <v>2727.6389897665304</v>
      </c>
      <c r="BM40" s="138">
        <v>4533.5365995980819</v>
      </c>
      <c r="BN40" s="138">
        <v>4547.3519309081794</v>
      </c>
      <c r="BO40" s="138">
        <v>5103.6997040865335</v>
      </c>
      <c r="BP40" s="138">
        <v>5387.9702239367261</v>
      </c>
      <c r="BQ40" s="138">
        <v>4475.1170081016735</v>
      </c>
      <c r="BR40" s="138">
        <v>3122.2948148557934</v>
      </c>
      <c r="BS40" s="138">
        <v>2301.7954193737069</v>
      </c>
      <c r="BT40" s="138">
        <v>1806.2875425098148</v>
      </c>
      <c r="BU40" s="138">
        <v>1589.4108325862874</v>
      </c>
      <c r="BV40" s="138">
        <v>1231.5917878084697</v>
      </c>
      <c r="BW40" s="138">
        <v>635.14925909488818</v>
      </c>
      <c r="BX40" s="138">
        <v>427.54518057582021</v>
      </c>
      <c r="BY40" s="138">
        <v>318.60446851750936</v>
      </c>
      <c r="BZ40" s="138">
        <v>206.36908034150463</v>
      </c>
      <c r="CA40" s="138">
        <v>14.787091532301618</v>
      </c>
      <c r="CB40" s="138">
        <v>0</v>
      </c>
      <c r="CC40" s="139">
        <v>0</v>
      </c>
    </row>
    <row r="41" spans="2:81" x14ac:dyDescent="0.4">
      <c r="B41" s="65" t="s">
        <v>382</v>
      </c>
      <c r="AH41" s="138">
        <v>99.309593808029732</v>
      </c>
      <c r="AI41" s="138">
        <v>109.2678436913703</v>
      </c>
      <c r="AJ41" s="138">
        <v>115.61204536434947</v>
      </c>
      <c r="AK41" s="138">
        <v>139.74224442350553</v>
      </c>
      <c r="AL41" s="138">
        <v>182.52727854283961</v>
      </c>
      <c r="AM41" s="138">
        <v>236.39071850121792</v>
      </c>
      <c r="AN41" s="138">
        <v>281.1998665212115</v>
      </c>
      <c r="AO41" s="138">
        <v>274.21180555132258</v>
      </c>
      <c r="AP41" s="138">
        <v>344.69444797856761</v>
      </c>
      <c r="AQ41" s="138">
        <v>471.35328547933022</v>
      </c>
      <c r="AR41" s="138">
        <v>285.57082417760421</v>
      </c>
      <c r="AS41" s="138">
        <v>263.85860664766642</v>
      </c>
      <c r="AT41" s="138">
        <v>428.11666179895252</v>
      </c>
      <c r="AU41" s="138">
        <v>652.35106638252421</v>
      </c>
      <c r="AV41" s="138">
        <v>451.6488125432906</v>
      </c>
      <c r="AW41" s="138">
        <v>433.34472376761585</v>
      </c>
      <c r="AX41" s="138">
        <v>636.05703457283062</v>
      </c>
      <c r="AY41" s="138">
        <v>713.54708546824668</v>
      </c>
      <c r="AZ41" s="138">
        <v>610.22578777775789</v>
      </c>
      <c r="BA41" s="138">
        <v>542.5540278826785</v>
      </c>
      <c r="BB41" s="138">
        <v>493.04464255609184</v>
      </c>
      <c r="BC41" s="138">
        <v>364.76707967255987</v>
      </c>
      <c r="BD41" s="138">
        <v>345.65485840712279</v>
      </c>
      <c r="BE41" s="138">
        <v>373.21078000432527</v>
      </c>
      <c r="BF41" s="138">
        <v>391.86741620635115</v>
      </c>
      <c r="BG41" s="138">
        <v>574.6852320768952</v>
      </c>
      <c r="BH41" s="213">
        <v>828.20927900012646</v>
      </c>
      <c r="BI41" s="138">
        <v>790.28054681012134</v>
      </c>
      <c r="BJ41" s="138">
        <v>773.52802069173947</v>
      </c>
      <c r="BK41" s="138">
        <v>660.39523667083756</v>
      </c>
      <c r="BL41" s="138">
        <v>576.73953480966497</v>
      </c>
      <c r="BM41" s="138">
        <v>631.02178374458219</v>
      </c>
      <c r="BN41" s="138">
        <v>734.39802897419872</v>
      </c>
      <c r="BO41" s="138">
        <v>746.77138384093655</v>
      </c>
      <c r="BP41" s="138">
        <v>806.55881987601026</v>
      </c>
      <c r="BQ41" s="138">
        <v>832.95041511246211</v>
      </c>
      <c r="BR41" s="138">
        <v>828.21841404111967</v>
      </c>
      <c r="BS41" s="138">
        <v>841.23385062001262</v>
      </c>
      <c r="BT41" s="138">
        <v>809.82816887796378</v>
      </c>
      <c r="BU41" s="138">
        <v>832.81992530079617</v>
      </c>
      <c r="BV41" s="138">
        <v>759.38114027249128</v>
      </c>
      <c r="BW41" s="138">
        <v>592.08450154831996</v>
      </c>
      <c r="BX41" s="138">
        <v>449.02595435525768</v>
      </c>
      <c r="BY41" s="138">
        <v>351.52238300332209</v>
      </c>
      <c r="BZ41" s="138">
        <v>266.82133082949412</v>
      </c>
      <c r="CA41" s="138">
        <v>187.99758472016711</v>
      </c>
      <c r="CB41" s="138">
        <v>109.26079332874478</v>
      </c>
      <c r="CC41" s="139">
        <v>34.164280107626119</v>
      </c>
    </row>
    <row r="42" spans="2:81" ht="26.25" customHeight="1" x14ac:dyDescent="0.4">
      <c r="B42" s="67" t="s">
        <v>383</v>
      </c>
      <c r="AH42" s="138">
        <v>3655.9905685069102</v>
      </c>
      <c r="AI42" s="138">
        <v>3280.2924402726817</v>
      </c>
      <c r="AJ42" s="138">
        <v>3821.6904352413758</v>
      </c>
      <c r="AK42" s="138">
        <v>5829.5365304320476</v>
      </c>
      <c r="AL42" s="138">
        <v>9012.2634774579583</v>
      </c>
      <c r="AM42" s="138">
        <v>10948.077797030199</v>
      </c>
      <c r="AN42" s="138">
        <v>11804.810478258187</v>
      </c>
      <c r="AO42" s="138">
        <v>12802.021276135923</v>
      </c>
      <c r="AP42" s="138">
        <v>13123.834231375151</v>
      </c>
      <c r="AQ42" s="138">
        <v>11943.920303362269</v>
      </c>
      <c r="AR42" s="138">
        <v>9587.2644732679037</v>
      </c>
      <c r="AS42" s="138">
        <v>8389.6550564685185</v>
      </c>
      <c r="AT42" s="138">
        <v>9230.5292768294112</v>
      </c>
      <c r="AU42" s="138">
        <v>11929.04806181712</v>
      </c>
      <c r="AV42" s="138">
        <v>14495.11503645632</v>
      </c>
      <c r="AW42" s="138">
        <v>15465.975206587535</v>
      </c>
      <c r="AX42" s="138">
        <v>15814.235853958417</v>
      </c>
      <c r="AY42" s="138">
        <v>16074.634618270973</v>
      </c>
      <c r="AZ42" s="138">
        <v>15116.086394371892</v>
      </c>
      <c r="BA42" s="138">
        <v>14049.898893423178</v>
      </c>
      <c r="BB42" s="138">
        <v>13285.183552288294</v>
      </c>
      <c r="BC42" s="138">
        <v>12656.384357089633</v>
      </c>
      <c r="BD42" s="138">
        <v>12123.195831797177</v>
      </c>
      <c r="BE42" s="138">
        <v>11845.175242460335</v>
      </c>
      <c r="BF42" s="138">
        <v>11771.506650996283</v>
      </c>
      <c r="BG42" s="138">
        <v>12288.859303475929</v>
      </c>
      <c r="BH42" s="213">
        <v>11948.678909223212</v>
      </c>
      <c r="BI42" s="138">
        <v>11721.617176588852</v>
      </c>
      <c r="BJ42" s="138">
        <v>11822.280090302886</v>
      </c>
      <c r="BK42" s="138">
        <v>11984.3833422025</v>
      </c>
      <c r="BL42" s="138">
        <v>12069.27694292679</v>
      </c>
      <c r="BM42" s="138">
        <v>14852.199009955782</v>
      </c>
      <c r="BN42" s="138">
        <v>15072.799702362216</v>
      </c>
      <c r="BO42" s="138">
        <v>15717.929025666459</v>
      </c>
      <c r="BP42" s="138">
        <v>16733.60638372249</v>
      </c>
      <c r="BQ42" s="138">
        <v>16578.967607454299</v>
      </c>
      <c r="BR42" s="138">
        <v>16442.045891970294</v>
      </c>
      <c r="BS42" s="138">
        <v>16402.146650609102</v>
      </c>
      <c r="BT42" s="138">
        <v>15613.6058194462</v>
      </c>
      <c r="BU42" s="138">
        <v>15622.197380940097</v>
      </c>
      <c r="BV42" s="138">
        <v>14519.297597638511</v>
      </c>
      <c r="BW42" s="138">
        <v>11902.738673540673</v>
      </c>
      <c r="BX42" s="138">
        <v>10105.625040289342</v>
      </c>
      <c r="BY42" s="138">
        <v>9812.3682586706254</v>
      </c>
      <c r="BZ42" s="138">
        <v>9053.728483499126</v>
      </c>
      <c r="CA42" s="138">
        <v>8046.4084835021986</v>
      </c>
      <c r="CB42" s="138">
        <v>6253.6172837279519</v>
      </c>
      <c r="CC42" s="139">
        <v>3293.4988113536815</v>
      </c>
    </row>
    <row r="43" spans="2:81" x14ac:dyDescent="0.4">
      <c r="B43" s="67" t="s">
        <v>384</v>
      </c>
      <c r="AH43" s="138">
        <v>6509.0206236755294</v>
      </c>
      <c r="AI43" s="138">
        <v>5961.3655213103357</v>
      </c>
      <c r="AJ43" s="138">
        <v>6429.9451157419408</v>
      </c>
      <c r="AK43" s="138">
        <v>8828.8382138017787</v>
      </c>
      <c r="AL43" s="138">
        <v>11812.408472773683</v>
      </c>
      <c r="AM43" s="138">
        <v>13599.436442533781</v>
      </c>
      <c r="AN43" s="138">
        <v>14667.852707184509</v>
      </c>
      <c r="AO43" s="138">
        <v>15685.449086521414</v>
      </c>
      <c r="AP43" s="138">
        <v>15807.062428596768</v>
      </c>
      <c r="AQ43" s="138">
        <v>14426.210204094201</v>
      </c>
      <c r="AR43" s="138">
        <v>12158.690084160527</v>
      </c>
      <c r="AS43" s="138">
        <v>10804.254983621435</v>
      </c>
      <c r="AT43" s="138">
        <v>11681.426465143004</v>
      </c>
      <c r="AU43" s="138">
        <v>14565.645560638337</v>
      </c>
      <c r="AV43" s="138">
        <v>18313.943385266906</v>
      </c>
      <c r="AW43" s="138">
        <v>19299.982372525184</v>
      </c>
      <c r="AX43" s="138">
        <v>19635.247885017467</v>
      </c>
      <c r="AY43" s="138">
        <v>19983.812556361943</v>
      </c>
      <c r="AZ43" s="138">
        <v>18893.978654398878</v>
      </c>
      <c r="BA43" s="138">
        <v>17967.536809188972</v>
      </c>
      <c r="BB43" s="138">
        <v>17079.901017733762</v>
      </c>
      <c r="BC43" s="138">
        <v>16797.451647473627</v>
      </c>
      <c r="BD43" s="138">
        <v>16720.474776864427</v>
      </c>
      <c r="BE43" s="138">
        <v>16997.468609419975</v>
      </c>
      <c r="BF43" s="138">
        <v>17468.671769736931</v>
      </c>
      <c r="BG43" s="138">
        <v>18997.900614973263</v>
      </c>
      <c r="BH43" s="213">
        <v>20474.864479737909</v>
      </c>
      <c r="BI43" s="138">
        <v>20662.60598657895</v>
      </c>
      <c r="BJ43" s="138">
        <v>21114.790071133812</v>
      </c>
      <c r="BK43" s="138">
        <v>21678.18118074341</v>
      </c>
      <c r="BL43" s="138">
        <v>21938.047906608455</v>
      </c>
      <c r="BM43" s="138">
        <v>25102.341539087989</v>
      </c>
      <c r="BN43" s="138">
        <v>25278.865150479771</v>
      </c>
      <c r="BO43" s="138">
        <v>25539.800271037511</v>
      </c>
      <c r="BP43" s="138">
        <v>25711.671090219686</v>
      </c>
      <c r="BQ43" s="138">
        <v>24846.874627031702</v>
      </c>
      <c r="BR43" s="138">
        <v>24058.42290157243</v>
      </c>
      <c r="BS43" s="138">
        <v>23385.4846881304</v>
      </c>
      <c r="BT43" s="138">
        <v>21965.153850795607</v>
      </c>
      <c r="BU43" s="138">
        <v>21535.611778452028</v>
      </c>
      <c r="BV43" s="138">
        <v>20053.159464368127</v>
      </c>
      <c r="BW43" s="138">
        <v>17233.622472769115</v>
      </c>
      <c r="BX43" s="138">
        <v>15106.926439450159</v>
      </c>
      <c r="BY43" s="138">
        <v>14811.52685647511</v>
      </c>
      <c r="BZ43" s="138">
        <v>14035.652717174373</v>
      </c>
      <c r="CA43" s="138">
        <v>12853.346613135611</v>
      </c>
      <c r="CB43" s="138">
        <v>10905.656512145075</v>
      </c>
      <c r="CC43" s="139">
        <v>7818.865689788603</v>
      </c>
    </row>
    <row r="44" spans="2:81" ht="26.25" customHeight="1" x14ac:dyDescent="0.4">
      <c r="B44" s="72" t="s">
        <v>393</v>
      </c>
      <c r="AH44" s="138">
        <v>0</v>
      </c>
      <c r="AI44" s="138">
        <v>0</v>
      </c>
      <c r="AJ44" s="138">
        <v>0</v>
      </c>
      <c r="AK44" s="138">
        <v>0</v>
      </c>
      <c r="AL44" s="138">
        <v>0</v>
      </c>
      <c r="AM44" s="138">
        <v>0</v>
      </c>
      <c r="AN44" s="138">
        <v>0</v>
      </c>
      <c r="AO44" s="138">
        <v>0</v>
      </c>
      <c r="AP44" s="138">
        <v>0</v>
      </c>
      <c r="AQ44" s="138">
        <v>0</v>
      </c>
      <c r="AR44" s="138">
        <v>0</v>
      </c>
      <c r="AS44" s="138">
        <v>0</v>
      </c>
      <c r="AT44" s="138">
        <v>0</v>
      </c>
      <c r="AU44" s="138">
        <v>0</v>
      </c>
      <c r="AV44" s="138">
        <v>0</v>
      </c>
      <c r="AW44" s="138">
        <v>0</v>
      </c>
      <c r="AX44" s="138">
        <v>0</v>
      </c>
      <c r="AY44" s="138">
        <v>0</v>
      </c>
      <c r="AZ44" s="138">
        <v>0</v>
      </c>
      <c r="BA44" s="138">
        <v>0</v>
      </c>
      <c r="BB44" s="138">
        <v>0</v>
      </c>
      <c r="BC44" s="138">
        <v>0</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8">
        <v>0</v>
      </c>
      <c r="CB44" s="138">
        <v>0</v>
      </c>
      <c r="CC44" s="139">
        <v>0</v>
      </c>
    </row>
    <row r="45" spans="2:81" x14ac:dyDescent="0.4">
      <c r="B45" s="65" t="s">
        <v>394</v>
      </c>
      <c r="AH45" s="138">
        <v>122.66765868350573</v>
      </c>
      <c r="AI45" s="138">
        <v>118.09711716583843</v>
      </c>
      <c r="AJ45" s="138">
        <v>154.22047924397734</v>
      </c>
      <c r="AK45" s="138">
        <v>219.25217592454362</v>
      </c>
      <c r="AL45" s="138">
        <v>290.85964201732173</v>
      </c>
      <c r="AM45" s="138">
        <v>363.23932350688364</v>
      </c>
      <c r="AN45" s="138">
        <v>352.08014348031116</v>
      </c>
      <c r="AO45" s="138">
        <v>344.1021894456419</v>
      </c>
      <c r="AP45" s="138">
        <v>409.19173084134314</v>
      </c>
      <c r="AQ45" s="138">
        <v>432.53771990198669</v>
      </c>
      <c r="AR45" s="138">
        <v>890.71842214306093</v>
      </c>
      <c r="AS45" s="138">
        <v>891.47375676391425</v>
      </c>
      <c r="AT45" s="138">
        <v>957.79860008903961</v>
      </c>
      <c r="AU45" s="138">
        <v>1146.7205473053873</v>
      </c>
      <c r="AV45" s="138">
        <v>1657.3708536948816</v>
      </c>
      <c r="AW45" s="138">
        <v>2103.6887996829437</v>
      </c>
      <c r="AX45" s="138">
        <v>2477.5049127911152</v>
      </c>
      <c r="AY45" s="138">
        <v>2904.8438444453313</v>
      </c>
      <c r="AZ45" s="138">
        <v>3360.0813636686371</v>
      </c>
      <c r="BA45" s="138">
        <v>3763.7904974678577</v>
      </c>
      <c r="BB45" s="138">
        <v>3866.2280968732316</v>
      </c>
      <c r="BC45" s="138">
        <v>3004.0353079851134</v>
      </c>
      <c r="BD45" s="138">
        <v>2.6612179278997896</v>
      </c>
      <c r="BE45" s="138">
        <v>0</v>
      </c>
      <c r="BF45" s="138">
        <v>0</v>
      </c>
      <c r="BG45" s="138">
        <v>0.1251554459891151</v>
      </c>
      <c r="BH45" s="138">
        <v>0</v>
      </c>
      <c r="BI45" s="138">
        <v>0</v>
      </c>
      <c r="BJ45" s="138">
        <v>0</v>
      </c>
      <c r="BK45" s="138">
        <v>0</v>
      </c>
      <c r="BL45" s="138">
        <v>0</v>
      </c>
      <c r="BM45" s="138">
        <v>0</v>
      </c>
      <c r="BN45" s="138">
        <v>0</v>
      </c>
      <c r="BO45" s="138">
        <v>0</v>
      </c>
      <c r="BP45" s="138">
        <v>0</v>
      </c>
      <c r="BQ45" s="138">
        <v>0</v>
      </c>
      <c r="BR45" s="138">
        <v>0</v>
      </c>
      <c r="BS45" s="138">
        <v>0</v>
      </c>
      <c r="BT45" s="138">
        <v>0</v>
      </c>
      <c r="BU45" s="138">
        <v>0</v>
      </c>
      <c r="BV45" s="138">
        <v>0</v>
      </c>
      <c r="BW45" s="138">
        <v>0</v>
      </c>
      <c r="BX45" s="138">
        <v>0</v>
      </c>
      <c r="BY45" s="138">
        <v>0</v>
      </c>
      <c r="BZ45" s="138">
        <v>0</v>
      </c>
      <c r="CA45" s="138">
        <v>0</v>
      </c>
      <c r="CB45" s="138">
        <v>0</v>
      </c>
      <c r="CC45" s="139">
        <v>0</v>
      </c>
    </row>
    <row r="46" spans="2:81" x14ac:dyDescent="0.4">
      <c r="B46" s="178" t="s">
        <v>395</v>
      </c>
      <c r="AH46" s="138">
        <v>74.172875463124399</v>
      </c>
      <c r="AI46" s="138">
        <v>70.566642724460891</v>
      </c>
      <c r="AJ46" s="138">
        <v>90.760325713440267</v>
      </c>
      <c r="AK46" s="138">
        <v>127.08838095443973</v>
      </c>
      <c r="AL46" s="138">
        <v>166.12446775092744</v>
      </c>
      <c r="AM46" s="138">
        <v>205.04949140554822</v>
      </c>
      <c r="AN46" s="138">
        <v>197.81877111344701</v>
      </c>
      <c r="AO46" s="138">
        <v>193.0216815353659</v>
      </c>
      <c r="AP46" s="138">
        <v>229.53176837196031</v>
      </c>
      <c r="AQ46" s="138">
        <v>243.43497853186869</v>
      </c>
      <c r="AR46" s="138">
        <v>485.06868814610675</v>
      </c>
      <c r="AS46" s="138">
        <v>516.2811749666331</v>
      </c>
      <c r="AT46" s="138">
        <v>563.39048253586975</v>
      </c>
      <c r="AU46" s="138">
        <v>686.44391172858059</v>
      </c>
      <c r="AV46" s="138">
        <v>920.7259820724006</v>
      </c>
      <c r="AW46" s="138">
        <v>1113.819371876833</v>
      </c>
      <c r="AX46" s="138">
        <v>1283.0837524602134</v>
      </c>
      <c r="AY46" s="138">
        <v>1449.8949522817265</v>
      </c>
      <c r="AZ46" s="138">
        <v>1635.7283037437769</v>
      </c>
      <c r="BA46" s="138">
        <v>1810.8013124329268</v>
      </c>
      <c r="BB46" s="138">
        <v>1848.4810161509922</v>
      </c>
      <c r="BC46" s="138">
        <v>1510.1510557849922</v>
      </c>
      <c r="BD46" s="138">
        <v>1.3378141904022296</v>
      </c>
      <c r="BE46" s="138">
        <v>0</v>
      </c>
      <c r="BF46" s="138">
        <v>0</v>
      </c>
      <c r="BG46" s="138">
        <v>6.2916580372843062E-2</v>
      </c>
      <c r="BH46" s="138">
        <v>0</v>
      </c>
      <c r="BI46" s="138">
        <v>0</v>
      </c>
      <c r="BJ46" s="138">
        <v>0</v>
      </c>
      <c r="BK46" s="138">
        <v>0</v>
      </c>
      <c r="BL46" s="138">
        <v>0</v>
      </c>
      <c r="BM46" s="138">
        <v>0</v>
      </c>
      <c r="BN46" s="138">
        <v>0</v>
      </c>
      <c r="BO46" s="138">
        <v>0</v>
      </c>
      <c r="BP46" s="138">
        <v>0</v>
      </c>
      <c r="BQ46" s="138">
        <v>0</v>
      </c>
      <c r="BR46" s="138">
        <v>0</v>
      </c>
      <c r="BS46" s="138">
        <v>0</v>
      </c>
      <c r="BT46" s="138">
        <v>0</v>
      </c>
      <c r="BU46" s="138">
        <v>0</v>
      </c>
      <c r="BV46" s="138">
        <v>0</v>
      </c>
      <c r="BW46" s="138">
        <v>0</v>
      </c>
      <c r="BX46" s="138">
        <v>0</v>
      </c>
      <c r="BY46" s="138">
        <v>0</v>
      </c>
      <c r="BZ46" s="138">
        <v>0</v>
      </c>
      <c r="CA46" s="138">
        <v>0</v>
      </c>
      <c r="CB46" s="138">
        <v>0</v>
      </c>
      <c r="CC46" s="139">
        <v>0</v>
      </c>
    </row>
    <row r="47" spans="2:81" x14ac:dyDescent="0.4">
      <c r="B47" s="178" t="s">
        <v>396</v>
      </c>
      <c r="AH47" s="138">
        <v>48.494783220381336</v>
      </c>
      <c r="AI47" s="138">
        <v>47.530474441377528</v>
      </c>
      <c r="AJ47" s="138">
        <v>63.460153530537056</v>
      </c>
      <c r="AK47" s="138">
        <v>92.163794970103908</v>
      </c>
      <c r="AL47" s="138">
        <v>124.73517426639431</v>
      </c>
      <c r="AM47" s="138">
        <v>158.18983210133541</v>
      </c>
      <c r="AN47" s="138">
        <v>154.26137236686418</v>
      </c>
      <c r="AO47" s="138">
        <v>151.080507910276</v>
      </c>
      <c r="AP47" s="138">
        <v>179.6599624693828</v>
      </c>
      <c r="AQ47" s="138">
        <v>189.10274137011803</v>
      </c>
      <c r="AR47" s="138">
        <v>405.64973399695407</v>
      </c>
      <c r="AS47" s="138">
        <v>375.19258179728126</v>
      </c>
      <c r="AT47" s="138">
        <v>394.40811755316986</v>
      </c>
      <c r="AU47" s="138">
        <v>460.27663557680683</v>
      </c>
      <c r="AV47" s="138">
        <v>736.64487162248076</v>
      </c>
      <c r="AW47" s="138">
        <v>989.86942780611082</v>
      </c>
      <c r="AX47" s="138">
        <v>1194.4211603309016</v>
      </c>
      <c r="AY47" s="138">
        <v>1454.9488921636048</v>
      </c>
      <c r="AZ47" s="138">
        <v>1724.3530599248602</v>
      </c>
      <c r="BA47" s="138">
        <v>1952.9891850349306</v>
      </c>
      <c r="BB47" s="138">
        <v>2017.7470807222396</v>
      </c>
      <c r="BC47" s="138">
        <v>1493.8842522001214</v>
      </c>
      <c r="BD47" s="138">
        <v>1.3234037374975602</v>
      </c>
      <c r="BE47" s="138">
        <v>0</v>
      </c>
      <c r="BF47" s="138">
        <v>0</v>
      </c>
      <c r="BG47" s="138">
        <v>6.2238865616272052E-2</v>
      </c>
      <c r="BH47" s="138">
        <v>0</v>
      </c>
      <c r="BI47" s="138">
        <v>0</v>
      </c>
      <c r="BJ47" s="138">
        <v>0</v>
      </c>
      <c r="BK47" s="138">
        <v>0</v>
      </c>
      <c r="BL47" s="138">
        <v>0</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8">
        <v>0</v>
      </c>
      <c r="CB47" s="138">
        <v>0</v>
      </c>
      <c r="CC47" s="139">
        <v>0</v>
      </c>
    </row>
    <row r="48" spans="2:81" x14ac:dyDescent="0.4">
      <c r="B48" s="178" t="s">
        <v>397</v>
      </c>
      <c r="AH48" s="138">
        <v>70.310428575532754</v>
      </c>
      <c r="AI48" s="138">
        <v>64.391047216611909</v>
      </c>
      <c r="AJ48" s="138">
        <v>80.904553000213497</v>
      </c>
      <c r="AK48" s="138">
        <v>106.97578693461249</v>
      </c>
      <c r="AL48" s="138">
        <v>128.10815498281542</v>
      </c>
      <c r="AM48" s="138">
        <v>148.63201303515419</v>
      </c>
      <c r="AN48" s="138">
        <v>142.78171524039405</v>
      </c>
      <c r="AO48" s="138">
        <v>141.43637480254409</v>
      </c>
      <c r="AP48" s="138">
        <v>169.44257581657433</v>
      </c>
      <c r="AQ48" s="138">
        <v>186.89764730207909</v>
      </c>
      <c r="AR48" s="138">
        <v>304.96312822360653</v>
      </c>
      <c r="AS48" s="138">
        <v>363.04179955777522</v>
      </c>
      <c r="AT48" s="138">
        <v>387.00355714736543</v>
      </c>
      <c r="AU48" s="138">
        <v>450.29830684403117</v>
      </c>
      <c r="AV48" s="138">
        <v>722.16183657814406</v>
      </c>
      <c r="AW48" s="138">
        <v>962.75410280616063</v>
      </c>
      <c r="AX48" s="138">
        <v>1128.3735748001677</v>
      </c>
      <c r="AY48" s="138">
        <v>1324.1474026002272</v>
      </c>
      <c r="AZ48" s="138">
        <v>1531.027654394775</v>
      </c>
      <c r="BA48" s="138">
        <v>1786.5672787004009</v>
      </c>
      <c r="BB48" s="138">
        <v>1942.3433629222657</v>
      </c>
      <c r="BC48" s="138">
        <v>1538.2408227911933</v>
      </c>
      <c r="BD48" s="138">
        <v>1.362698382458404</v>
      </c>
      <c r="BE48" s="138">
        <v>0</v>
      </c>
      <c r="BF48" s="138">
        <v>0</v>
      </c>
      <c r="BG48" s="138">
        <v>6.4086868654091453E-2</v>
      </c>
      <c r="BH48" s="138">
        <v>0</v>
      </c>
      <c r="BI48" s="138">
        <v>0</v>
      </c>
      <c r="BJ48" s="138">
        <v>0</v>
      </c>
      <c r="BK48" s="138">
        <v>0</v>
      </c>
      <c r="BL48" s="138">
        <v>0</v>
      </c>
      <c r="BM48" s="138">
        <v>0</v>
      </c>
      <c r="BN48" s="138">
        <v>0</v>
      </c>
      <c r="BO48" s="138">
        <v>0</v>
      </c>
      <c r="BP48" s="138">
        <v>0</v>
      </c>
      <c r="BQ48" s="138">
        <v>0</v>
      </c>
      <c r="BR48" s="138">
        <v>0</v>
      </c>
      <c r="BS48" s="138">
        <v>0</v>
      </c>
      <c r="BT48" s="138">
        <v>0</v>
      </c>
      <c r="BU48" s="138">
        <v>0</v>
      </c>
      <c r="BV48" s="138">
        <v>0</v>
      </c>
      <c r="BW48" s="138">
        <v>0</v>
      </c>
      <c r="BX48" s="138">
        <v>0</v>
      </c>
      <c r="BY48" s="138">
        <v>0</v>
      </c>
      <c r="BZ48" s="138">
        <v>0</v>
      </c>
      <c r="CA48" s="138">
        <v>0</v>
      </c>
      <c r="CB48" s="138">
        <v>0</v>
      </c>
      <c r="CC48" s="139">
        <v>0</v>
      </c>
    </row>
    <row r="49" spans="1:81" x14ac:dyDescent="0.4">
      <c r="B49" s="178" t="s">
        <v>398</v>
      </c>
      <c r="AH49" s="138">
        <v>52.357230107972974</v>
      </c>
      <c r="AI49" s="138">
        <v>53.70606994922651</v>
      </c>
      <c r="AJ49" s="138">
        <v>73.315926243763826</v>
      </c>
      <c r="AK49" s="138">
        <v>112.27638898993114</v>
      </c>
      <c r="AL49" s="138">
        <v>162.75148703450634</v>
      </c>
      <c r="AM49" s="138">
        <v>214.60731047172945</v>
      </c>
      <c r="AN49" s="138">
        <v>209.29842823991714</v>
      </c>
      <c r="AO49" s="138">
        <v>202.6658146430978</v>
      </c>
      <c r="AP49" s="138">
        <v>239.74915502476878</v>
      </c>
      <c r="AQ49" s="138">
        <v>245.6400725999076</v>
      </c>
      <c r="AR49" s="138">
        <v>585.75529391945429</v>
      </c>
      <c r="AS49" s="138">
        <v>528.43195720613915</v>
      </c>
      <c r="AT49" s="138">
        <v>570.79504294167418</v>
      </c>
      <c r="AU49" s="138">
        <v>696.42224046135618</v>
      </c>
      <c r="AV49" s="138">
        <v>935.20901711673775</v>
      </c>
      <c r="AW49" s="138">
        <v>1140.9346968767834</v>
      </c>
      <c r="AX49" s="138">
        <v>1349.1313379909473</v>
      </c>
      <c r="AY49" s="138">
        <v>1580.6964418451039</v>
      </c>
      <c r="AZ49" s="138">
        <v>1829.0537092738623</v>
      </c>
      <c r="BA49" s="138">
        <v>1977.2232187674565</v>
      </c>
      <c r="BB49" s="138">
        <v>1923.8847339509655</v>
      </c>
      <c r="BC49" s="138">
        <v>1465.7944851939201</v>
      </c>
      <c r="BD49" s="138">
        <v>1.2985195454413858</v>
      </c>
      <c r="BE49" s="138">
        <v>0</v>
      </c>
      <c r="BF49" s="138">
        <v>0</v>
      </c>
      <c r="BG49" s="138">
        <v>6.1068577335023647E-2</v>
      </c>
      <c r="BH49" s="138">
        <v>0</v>
      </c>
      <c r="BI49" s="138">
        <v>0</v>
      </c>
      <c r="BJ49" s="138">
        <v>0</v>
      </c>
      <c r="BK49" s="138">
        <v>0</v>
      </c>
      <c r="BL49" s="138">
        <v>0</v>
      </c>
      <c r="BM49" s="138">
        <v>0</v>
      </c>
      <c r="BN49" s="138">
        <v>0</v>
      </c>
      <c r="BO49" s="138">
        <v>0</v>
      </c>
      <c r="BP49" s="138">
        <v>0</v>
      </c>
      <c r="BQ49" s="138">
        <v>0</v>
      </c>
      <c r="BR49" s="138">
        <v>0</v>
      </c>
      <c r="BS49" s="138">
        <v>0</v>
      </c>
      <c r="BT49" s="138">
        <v>0</v>
      </c>
      <c r="BU49" s="138">
        <v>0</v>
      </c>
      <c r="BV49" s="138">
        <v>0</v>
      </c>
      <c r="BW49" s="138">
        <v>0</v>
      </c>
      <c r="BX49" s="138">
        <v>0</v>
      </c>
      <c r="BY49" s="138">
        <v>0</v>
      </c>
      <c r="BZ49" s="138">
        <v>0</v>
      </c>
      <c r="CA49" s="138">
        <v>0</v>
      </c>
      <c r="CB49" s="138">
        <v>0</v>
      </c>
      <c r="CC49" s="139">
        <v>0</v>
      </c>
    </row>
    <row r="50" spans="1:81" ht="26.25" customHeight="1" x14ac:dyDescent="0.4">
      <c r="B50" s="65" t="s">
        <v>230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5.1344500587180004</v>
      </c>
      <c r="AW50" s="138">
        <v>12.547845511718595</v>
      </c>
      <c r="AX50" s="138">
        <v>19.549425320515095</v>
      </c>
      <c r="AY50" s="138">
        <v>31.999716360434135</v>
      </c>
      <c r="AZ50" s="138">
        <v>54.870943984466294</v>
      </c>
      <c r="BA50" s="138">
        <v>67.994189757345126</v>
      </c>
      <c r="BB50" s="138">
        <v>77.726341160839041</v>
      </c>
      <c r="BC50" s="138">
        <v>62.257401640284833</v>
      </c>
      <c r="BD50" s="138">
        <v>-9.4932335439700102E-2</v>
      </c>
      <c r="BE50" s="138">
        <v>-0.13258030045591657</v>
      </c>
      <c r="BF50" s="138">
        <v>-0.22111446616754915</v>
      </c>
      <c r="BG50" s="138">
        <v>0.1251554459891151</v>
      </c>
      <c r="BH50" s="138">
        <v>-4.1412708763204041E-2</v>
      </c>
      <c r="BI50" s="138">
        <v>0</v>
      </c>
      <c r="BJ50" s="138">
        <v>0</v>
      </c>
      <c r="BK50" s="138">
        <v>0</v>
      </c>
      <c r="BL50" s="138">
        <v>0</v>
      </c>
      <c r="BM50" s="138">
        <v>0</v>
      </c>
      <c r="BN50" s="138">
        <v>0</v>
      </c>
      <c r="BO50" s="138">
        <v>0</v>
      </c>
      <c r="BP50" s="138">
        <v>0</v>
      </c>
      <c r="BQ50" s="138">
        <v>0</v>
      </c>
      <c r="BR50" s="138">
        <v>0</v>
      </c>
      <c r="BS50" s="138">
        <v>0</v>
      </c>
      <c r="BT50" s="138">
        <v>0</v>
      </c>
      <c r="BU50" s="138">
        <v>0</v>
      </c>
      <c r="BV50" s="138">
        <v>0</v>
      </c>
      <c r="BW50" s="138">
        <v>0</v>
      </c>
      <c r="BX50" s="138">
        <v>0</v>
      </c>
      <c r="BY50" s="138">
        <v>0</v>
      </c>
      <c r="BZ50" s="138">
        <v>0</v>
      </c>
      <c r="CA50" s="138">
        <v>0</v>
      </c>
      <c r="CB50" s="138">
        <v>0</v>
      </c>
      <c r="CC50" s="139">
        <v>0</v>
      </c>
    </row>
    <row r="51" spans="1:81" x14ac:dyDescent="0.4">
      <c r="B51" s="178" t="s">
        <v>395</v>
      </c>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1.1663620901959397</v>
      </c>
      <c r="AW51" s="138">
        <v>2.8247882207761688</v>
      </c>
      <c r="AX51" s="138">
        <v>4.4282909528846046</v>
      </c>
      <c r="AY51" s="138">
        <v>6.7955534094219372</v>
      </c>
      <c r="AZ51" s="138">
        <v>11.909312831226087</v>
      </c>
      <c r="BA51" s="138">
        <v>15.041215531167962</v>
      </c>
      <c r="BB51" s="138">
        <v>17.196292012084918</v>
      </c>
      <c r="BC51" s="138">
        <v>14.825783053753701</v>
      </c>
      <c r="BD51" s="138">
        <v>0</v>
      </c>
      <c r="BE51" s="138">
        <v>0</v>
      </c>
      <c r="BF51" s="138">
        <v>0</v>
      </c>
      <c r="BG51" s="138">
        <v>0</v>
      </c>
      <c r="BH51" s="138">
        <v>0</v>
      </c>
      <c r="BI51" s="138">
        <v>0</v>
      </c>
      <c r="BJ51" s="138">
        <v>0</v>
      </c>
      <c r="BK51" s="138">
        <v>0</v>
      </c>
      <c r="BL51" s="138">
        <v>0</v>
      </c>
      <c r="BM51" s="138">
        <v>0</v>
      </c>
      <c r="BN51" s="138">
        <v>0</v>
      </c>
      <c r="BO51" s="138">
        <v>0</v>
      </c>
      <c r="BP51" s="138">
        <v>0</v>
      </c>
      <c r="BQ51" s="138">
        <v>0</v>
      </c>
      <c r="BR51" s="138">
        <v>0</v>
      </c>
      <c r="BS51" s="138">
        <v>0</v>
      </c>
      <c r="BT51" s="138">
        <v>0</v>
      </c>
      <c r="BU51" s="138">
        <v>0</v>
      </c>
      <c r="BV51" s="138">
        <v>0</v>
      </c>
      <c r="BW51" s="138">
        <v>0</v>
      </c>
      <c r="BX51" s="138">
        <v>0</v>
      </c>
      <c r="BY51" s="138">
        <v>0</v>
      </c>
      <c r="BZ51" s="138">
        <v>0</v>
      </c>
      <c r="CA51" s="138">
        <v>0</v>
      </c>
      <c r="CB51" s="138">
        <v>0</v>
      </c>
      <c r="CC51" s="139">
        <v>0</v>
      </c>
    </row>
    <row r="52" spans="1:81" x14ac:dyDescent="0.4">
      <c r="B52" s="178" t="s">
        <v>396</v>
      </c>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3.9680879685220609</v>
      </c>
      <c r="AW52" s="138">
        <v>9.7230572909424264</v>
      </c>
      <c r="AX52" s="138">
        <v>15.121134367630491</v>
      </c>
      <c r="AY52" s="138">
        <v>25.204162951012197</v>
      </c>
      <c r="AZ52" s="138">
        <v>42.961631153240212</v>
      </c>
      <c r="BA52" s="138">
        <v>52.952974226177162</v>
      </c>
      <c r="BB52" s="138">
        <v>60.530049148754138</v>
      </c>
      <c r="BC52" s="138">
        <v>47.43161858653113</v>
      </c>
      <c r="BD52" s="138">
        <v>-9.4932335439700102E-2</v>
      </c>
      <c r="BE52" s="138">
        <v>-0.13258030045591657</v>
      </c>
      <c r="BF52" s="138">
        <v>-0.22111446616754915</v>
      </c>
      <c r="BG52" s="138">
        <v>0.1251554459891151</v>
      </c>
      <c r="BH52" s="138">
        <v>-4.1412708763204041E-2</v>
      </c>
      <c r="BI52" s="138">
        <v>0</v>
      </c>
      <c r="BJ52" s="138">
        <v>0</v>
      </c>
      <c r="BK52" s="138">
        <v>0</v>
      </c>
      <c r="BL52" s="138">
        <v>0</v>
      </c>
      <c r="BM52" s="138">
        <v>0</v>
      </c>
      <c r="BN52" s="138">
        <v>0</v>
      </c>
      <c r="BO52" s="138">
        <v>0</v>
      </c>
      <c r="BP52" s="138">
        <v>0</v>
      </c>
      <c r="BQ52" s="138">
        <v>0</v>
      </c>
      <c r="BR52" s="138">
        <v>0</v>
      </c>
      <c r="BS52" s="138">
        <v>0</v>
      </c>
      <c r="BT52" s="138">
        <v>0</v>
      </c>
      <c r="BU52" s="138">
        <v>0</v>
      </c>
      <c r="BV52" s="138">
        <v>0</v>
      </c>
      <c r="BW52" s="138">
        <v>0</v>
      </c>
      <c r="BX52" s="138">
        <v>0</v>
      </c>
      <c r="BY52" s="138">
        <v>0</v>
      </c>
      <c r="BZ52" s="138">
        <v>0</v>
      </c>
      <c r="CA52" s="138">
        <v>0</v>
      </c>
      <c r="CB52" s="138">
        <v>0</v>
      </c>
      <c r="CC52" s="139">
        <v>0</v>
      </c>
    </row>
    <row r="53" spans="1:81" x14ac:dyDescent="0.4">
      <c r="B53" s="65" t="s">
        <v>334</v>
      </c>
      <c r="AH53" s="138">
        <v>0</v>
      </c>
      <c r="AI53" s="138">
        <v>0</v>
      </c>
      <c r="AJ53" s="138">
        <v>0</v>
      </c>
      <c r="AK53" s="138">
        <v>0</v>
      </c>
      <c r="AL53" s="138">
        <v>0</v>
      </c>
      <c r="AM53" s="138">
        <v>0</v>
      </c>
      <c r="AN53" s="138">
        <v>0</v>
      </c>
      <c r="AO53" s="138">
        <v>0</v>
      </c>
      <c r="AP53" s="138">
        <v>0</v>
      </c>
      <c r="AQ53" s="138">
        <v>0</v>
      </c>
      <c r="AR53" s="138">
        <v>0</v>
      </c>
      <c r="AS53" s="138">
        <v>0</v>
      </c>
      <c r="AT53" s="138">
        <v>0</v>
      </c>
      <c r="AU53" s="138">
        <v>0</v>
      </c>
      <c r="AV53" s="138">
        <v>0</v>
      </c>
      <c r="AW53" s="138">
        <v>0</v>
      </c>
      <c r="AX53" s="138">
        <v>0</v>
      </c>
      <c r="AY53" s="138">
        <v>0</v>
      </c>
      <c r="AZ53" s="138">
        <v>5.1489383178770058</v>
      </c>
      <c r="BA53" s="138">
        <v>38.155117713973965</v>
      </c>
      <c r="BB53" s="138">
        <v>51.558642752332453</v>
      </c>
      <c r="BC53" s="138">
        <v>43.498413638409154</v>
      </c>
      <c r="BD53" s="138">
        <v>6.4880804335755693</v>
      </c>
      <c r="BE53" s="138">
        <v>9.2030708132488925E-3</v>
      </c>
      <c r="BF53" s="138">
        <v>6.4515862735097462E-2</v>
      </c>
      <c r="BG53" s="138">
        <v>0</v>
      </c>
      <c r="BH53" s="138">
        <v>0</v>
      </c>
      <c r="BI53" s="138">
        <v>0</v>
      </c>
      <c r="BJ53" s="138">
        <v>0</v>
      </c>
      <c r="BK53" s="138">
        <v>0</v>
      </c>
      <c r="BL53" s="138">
        <v>0</v>
      </c>
      <c r="BM53" s="138">
        <v>0</v>
      </c>
      <c r="BN53" s="138">
        <v>0</v>
      </c>
      <c r="BO53" s="138">
        <v>0</v>
      </c>
      <c r="BP53" s="138">
        <v>0</v>
      </c>
      <c r="BQ53" s="138">
        <v>0</v>
      </c>
      <c r="BR53" s="138">
        <v>0</v>
      </c>
      <c r="BS53" s="138">
        <v>0</v>
      </c>
      <c r="BT53" s="138">
        <v>0</v>
      </c>
      <c r="BU53" s="138">
        <v>0</v>
      </c>
      <c r="BV53" s="138">
        <v>0</v>
      </c>
      <c r="BW53" s="138">
        <v>0</v>
      </c>
      <c r="BX53" s="138">
        <v>0</v>
      </c>
      <c r="BY53" s="138">
        <v>0</v>
      </c>
      <c r="BZ53" s="138">
        <v>0</v>
      </c>
      <c r="CA53" s="138">
        <v>0</v>
      </c>
      <c r="CB53" s="138">
        <v>0</v>
      </c>
      <c r="CC53" s="139">
        <v>0</v>
      </c>
    </row>
    <row r="54" spans="1:81" x14ac:dyDescent="0.4">
      <c r="B54" s="65" t="s">
        <v>399</v>
      </c>
      <c r="AH54" s="138">
        <v>0</v>
      </c>
      <c r="AI54" s="138">
        <v>0</v>
      </c>
      <c r="AJ54" s="138">
        <v>0</v>
      </c>
      <c r="AK54" s="138">
        <v>0</v>
      </c>
      <c r="AL54" s="138">
        <v>0</v>
      </c>
      <c r="AM54" s="138">
        <v>0</v>
      </c>
      <c r="AN54" s="138">
        <v>0</v>
      </c>
      <c r="AO54" s="138">
        <v>0</v>
      </c>
      <c r="AP54" s="138">
        <v>0</v>
      </c>
      <c r="AQ54" s="138">
        <v>0</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116.38816274692284</v>
      </c>
      <c r="BM54" s="138">
        <v>134.8826347480684</v>
      </c>
      <c r="BN54" s="138">
        <v>136.11168891750714</v>
      </c>
      <c r="BO54" s="138">
        <v>141.44618576799226</v>
      </c>
      <c r="BP54" s="138">
        <v>131.52052676764063</v>
      </c>
      <c r="BQ54" s="138">
        <v>119.0404354269112</v>
      </c>
      <c r="BR54" s="138">
        <v>18.18244672886383</v>
      </c>
      <c r="BS54" s="138">
        <v>0</v>
      </c>
      <c r="BT54" s="138">
        <v>0</v>
      </c>
      <c r="BU54" s="138">
        <v>0</v>
      </c>
      <c r="BV54" s="138">
        <v>0</v>
      </c>
      <c r="BW54" s="138">
        <v>0</v>
      </c>
      <c r="BX54" s="138">
        <v>0</v>
      </c>
      <c r="BY54" s="138">
        <v>0</v>
      </c>
      <c r="BZ54" s="138">
        <v>0</v>
      </c>
      <c r="CA54" s="138">
        <v>0</v>
      </c>
      <c r="CB54" s="138">
        <v>0</v>
      </c>
      <c r="CC54" s="139">
        <v>0</v>
      </c>
    </row>
    <row r="55" spans="1:81" ht="26.25" customHeight="1" x14ac:dyDescent="0.4">
      <c r="B55" s="72" t="s">
        <v>400</v>
      </c>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232" t="str">
        <f>Table_3a!BL55</f>
        <v>Definition change -&gt;</v>
      </c>
      <c r="BM55" s="138"/>
      <c r="BN55" s="138"/>
      <c r="BO55" s="138"/>
      <c r="BP55" s="138"/>
      <c r="BQ55" s="138"/>
      <c r="BR55" s="138"/>
      <c r="BS55" s="138"/>
      <c r="BT55" s="138"/>
      <c r="BU55" s="138"/>
      <c r="BV55" s="138"/>
      <c r="BW55" s="138"/>
      <c r="BX55" s="138"/>
      <c r="BY55" s="138"/>
      <c r="BZ55" s="138"/>
      <c r="CA55" s="138"/>
      <c r="CB55" s="138"/>
      <c r="CC55" s="139"/>
    </row>
    <row r="56" spans="1:81" x14ac:dyDescent="0.4">
      <c r="B56" s="65" t="s">
        <v>401</v>
      </c>
      <c r="AH56" s="138">
        <v>966.31657679722264</v>
      </c>
      <c r="AI56" s="138">
        <v>950.20880967823757</v>
      </c>
      <c r="AJ56" s="138">
        <v>1070.9024788912218</v>
      </c>
      <c r="AK56" s="138">
        <v>1447.7103953472933</v>
      </c>
      <c r="AL56" s="138">
        <v>1645.0300646256953</v>
      </c>
      <c r="AM56" s="138">
        <v>1771.6433217857941</v>
      </c>
      <c r="AN56" s="138">
        <v>1865.4596926875729</v>
      </c>
      <c r="AO56" s="138">
        <v>1933.7063764687816</v>
      </c>
      <c r="AP56" s="138">
        <v>2047.5051818186748</v>
      </c>
      <c r="AQ56" s="138">
        <v>2017.4287290993884</v>
      </c>
      <c r="AR56" s="138">
        <v>1717.6770893334926</v>
      </c>
      <c r="AS56" s="138">
        <v>1963.192706512996</v>
      </c>
      <c r="AT56" s="138">
        <v>2251.5773864822795</v>
      </c>
      <c r="AU56" s="138">
        <v>1227.4393317528736</v>
      </c>
      <c r="AV56" s="138">
        <v>1292.4483374951808</v>
      </c>
      <c r="AW56" s="138">
        <v>1639.8557047031925</v>
      </c>
      <c r="AX56" s="138">
        <v>1673.5387307874323</v>
      </c>
      <c r="AY56" s="138">
        <v>1655.6808292306252</v>
      </c>
      <c r="AZ56" s="138">
        <v>1669.1800534928664</v>
      </c>
      <c r="BA56" s="138">
        <v>1746.6026132214938</v>
      </c>
      <c r="BB56" s="138">
        <v>1790.2313176950738</v>
      </c>
      <c r="BC56" s="138">
        <v>1844.103774897734</v>
      </c>
      <c r="BD56" s="138">
        <v>1913.2165252610025</v>
      </c>
      <c r="BE56" s="138">
        <v>2069.8407590817487</v>
      </c>
      <c r="BF56" s="138">
        <v>2146.7964378021838</v>
      </c>
      <c r="BG56" s="138">
        <v>2368.4861870533023</v>
      </c>
      <c r="BH56" s="138">
        <v>2611.181742989671</v>
      </c>
      <c r="BI56" s="138">
        <v>2564.6097867337758</v>
      </c>
      <c r="BJ56" s="138">
        <v>2711.2201766249332</v>
      </c>
      <c r="BK56" s="138">
        <v>2692.9716993880083</v>
      </c>
      <c r="BL56" s="213">
        <v>2500.25493259832</v>
      </c>
      <c r="BM56" s="138">
        <v>2530.4675714484333</v>
      </c>
      <c r="BN56" s="138">
        <v>2518.0592282163534</v>
      </c>
      <c r="BO56" s="138">
        <v>2418.5631229493583</v>
      </c>
      <c r="BP56" s="138">
        <v>2296.3232495069615</v>
      </c>
      <c r="BQ56" s="138">
        <v>0</v>
      </c>
      <c r="BR56" s="138">
        <v>0</v>
      </c>
      <c r="BS56" s="138">
        <v>0</v>
      </c>
      <c r="BT56" s="138">
        <v>0</v>
      </c>
      <c r="BU56" s="138">
        <v>0</v>
      </c>
      <c r="BV56" s="138">
        <v>0</v>
      </c>
      <c r="BW56" s="138">
        <v>0</v>
      </c>
      <c r="BX56" s="138">
        <v>0</v>
      </c>
      <c r="BY56" s="138">
        <v>0</v>
      </c>
      <c r="BZ56" s="138">
        <v>0</v>
      </c>
      <c r="CA56" s="138">
        <v>0</v>
      </c>
      <c r="CB56" s="138">
        <v>0</v>
      </c>
      <c r="CC56" s="139">
        <v>0</v>
      </c>
    </row>
    <row r="57" spans="1:81" x14ac:dyDescent="0.4">
      <c r="B57" s="65" t="s">
        <v>402</v>
      </c>
      <c r="AH57" s="138">
        <v>140.57114286312282</v>
      </c>
      <c r="AI57" s="138">
        <v>138.1554840589184</v>
      </c>
      <c r="AJ57" s="138">
        <v>155.63263255400821</v>
      </c>
      <c r="AK57" s="138">
        <v>209.99401106963211</v>
      </c>
      <c r="AL57" s="138">
        <v>237.56541784995918</v>
      </c>
      <c r="AM57" s="138">
        <v>254.84317963881995</v>
      </c>
      <c r="AN57" s="138">
        <v>268.80986224046876</v>
      </c>
      <c r="AO57" s="138">
        <v>276.97886797434325</v>
      </c>
      <c r="AP57" s="138">
        <v>294.90811995136613</v>
      </c>
      <c r="AQ57" s="138">
        <v>290.32639983023529</v>
      </c>
      <c r="AR57" s="138">
        <v>187.65534483577596</v>
      </c>
      <c r="AS57" s="138">
        <v>240.76892232867237</v>
      </c>
      <c r="AT57" s="138">
        <v>323.01070128237194</v>
      </c>
      <c r="AU57" s="138">
        <v>205.59467353975134</v>
      </c>
      <c r="AV57" s="138">
        <v>260.82185357367382</v>
      </c>
      <c r="AW57" s="138">
        <v>328.94898109475832</v>
      </c>
      <c r="AX57" s="138">
        <v>409.07234214585077</v>
      </c>
      <c r="AY57" s="138">
        <v>466.61816070058092</v>
      </c>
      <c r="AZ57" s="138">
        <v>514.05201020528614</v>
      </c>
      <c r="BA57" s="138">
        <v>593.40298583324739</v>
      </c>
      <c r="BB57" s="138">
        <v>650.60230610912834</v>
      </c>
      <c r="BC57" s="138">
        <v>705.00801876834214</v>
      </c>
      <c r="BD57" s="138">
        <v>756.84433259431989</v>
      </c>
      <c r="BE57" s="138">
        <v>811.04327829818749</v>
      </c>
      <c r="BF57" s="138">
        <v>890.37709340904883</v>
      </c>
      <c r="BG57" s="138">
        <v>1029.2135181115154</v>
      </c>
      <c r="BH57" s="138">
        <v>1071.0568055620315</v>
      </c>
      <c r="BI57" s="138">
        <v>1168.6528435992432</v>
      </c>
      <c r="BJ57" s="138">
        <v>1089.509945130274</v>
      </c>
      <c r="BK57" s="138">
        <v>1089.6213236558524</v>
      </c>
      <c r="BL57" s="213">
        <v>1209.6375602676865</v>
      </c>
      <c r="BM57" s="138">
        <v>1294.1280156815396</v>
      </c>
      <c r="BN57" s="138">
        <v>1342.2378981408347</v>
      </c>
      <c r="BO57" s="138">
        <v>1338.4978745244091</v>
      </c>
      <c r="BP57" s="138">
        <v>1327.9788201728397</v>
      </c>
      <c r="BQ57" s="138">
        <v>0</v>
      </c>
      <c r="BR57" s="138">
        <v>0</v>
      </c>
      <c r="BS57" s="138">
        <v>0</v>
      </c>
      <c r="BT57" s="138">
        <v>0</v>
      </c>
      <c r="BU57" s="138">
        <v>0</v>
      </c>
      <c r="BV57" s="138">
        <v>0</v>
      </c>
      <c r="BW57" s="138">
        <v>0</v>
      </c>
      <c r="BX57" s="138">
        <v>0</v>
      </c>
      <c r="BY57" s="138">
        <v>0</v>
      </c>
      <c r="BZ57" s="138">
        <v>0</v>
      </c>
      <c r="CA57" s="138">
        <v>0</v>
      </c>
      <c r="CB57" s="138">
        <v>0</v>
      </c>
      <c r="CC57" s="139">
        <v>0</v>
      </c>
    </row>
    <row r="58" spans="1:81" x14ac:dyDescent="0.4">
      <c r="B58" s="65" t="s">
        <v>403</v>
      </c>
      <c r="AH58" s="138">
        <v>454.61468847727645</v>
      </c>
      <c r="AI58" s="138">
        <v>448.94355410785039</v>
      </c>
      <c r="AJ58" s="138">
        <v>508.14065948615865</v>
      </c>
      <c r="AK58" s="138">
        <v>682.72984650968726</v>
      </c>
      <c r="AL58" s="138">
        <v>773.53967832367471</v>
      </c>
      <c r="AM58" s="138">
        <v>830.00891509726819</v>
      </c>
      <c r="AN58" s="138">
        <v>872.50644758691362</v>
      </c>
      <c r="AO58" s="138">
        <v>903.09909463739302</v>
      </c>
      <c r="AP58" s="138">
        <v>958.94215576468662</v>
      </c>
      <c r="AQ58" s="138">
        <v>944.168687526231</v>
      </c>
      <c r="AR58" s="138">
        <v>488.89030772118082</v>
      </c>
      <c r="AS58" s="138">
        <v>509.82428877714608</v>
      </c>
      <c r="AT58" s="138">
        <v>431.78077733935686</v>
      </c>
      <c r="AU58" s="138">
        <v>340.43177553965046</v>
      </c>
      <c r="AV58" s="138">
        <v>390.91421959044436</v>
      </c>
      <c r="AW58" s="138">
        <v>534.50442809919446</v>
      </c>
      <c r="AX58" s="138">
        <v>594.44522902759525</v>
      </c>
      <c r="AY58" s="138">
        <v>640.76502058091637</v>
      </c>
      <c r="AZ58" s="138">
        <v>659.04882880579976</v>
      </c>
      <c r="BA58" s="138">
        <v>685.50539360757773</v>
      </c>
      <c r="BB58" s="138">
        <v>703.96083924169511</v>
      </c>
      <c r="BC58" s="138">
        <v>726.37777871398225</v>
      </c>
      <c r="BD58" s="138">
        <v>699.71916391014429</v>
      </c>
      <c r="BE58" s="138">
        <v>686.63710699569504</v>
      </c>
      <c r="BF58" s="138">
        <v>685.33093600134464</v>
      </c>
      <c r="BG58" s="138">
        <v>770.47591898893199</v>
      </c>
      <c r="BH58" s="138">
        <v>815.9867442122918</v>
      </c>
      <c r="BI58" s="138">
        <v>880.13209766295029</v>
      </c>
      <c r="BJ58" s="138">
        <v>843.51679844672583</v>
      </c>
      <c r="BK58" s="138">
        <v>814.40044492501715</v>
      </c>
      <c r="BL58" s="213">
        <v>702.97354551541514</v>
      </c>
      <c r="BM58" s="138">
        <v>680.65002867549845</v>
      </c>
      <c r="BN58" s="138">
        <v>625.06070356986163</v>
      </c>
      <c r="BO58" s="138">
        <v>541.26526639126598</v>
      </c>
      <c r="BP58" s="138">
        <v>477.92660797733481</v>
      </c>
      <c r="BQ58" s="138">
        <v>0</v>
      </c>
      <c r="BR58" s="138">
        <v>0</v>
      </c>
      <c r="BS58" s="138">
        <v>0</v>
      </c>
      <c r="BT58" s="138">
        <v>0</v>
      </c>
      <c r="BU58" s="138">
        <v>0</v>
      </c>
      <c r="BV58" s="138">
        <v>0</v>
      </c>
      <c r="BW58" s="138">
        <v>0</v>
      </c>
      <c r="BX58" s="138">
        <v>0</v>
      </c>
      <c r="BY58" s="138">
        <v>0</v>
      </c>
      <c r="BZ58" s="138">
        <v>0</v>
      </c>
      <c r="CA58" s="138">
        <v>0</v>
      </c>
      <c r="CB58" s="138">
        <v>0</v>
      </c>
      <c r="CC58" s="139">
        <v>0</v>
      </c>
    </row>
    <row r="59" spans="1:81" x14ac:dyDescent="0.4">
      <c r="B59" s="65" t="s">
        <v>404</v>
      </c>
      <c r="AH59" s="138">
        <v>374.3550886920973</v>
      </c>
      <c r="AI59" s="138">
        <v>372.52240541339387</v>
      </c>
      <c r="AJ59" s="138">
        <v>423.39274428309761</v>
      </c>
      <c r="AK59" s="138">
        <v>562.50447033297894</v>
      </c>
      <c r="AL59" s="138">
        <v>631.90212256297514</v>
      </c>
      <c r="AM59" s="138">
        <v>672.82095592465021</v>
      </c>
      <c r="AN59" s="138">
        <v>705.58631829475723</v>
      </c>
      <c r="AO59" s="138">
        <v>727.4446742902137</v>
      </c>
      <c r="AP59" s="138">
        <v>775.95506413276507</v>
      </c>
      <c r="AQ59" s="138">
        <v>765.25725438767404</v>
      </c>
      <c r="AR59" s="138">
        <v>504.65119679490408</v>
      </c>
      <c r="AS59" s="138">
        <v>601.01800356909894</v>
      </c>
      <c r="AT59" s="138">
        <v>722.48788977067591</v>
      </c>
      <c r="AU59" s="138">
        <v>600.5183121158509</v>
      </c>
      <c r="AV59" s="138">
        <v>857.25863250093562</v>
      </c>
      <c r="AW59" s="138">
        <v>661.9145268411022</v>
      </c>
      <c r="AX59" s="138">
        <v>657.34776704833678</v>
      </c>
      <c r="AY59" s="138">
        <v>612.6680773293665</v>
      </c>
      <c r="AZ59" s="138">
        <v>583.64621994806146</v>
      </c>
      <c r="BA59" s="138">
        <v>509.53123703179386</v>
      </c>
      <c r="BB59" s="138">
        <v>431.0800372965503</v>
      </c>
      <c r="BC59" s="138">
        <v>396.05092773376043</v>
      </c>
      <c r="BD59" s="138">
        <v>351.92247638872084</v>
      </c>
      <c r="BE59" s="138">
        <v>295.43212733823287</v>
      </c>
      <c r="BF59" s="138">
        <v>288.14670509461189</v>
      </c>
      <c r="BG59" s="138">
        <v>251.63143110887825</v>
      </c>
      <c r="BH59" s="138">
        <v>311.09971848503011</v>
      </c>
      <c r="BI59" s="138">
        <v>335.49603224616402</v>
      </c>
      <c r="BJ59" s="138">
        <v>329.44084947540938</v>
      </c>
      <c r="BK59" s="138">
        <v>319.20911701879447</v>
      </c>
      <c r="BL59" s="213">
        <v>394.61607995330627</v>
      </c>
      <c r="BM59" s="138">
        <v>649.99915069922167</v>
      </c>
      <c r="BN59" s="138">
        <v>692.99979087727297</v>
      </c>
      <c r="BO59" s="138">
        <v>717.52197957920248</v>
      </c>
      <c r="BP59" s="138">
        <v>742.26832653523968</v>
      </c>
      <c r="BQ59" s="138">
        <v>0</v>
      </c>
      <c r="BR59" s="138">
        <v>0</v>
      </c>
      <c r="BS59" s="138">
        <v>0</v>
      </c>
      <c r="BT59" s="138">
        <v>0</v>
      </c>
      <c r="BU59" s="138">
        <v>0</v>
      </c>
      <c r="BV59" s="138">
        <v>0</v>
      </c>
      <c r="BW59" s="138">
        <v>0</v>
      </c>
      <c r="BX59" s="138">
        <v>0</v>
      </c>
      <c r="BY59" s="138">
        <v>0</v>
      </c>
      <c r="BZ59" s="138">
        <v>0</v>
      </c>
      <c r="CA59" s="138">
        <v>0</v>
      </c>
      <c r="CB59" s="138">
        <v>0</v>
      </c>
      <c r="CC59" s="139">
        <v>0</v>
      </c>
    </row>
    <row r="60" spans="1:81" x14ac:dyDescent="0.4">
      <c r="B60" s="65" t="s">
        <v>405</v>
      </c>
      <c r="AH60" s="138">
        <v>37.0473469966648</v>
      </c>
      <c r="AI60" s="138">
        <v>36.585196326714936</v>
      </c>
      <c r="AJ60" s="138">
        <v>41.409272098428403</v>
      </c>
      <c r="AK60" s="138">
        <v>55.636850655537863</v>
      </c>
      <c r="AL60" s="138">
        <v>63.037102858541004</v>
      </c>
      <c r="AM60" s="138">
        <v>67.638879841144387</v>
      </c>
      <c r="AN60" s="138">
        <v>71.102078177122976</v>
      </c>
      <c r="AO60" s="138">
        <v>73.59512655314856</v>
      </c>
      <c r="AP60" s="138">
        <v>78.145875385898165</v>
      </c>
      <c r="AQ60" s="138">
        <v>76.941959590727819</v>
      </c>
      <c r="AR60" s="138">
        <v>185.37570936052029</v>
      </c>
      <c r="AS60" s="138">
        <v>248.99852814086017</v>
      </c>
      <c r="AT60" s="138">
        <v>384.04323006525516</v>
      </c>
      <c r="AU60" s="138">
        <v>197.19356235956297</v>
      </c>
      <c r="AV60" s="138">
        <v>219.21978012258793</v>
      </c>
      <c r="AW60" s="138">
        <v>213.67218216332131</v>
      </c>
      <c r="AX60" s="138">
        <v>237.43928282326942</v>
      </c>
      <c r="AY60" s="138">
        <v>279.06356160416271</v>
      </c>
      <c r="AZ60" s="138">
        <v>300.097815066701</v>
      </c>
      <c r="BA60" s="138">
        <v>339.32679986159775</v>
      </c>
      <c r="BB60" s="138">
        <v>327.64036224573255</v>
      </c>
      <c r="BC60" s="138">
        <v>307.31616643579451</v>
      </c>
      <c r="BD60" s="138">
        <v>284.93769604022191</v>
      </c>
      <c r="BE60" s="138">
        <v>256.68304809646304</v>
      </c>
      <c r="BF60" s="138">
        <v>241.30321777556924</v>
      </c>
      <c r="BG60" s="138">
        <v>318.7762928314246</v>
      </c>
      <c r="BH60" s="138">
        <v>270.13644890385945</v>
      </c>
      <c r="BI60" s="138">
        <v>302.06589892125481</v>
      </c>
      <c r="BJ60" s="138">
        <v>358.16011626394993</v>
      </c>
      <c r="BK60" s="138">
        <v>382.18671880676476</v>
      </c>
      <c r="BL60" s="213">
        <v>617.29095250609964</v>
      </c>
      <c r="BM60" s="138">
        <v>768.30692397101802</v>
      </c>
      <c r="BN60" s="138">
        <v>919.87125648346921</v>
      </c>
      <c r="BO60" s="138">
        <v>983.50169275933786</v>
      </c>
      <c r="BP60" s="138">
        <v>1026.9609955756027</v>
      </c>
      <c r="BQ60" s="138">
        <v>0</v>
      </c>
      <c r="BR60" s="138">
        <v>0</v>
      </c>
      <c r="BS60" s="138">
        <v>0</v>
      </c>
      <c r="BT60" s="138">
        <v>0</v>
      </c>
      <c r="BU60" s="138">
        <v>0</v>
      </c>
      <c r="BV60" s="138">
        <v>0</v>
      </c>
      <c r="BW60" s="138">
        <v>0</v>
      </c>
      <c r="BX60" s="138">
        <v>0</v>
      </c>
      <c r="BY60" s="138">
        <v>0</v>
      </c>
      <c r="BZ60" s="138">
        <v>0</v>
      </c>
      <c r="CA60" s="138">
        <v>0</v>
      </c>
      <c r="CB60" s="138">
        <v>0</v>
      </c>
      <c r="CC60" s="139">
        <v>0</v>
      </c>
    </row>
    <row r="61" spans="1:81" ht="26.25" customHeight="1" x14ac:dyDescent="0.4">
      <c r="B61" s="67" t="s">
        <v>406</v>
      </c>
      <c r="AH61" s="138">
        <v>966.31657679722264</v>
      </c>
      <c r="AI61" s="138">
        <v>950.20880967823757</v>
      </c>
      <c r="AJ61" s="138">
        <v>1070.9024788912218</v>
      </c>
      <c r="AK61" s="138">
        <v>1447.7103953472933</v>
      </c>
      <c r="AL61" s="138">
        <v>1645.0300646256953</v>
      </c>
      <c r="AM61" s="138">
        <v>1771.6433217857941</v>
      </c>
      <c r="AN61" s="138">
        <v>1865.4596926875729</v>
      </c>
      <c r="AO61" s="138">
        <v>1933.7063764687816</v>
      </c>
      <c r="AP61" s="138">
        <v>2047.5051818186748</v>
      </c>
      <c r="AQ61" s="138">
        <v>2017.4287290993884</v>
      </c>
      <c r="AR61" s="138">
        <v>1717.6770893334926</v>
      </c>
      <c r="AS61" s="138">
        <v>1963.192706512996</v>
      </c>
      <c r="AT61" s="138">
        <v>2251.5773864822795</v>
      </c>
      <c r="AU61" s="138">
        <v>1227.4393317528736</v>
      </c>
      <c r="AV61" s="138">
        <v>1292.4483374951808</v>
      </c>
      <c r="AW61" s="138">
        <v>1639.8557047031925</v>
      </c>
      <c r="AX61" s="138">
        <v>1673.5387307874323</v>
      </c>
      <c r="AY61" s="138">
        <v>1655.6808292306252</v>
      </c>
      <c r="AZ61" s="138">
        <v>1669.1800534928664</v>
      </c>
      <c r="BA61" s="138">
        <v>1746.6026132214938</v>
      </c>
      <c r="BB61" s="138">
        <v>1790.2313176950738</v>
      </c>
      <c r="BC61" s="138">
        <v>1844.103774897734</v>
      </c>
      <c r="BD61" s="138">
        <v>1913.2165252610025</v>
      </c>
      <c r="BE61" s="138">
        <v>2069.8407590817487</v>
      </c>
      <c r="BF61" s="138">
        <v>2146.7964378021838</v>
      </c>
      <c r="BG61" s="138">
        <v>2368.4861870533023</v>
      </c>
      <c r="BH61" s="138">
        <v>2611.181742989671</v>
      </c>
      <c r="BI61" s="138">
        <v>2564.6097867337758</v>
      </c>
      <c r="BJ61" s="138">
        <v>2711.2201766249332</v>
      </c>
      <c r="BK61" s="138">
        <v>2692.9716993880083</v>
      </c>
      <c r="BL61" s="138">
        <v>2770.8093192933561</v>
      </c>
      <c r="BM61" s="138">
        <v>2824.2145337363813</v>
      </c>
      <c r="BN61" s="138">
        <v>2814.619495947753</v>
      </c>
      <c r="BO61" s="138">
        <v>2716.6124280702088</v>
      </c>
      <c r="BP61" s="138">
        <v>2553.9506401496283</v>
      </c>
      <c r="BQ61" s="138">
        <v>0</v>
      </c>
      <c r="BR61" s="138">
        <v>0</v>
      </c>
      <c r="BS61" s="138">
        <v>0</v>
      </c>
      <c r="BT61" s="138">
        <v>0</v>
      </c>
      <c r="BU61" s="138">
        <v>0</v>
      </c>
      <c r="BV61" s="138">
        <v>0</v>
      </c>
      <c r="BW61" s="138">
        <v>0</v>
      </c>
      <c r="BX61" s="138">
        <v>0</v>
      </c>
      <c r="BY61" s="138">
        <v>0</v>
      </c>
      <c r="BZ61" s="138">
        <v>0</v>
      </c>
      <c r="CA61" s="138">
        <v>0</v>
      </c>
      <c r="CB61" s="138">
        <v>0</v>
      </c>
      <c r="CC61" s="139">
        <v>0</v>
      </c>
    </row>
    <row r="62" spans="1:81" x14ac:dyDescent="0.4">
      <c r="B62" s="67" t="s">
        <v>383</v>
      </c>
      <c r="AH62" s="138">
        <v>1006.5882670291613</v>
      </c>
      <c r="AI62" s="138">
        <v>996.20663990687751</v>
      </c>
      <c r="AJ62" s="138">
        <v>1128.5753084216929</v>
      </c>
      <c r="AK62" s="138">
        <v>1510.865178567836</v>
      </c>
      <c r="AL62" s="138">
        <v>1706.0443215951498</v>
      </c>
      <c r="AM62" s="138">
        <v>1825.3119305018829</v>
      </c>
      <c r="AN62" s="138">
        <v>1918.0047062992624</v>
      </c>
      <c r="AO62" s="138">
        <v>1981.1177634550986</v>
      </c>
      <c r="AP62" s="138">
        <v>2107.9512152347161</v>
      </c>
      <c r="AQ62" s="138">
        <v>2076.6943013348682</v>
      </c>
      <c r="AR62" s="138">
        <v>1366.5725587123809</v>
      </c>
      <c r="AS62" s="138">
        <v>1600.6097428157775</v>
      </c>
      <c r="AT62" s="138">
        <v>1861.32259845766</v>
      </c>
      <c r="AU62" s="138">
        <v>1343.7383235548157</v>
      </c>
      <c r="AV62" s="138">
        <v>1728.2144857876417</v>
      </c>
      <c r="AW62" s="138">
        <v>1739.0401181983761</v>
      </c>
      <c r="AX62" s="138">
        <v>1898.3046210450523</v>
      </c>
      <c r="AY62" s="138">
        <v>1999.1148202150264</v>
      </c>
      <c r="AZ62" s="138">
        <v>2056.8448740258482</v>
      </c>
      <c r="BA62" s="138">
        <v>2127.766416334217</v>
      </c>
      <c r="BB62" s="138">
        <v>2113.283544893106</v>
      </c>
      <c r="BC62" s="138">
        <v>2134.7528916518795</v>
      </c>
      <c r="BD62" s="138">
        <v>2093.423668933407</v>
      </c>
      <c r="BE62" s="138">
        <v>2049.7955607285785</v>
      </c>
      <c r="BF62" s="138">
        <v>2105.1579522805746</v>
      </c>
      <c r="BG62" s="138">
        <v>2370.0971610407501</v>
      </c>
      <c r="BH62" s="138">
        <v>2468.2797171632128</v>
      </c>
      <c r="BI62" s="138">
        <v>2686.3468724296122</v>
      </c>
      <c r="BJ62" s="138">
        <v>2620.6277093163594</v>
      </c>
      <c r="BK62" s="138">
        <v>2605.4176044064284</v>
      </c>
      <c r="BL62" s="138">
        <v>2653.9637515474715</v>
      </c>
      <c r="BM62" s="138">
        <v>3099.3371567393306</v>
      </c>
      <c r="BN62" s="138">
        <v>3283.6093813400385</v>
      </c>
      <c r="BO62" s="138">
        <v>3282.7375081333657</v>
      </c>
      <c r="BP62" s="138">
        <v>3317.5073596183497</v>
      </c>
      <c r="BQ62" s="138">
        <v>0</v>
      </c>
      <c r="BR62" s="138">
        <v>0</v>
      </c>
      <c r="BS62" s="138">
        <v>0</v>
      </c>
      <c r="BT62" s="138">
        <v>0</v>
      </c>
      <c r="BU62" s="138">
        <v>0</v>
      </c>
      <c r="BV62" s="138">
        <v>0</v>
      </c>
      <c r="BW62" s="138">
        <v>0</v>
      </c>
      <c r="BX62" s="138">
        <v>0</v>
      </c>
      <c r="BY62" s="138">
        <v>0</v>
      </c>
      <c r="BZ62" s="138">
        <v>0</v>
      </c>
      <c r="CA62" s="138">
        <v>0</v>
      </c>
      <c r="CB62" s="138">
        <v>0</v>
      </c>
      <c r="CC62" s="139">
        <v>0</v>
      </c>
    </row>
    <row r="63" spans="1:81" s="93" customFormat="1" x14ac:dyDescent="0.4">
      <c r="A63" s="149"/>
      <c r="B63" s="72" t="s">
        <v>133</v>
      </c>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51">
        <v>1972.904843826384</v>
      </c>
      <c r="AI63" s="51">
        <v>1946.4154495851153</v>
      </c>
      <c r="AJ63" s="51">
        <v>2199.4777873129146</v>
      </c>
      <c r="AK63" s="51">
        <v>2958.5755739151296</v>
      </c>
      <c r="AL63" s="51">
        <v>3351.0743862208451</v>
      </c>
      <c r="AM63" s="51">
        <v>3596.955252287677</v>
      </c>
      <c r="AN63" s="51">
        <v>3783.4643989868355</v>
      </c>
      <c r="AO63" s="51">
        <v>3914.82413992388</v>
      </c>
      <c r="AP63" s="51">
        <v>4155.4563970533909</v>
      </c>
      <c r="AQ63" s="51">
        <v>4094.1230304342566</v>
      </c>
      <c r="AR63" s="51">
        <v>3084.2496480458731</v>
      </c>
      <c r="AS63" s="51">
        <v>3563.802449328773</v>
      </c>
      <c r="AT63" s="51">
        <v>4112.8999849399397</v>
      </c>
      <c r="AU63" s="51">
        <v>2571.1776553076893</v>
      </c>
      <c r="AV63" s="51">
        <v>3020.6628232828225</v>
      </c>
      <c r="AW63" s="51">
        <v>3378.8958229015689</v>
      </c>
      <c r="AX63" s="51">
        <v>3571.843351832485</v>
      </c>
      <c r="AY63" s="51">
        <v>3654.7956494456516</v>
      </c>
      <c r="AZ63" s="51">
        <v>3726.0249275187152</v>
      </c>
      <c r="BA63" s="51">
        <v>3874.3690295557108</v>
      </c>
      <c r="BB63" s="51">
        <v>3903.5148625881802</v>
      </c>
      <c r="BC63" s="51">
        <v>3978.8566665496137</v>
      </c>
      <c r="BD63" s="51">
        <v>4006.6401941944096</v>
      </c>
      <c r="BE63" s="51">
        <v>4119.6363198103272</v>
      </c>
      <c r="BF63" s="51">
        <v>4251.9543900827584</v>
      </c>
      <c r="BG63" s="51">
        <v>4738.5833480940528</v>
      </c>
      <c r="BH63" s="51">
        <v>5079.4614601528838</v>
      </c>
      <c r="BI63" s="51">
        <v>5250.9566591633884</v>
      </c>
      <c r="BJ63" s="51">
        <v>5331.8478859412926</v>
      </c>
      <c r="BK63" s="51">
        <v>5298.3893037944372</v>
      </c>
      <c r="BL63" s="51">
        <v>5424.7730708408271</v>
      </c>
      <c r="BM63" s="51">
        <v>5923.5516904757114</v>
      </c>
      <c r="BN63" s="51">
        <v>6098.2288772877919</v>
      </c>
      <c r="BO63" s="51">
        <v>5999.3499362035745</v>
      </c>
      <c r="BP63" s="51">
        <v>5871.4579997679775</v>
      </c>
      <c r="BQ63" s="51">
        <v>0</v>
      </c>
      <c r="BR63" s="51">
        <v>0</v>
      </c>
      <c r="BS63" s="51">
        <v>0</v>
      </c>
      <c r="BT63" s="51">
        <v>0</v>
      </c>
      <c r="BU63" s="51">
        <v>0</v>
      </c>
      <c r="BV63" s="51">
        <v>0</v>
      </c>
      <c r="BW63" s="51">
        <v>0</v>
      </c>
      <c r="BX63" s="51">
        <v>0</v>
      </c>
      <c r="BY63" s="51">
        <v>0</v>
      </c>
      <c r="BZ63" s="51">
        <v>0</v>
      </c>
      <c r="CA63" s="51">
        <v>0</v>
      </c>
      <c r="CB63" s="51">
        <v>0</v>
      </c>
      <c r="CC63" s="52">
        <v>0</v>
      </c>
    </row>
    <row r="64" spans="1:81" ht="26.25" customHeight="1" x14ac:dyDescent="0.4">
      <c r="B64" s="72" t="s">
        <v>239</v>
      </c>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232" t="str">
        <f>Table_3a!BL64</f>
        <v>Definition change -&gt;</v>
      </c>
      <c r="BM64" s="138"/>
      <c r="BN64" s="138"/>
      <c r="BO64" s="138"/>
      <c r="BP64" s="138"/>
      <c r="BQ64" s="138"/>
      <c r="BR64" s="138"/>
      <c r="BS64" s="138"/>
      <c r="BT64" s="138"/>
      <c r="BU64" s="138"/>
      <c r="BV64" s="138"/>
      <c r="BW64" s="138"/>
      <c r="BX64" s="138"/>
      <c r="BY64" s="138"/>
      <c r="BZ64" s="138"/>
      <c r="CA64" s="138"/>
      <c r="CB64" s="138"/>
      <c r="CC64" s="139"/>
    </row>
    <row r="65" spans="1:81" x14ac:dyDescent="0.4">
      <c r="B65" s="65" t="s">
        <v>401</v>
      </c>
      <c r="AH65" s="138">
        <v>1640.3711702272742</v>
      </c>
      <c r="AI65" s="138">
        <v>1542.9525527116846</v>
      </c>
      <c r="AJ65" s="138">
        <v>1672.0189019480893</v>
      </c>
      <c r="AK65" s="138">
        <v>2446.3411291792227</v>
      </c>
      <c r="AL65" s="138">
        <v>2928.2736683700655</v>
      </c>
      <c r="AM65" s="138">
        <v>3304.8477116152872</v>
      </c>
      <c r="AN65" s="138">
        <v>3521.9253599317917</v>
      </c>
      <c r="AO65" s="138">
        <v>3741.3328094654971</v>
      </c>
      <c r="AP65" s="138">
        <v>3859.0884981520171</v>
      </c>
      <c r="AQ65" s="138">
        <v>3785.587512156927</v>
      </c>
      <c r="AR65" s="138">
        <v>4111.6626045392031</v>
      </c>
      <c r="AS65" s="138">
        <v>4287.861600856937</v>
      </c>
      <c r="AT65" s="138">
        <v>4501.7714128950065</v>
      </c>
      <c r="AU65" s="138">
        <v>4711.6683541534339</v>
      </c>
      <c r="AV65" s="138">
        <v>5010.9966062286658</v>
      </c>
      <c r="AW65" s="138">
        <v>5554.5727479314492</v>
      </c>
      <c r="AX65" s="138">
        <v>5850.2371397185698</v>
      </c>
      <c r="AY65" s="138">
        <v>6036.3246804072105</v>
      </c>
      <c r="AZ65" s="138">
        <v>6050.2374310821442</v>
      </c>
      <c r="BA65" s="138">
        <v>6128.6580795856271</v>
      </c>
      <c r="BB65" s="138">
        <v>6130.8526511808641</v>
      </c>
      <c r="BC65" s="138">
        <v>6334.245156520612</v>
      </c>
      <c r="BD65" s="138">
        <v>6547.7504358172955</v>
      </c>
      <c r="BE65" s="138">
        <v>6838.8203884060558</v>
      </c>
      <c r="BF65" s="138">
        <v>7175.9738052783841</v>
      </c>
      <c r="BG65" s="138">
        <v>6521.4458305235385</v>
      </c>
      <c r="BH65" s="138">
        <v>6495.312212118808</v>
      </c>
      <c r="BI65" s="138">
        <v>6349.887236174769</v>
      </c>
      <c r="BJ65" s="138">
        <v>6577.1353479290046</v>
      </c>
      <c r="BK65" s="138">
        <v>6478.5666667622318</v>
      </c>
      <c r="BL65" s="213">
        <v>6254.5638495055327</v>
      </c>
      <c r="BM65" s="138">
        <v>6462.396874439959</v>
      </c>
      <c r="BN65" s="138">
        <v>6478.94879718425</v>
      </c>
      <c r="BO65" s="138">
        <v>6670.1546000329308</v>
      </c>
      <c r="BP65" s="138">
        <v>6814.27331702833</v>
      </c>
      <c r="BQ65" s="138">
        <v>6923.1939705473878</v>
      </c>
      <c r="BR65" s="138">
        <v>6954.5217436870871</v>
      </c>
      <c r="BS65" s="138">
        <v>6944.2508981735091</v>
      </c>
      <c r="BT65" s="138">
        <v>6686.6115970951951</v>
      </c>
      <c r="BU65" s="138">
        <v>6459.1695432893748</v>
      </c>
      <c r="BV65" s="138">
        <v>6178.263702156607</v>
      </c>
      <c r="BW65" s="138">
        <v>5986.8230571497725</v>
      </c>
      <c r="BX65" s="138">
        <v>5646.0801419808495</v>
      </c>
      <c r="BY65" s="138">
        <v>6062.9166956747295</v>
      </c>
      <c r="BZ65" s="138">
        <v>6135.6833047451819</v>
      </c>
      <c r="CA65" s="138">
        <v>6055.752446834028</v>
      </c>
      <c r="CB65" s="138">
        <v>6175.706308550456</v>
      </c>
      <c r="CC65" s="139">
        <v>6102.6400039887794</v>
      </c>
    </row>
    <row r="66" spans="1:81" x14ac:dyDescent="0.4">
      <c r="B66" s="65" t="s">
        <v>402</v>
      </c>
      <c r="AH66" s="138">
        <v>263.20990030341687</v>
      </c>
      <c r="AI66" s="138">
        <v>246.7536385556661</v>
      </c>
      <c r="AJ66" s="138">
        <v>266.63772728069165</v>
      </c>
      <c r="AK66" s="138">
        <v>391.28847139010117</v>
      </c>
      <c r="AL66" s="138">
        <v>467.9239266175872</v>
      </c>
      <c r="AM66" s="138">
        <v>527.74560677844966</v>
      </c>
      <c r="AN66" s="138">
        <v>563.88761995899733</v>
      </c>
      <c r="AO66" s="138">
        <v>596.51130523382471</v>
      </c>
      <c r="AP66" s="138">
        <v>617.51319291846107</v>
      </c>
      <c r="AQ66" s="138">
        <v>605.03736696667443</v>
      </c>
      <c r="AR66" s="138">
        <v>496.16751868827691</v>
      </c>
      <c r="AS66" s="138">
        <v>633.86653537396501</v>
      </c>
      <c r="AT66" s="138">
        <v>805.02837392065237</v>
      </c>
      <c r="AU66" s="138">
        <v>1006.7801547956398</v>
      </c>
      <c r="AV66" s="138">
        <v>1290.2425049360652</v>
      </c>
      <c r="AW66" s="138">
        <v>1678.2708536150408</v>
      </c>
      <c r="AX66" s="138">
        <v>2128.2754829064875</v>
      </c>
      <c r="AY66" s="138">
        <v>2405.8943545010011</v>
      </c>
      <c r="AZ66" s="138">
        <v>2631.9046052478625</v>
      </c>
      <c r="BA66" s="138">
        <v>2885.0554614554935</v>
      </c>
      <c r="BB66" s="138">
        <v>3129.7384632172075</v>
      </c>
      <c r="BC66" s="138">
        <v>3396.6293879719706</v>
      </c>
      <c r="BD66" s="138">
        <v>3584.3597581039453</v>
      </c>
      <c r="BE66" s="138">
        <v>3883.2411358703876</v>
      </c>
      <c r="BF66" s="138">
        <v>4500.2987368476524</v>
      </c>
      <c r="BG66" s="138">
        <v>4357.4854188798372</v>
      </c>
      <c r="BH66" s="138">
        <v>4571.8388152232674</v>
      </c>
      <c r="BI66" s="138">
        <v>4831.4145474873076</v>
      </c>
      <c r="BJ66" s="138">
        <v>5088.1856700310109</v>
      </c>
      <c r="BK66" s="138">
        <v>5258.5731968180817</v>
      </c>
      <c r="BL66" s="213">
        <v>5735.4124453746463</v>
      </c>
      <c r="BM66" s="138">
        <v>6391.9334592810819</v>
      </c>
      <c r="BN66" s="138">
        <v>6661.9643469992498</v>
      </c>
      <c r="BO66" s="138">
        <v>7015.4907796848411</v>
      </c>
      <c r="BP66" s="138">
        <v>7237.1923747589763</v>
      </c>
      <c r="BQ66" s="138">
        <v>7273.0936949668749</v>
      </c>
      <c r="BR66" s="138">
        <v>7734.5908155528023</v>
      </c>
      <c r="BS66" s="138">
        <v>7980.2943675427414</v>
      </c>
      <c r="BT66" s="138">
        <v>7701.8565117268608</v>
      </c>
      <c r="BU66" s="138">
        <v>7358.5285119828404</v>
      </c>
      <c r="BV66" s="138">
        <v>6749.2302729089924</v>
      </c>
      <c r="BW66" s="138">
        <v>5968.4728793498034</v>
      </c>
      <c r="BX66" s="138">
        <v>5196.0015329170683</v>
      </c>
      <c r="BY66" s="138">
        <v>4971.7918271476701</v>
      </c>
      <c r="BZ66" s="138">
        <v>4685.3055458191775</v>
      </c>
      <c r="CA66" s="138">
        <v>4182.4673027456674</v>
      </c>
      <c r="CB66" s="138">
        <v>3224.7250251645828</v>
      </c>
      <c r="CC66" s="139">
        <v>1858.2217774236547</v>
      </c>
    </row>
    <row r="67" spans="1:81" x14ac:dyDescent="0.4">
      <c r="B67" s="65" t="s">
        <v>403</v>
      </c>
      <c r="AH67" s="138">
        <v>859.11983140849634</v>
      </c>
      <c r="AI67" s="138">
        <v>809.17309256141971</v>
      </c>
      <c r="AJ67" s="138">
        <v>878.44993182839733</v>
      </c>
      <c r="AK67" s="138">
        <v>1283.9201119987495</v>
      </c>
      <c r="AL67" s="138">
        <v>1537.9249118359955</v>
      </c>
      <c r="AM67" s="138">
        <v>1735.2156150474837</v>
      </c>
      <c r="AN67" s="138">
        <v>1847.7815638898799</v>
      </c>
      <c r="AO67" s="138">
        <v>1963.6968379652274</v>
      </c>
      <c r="AP67" s="138">
        <v>2027.1428006970814</v>
      </c>
      <c r="AQ67" s="138">
        <v>1986.4239292236525</v>
      </c>
      <c r="AR67" s="138">
        <v>1367.3023131806738</v>
      </c>
      <c r="AS67" s="138">
        <v>1521.1593302266513</v>
      </c>
      <c r="AT67" s="138">
        <v>1828.9318230476019</v>
      </c>
      <c r="AU67" s="138">
        <v>2367.3426739745992</v>
      </c>
      <c r="AV67" s="138">
        <v>2917.8560349329755</v>
      </c>
      <c r="AW67" s="138">
        <v>3395.9914786063882</v>
      </c>
      <c r="AX67" s="138">
        <v>3746.5871433655857</v>
      </c>
      <c r="AY67" s="138">
        <v>4024.9558640297187</v>
      </c>
      <c r="AZ67" s="138">
        <v>4196.0183175151324</v>
      </c>
      <c r="BA67" s="138">
        <v>4228.2009806579244</v>
      </c>
      <c r="BB67" s="138">
        <v>4224.4104359055264</v>
      </c>
      <c r="BC67" s="138">
        <v>4305.8725380462129</v>
      </c>
      <c r="BD67" s="138">
        <v>4095.6659148656217</v>
      </c>
      <c r="BE67" s="138">
        <v>4105.3099877130371</v>
      </c>
      <c r="BF67" s="138">
        <v>4295.8860871066954</v>
      </c>
      <c r="BG67" s="138">
        <v>4410.6100368805501</v>
      </c>
      <c r="BH67" s="138">
        <v>4614.1375971493571</v>
      </c>
      <c r="BI67" s="138">
        <v>4901.400753765889</v>
      </c>
      <c r="BJ67" s="138">
        <v>4973.9577808497606</v>
      </c>
      <c r="BK67" s="138">
        <v>5171.3224859669517</v>
      </c>
      <c r="BL67" s="213">
        <v>4200.3279882516727</v>
      </c>
      <c r="BM67" s="138">
        <v>4305.7758261511872</v>
      </c>
      <c r="BN67" s="138">
        <v>4020.559006939216</v>
      </c>
      <c r="BO67" s="138">
        <v>3663.0400538372764</v>
      </c>
      <c r="BP67" s="138">
        <v>3292.5440377153423</v>
      </c>
      <c r="BQ67" s="138">
        <v>2940.7682150768223</v>
      </c>
      <c r="BR67" s="138">
        <v>2755.1636094489609</v>
      </c>
      <c r="BS67" s="138">
        <v>2591.7504554126117</v>
      </c>
      <c r="BT67" s="138">
        <v>2341.6363747742907</v>
      </c>
      <c r="BU67" s="138">
        <v>2058.0271135486637</v>
      </c>
      <c r="BV67" s="138">
        <v>1749.2963003991154</v>
      </c>
      <c r="BW67" s="138">
        <v>1212.9162818546299</v>
      </c>
      <c r="BX67" s="138">
        <v>859.1296791324861</v>
      </c>
      <c r="BY67" s="138">
        <v>630.53303585946082</v>
      </c>
      <c r="BZ67" s="138">
        <v>468.11666089370527</v>
      </c>
      <c r="CA67" s="138">
        <v>342.75335479960933</v>
      </c>
      <c r="CB67" s="138">
        <v>217.14801857907858</v>
      </c>
      <c r="CC67" s="139">
        <v>136.91750549385296</v>
      </c>
    </row>
    <row r="68" spans="1:81" x14ac:dyDescent="0.4">
      <c r="B68" s="65" t="s">
        <v>404</v>
      </c>
      <c r="AH68" s="138">
        <v>857.43265058810607</v>
      </c>
      <c r="AI68" s="138">
        <v>808.44876624499034</v>
      </c>
      <c r="AJ68" s="138">
        <v>876.4655807732828</v>
      </c>
      <c r="AK68" s="138">
        <v>1281.2070090325017</v>
      </c>
      <c r="AL68" s="138">
        <v>1534.0739350128251</v>
      </c>
      <c r="AM68" s="138">
        <v>1731.055542730661</v>
      </c>
      <c r="AN68" s="138">
        <v>1842.8032916579714</v>
      </c>
      <c r="AO68" s="138">
        <v>1959.1993433046059</v>
      </c>
      <c r="AP68" s="138">
        <v>2022.3063995710784</v>
      </c>
      <c r="AQ68" s="138">
        <v>1983.4132340049896</v>
      </c>
      <c r="AR68" s="138">
        <v>1869.9043232797826</v>
      </c>
      <c r="AS68" s="138">
        <v>1794.9955612419287</v>
      </c>
      <c r="AT68" s="138">
        <v>1935.1134270416703</v>
      </c>
      <c r="AU68" s="138">
        <v>2649.6515046403306</v>
      </c>
      <c r="AV68" s="138">
        <v>3671.6725421981055</v>
      </c>
      <c r="AW68" s="138">
        <v>4060.4490168921202</v>
      </c>
      <c r="AX68" s="138">
        <v>4140.1785056117524</v>
      </c>
      <c r="AY68" s="138">
        <v>3889.6279952084237</v>
      </c>
      <c r="AZ68" s="138">
        <v>3510.9137870128811</v>
      </c>
      <c r="BA68" s="138">
        <v>2772.8100541331114</v>
      </c>
      <c r="BB68" s="138">
        <v>2245.7549792909404</v>
      </c>
      <c r="BC68" s="138">
        <v>1923.8850161000944</v>
      </c>
      <c r="BD68" s="138">
        <v>1689.693223666558</v>
      </c>
      <c r="BE68" s="138">
        <v>1535.5471375439301</v>
      </c>
      <c r="BF68" s="138">
        <v>1580.8126778527346</v>
      </c>
      <c r="BG68" s="138">
        <v>1405.3180493194855</v>
      </c>
      <c r="BH68" s="138">
        <v>1553.424676724783</v>
      </c>
      <c r="BI68" s="138">
        <v>1614.1975640299875</v>
      </c>
      <c r="BJ68" s="138">
        <v>1684.5754567008389</v>
      </c>
      <c r="BK68" s="138">
        <v>1731.3340081739921</v>
      </c>
      <c r="BL68" s="213">
        <v>2109.9292254571219</v>
      </c>
      <c r="BM68" s="138">
        <v>3445.829822789955</v>
      </c>
      <c r="BN68" s="138">
        <v>3800.0761809005003</v>
      </c>
      <c r="BO68" s="138">
        <v>4146.1617261422261</v>
      </c>
      <c r="BP68" s="138">
        <v>4356.0317958152882</v>
      </c>
      <c r="BQ68" s="138">
        <v>3806.5736090066716</v>
      </c>
      <c r="BR68" s="138">
        <v>2793.2000574925064</v>
      </c>
      <c r="BS68" s="138">
        <v>2202.0195174934029</v>
      </c>
      <c r="BT68" s="138">
        <v>1834.7871746098583</v>
      </c>
      <c r="BU68" s="138">
        <v>1599.3186022454631</v>
      </c>
      <c r="BV68" s="138">
        <v>1190.1564831999101</v>
      </c>
      <c r="BW68" s="138">
        <v>556.28553299058262</v>
      </c>
      <c r="BX68" s="138">
        <v>409.31874396218308</v>
      </c>
      <c r="BY68" s="138">
        <v>342.7345800645474</v>
      </c>
      <c r="BZ68" s="138">
        <v>239.90709155825527</v>
      </c>
      <c r="CA68" s="138">
        <v>86.15049051935425</v>
      </c>
      <c r="CB68" s="138">
        <v>57.303926076926381</v>
      </c>
      <c r="CC68" s="139">
        <v>100.11034917269551</v>
      </c>
    </row>
    <row r="69" spans="1:81" x14ac:dyDescent="0.4">
      <c r="B69" s="65" t="s">
        <v>405</v>
      </c>
      <c r="AH69" s="138">
        <v>65.007360423024352</v>
      </c>
      <c r="AI69" s="138">
        <v>61.228020759937564</v>
      </c>
      <c r="AJ69" s="138">
        <v>66.470018784605472</v>
      </c>
      <c r="AK69" s="138">
        <v>97.150891439947202</v>
      </c>
      <c r="AL69" s="138">
        <v>116.37077319395904</v>
      </c>
      <c r="AM69" s="138">
        <v>131.29924694453533</v>
      </c>
      <c r="AN69" s="138">
        <v>139.81681916232506</v>
      </c>
      <c r="AO69" s="138">
        <v>148.58782609857039</v>
      </c>
      <c r="AP69" s="138">
        <v>153.38861687991391</v>
      </c>
      <c r="AQ69" s="138">
        <v>150.3075259108553</v>
      </c>
      <c r="AR69" s="138">
        <v>567.35811712764212</v>
      </c>
      <c r="AS69" s="138">
        <v>636.77895066719259</v>
      </c>
      <c r="AT69" s="138">
        <v>801.27160196706245</v>
      </c>
      <c r="AU69" s="138">
        <v>907.91877889800014</v>
      </c>
      <c r="AV69" s="138">
        <v>1051.1220461187381</v>
      </c>
      <c r="AW69" s="138">
        <v>1364.5120114302924</v>
      </c>
      <c r="AX69" s="138">
        <v>1507.6178594192961</v>
      </c>
      <c r="AY69" s="138">
        <v>1802.4753880777198</v>
      </c>
      <c r="AZ69" s="138">
        <v>1961.5968362505973</v>
      </c>
      <c r="BA69" s="138">
        <v>2067.6529711748958</v>
      </c>
      <c r="BB69" s="138">
        <v>1881.193578564282</v>
      </c>
      <c r="BC69" s="138">
        <v>1572.007768611132</v>
      </c>
      <c r="BD69" s="138">
        <v>1454.1660088156762</v>
      </c>
      <c r="BE69" s="138">
        <v>1412.3450044241945</v>
      </c>
      <c r="BF69" s="138">
        <v>1406.0208289399359</v>
      </c>
      <c r="BG69" s="138">
        <v>1441.1235951780943</v>
      </c>
      <c r="BH69" s="138">
        <v>1554.6183189861038</v>
      </c>
      <c r="BI69" s="138">
        <v>1681.6546600097704</v>
      </c>
      <c r="BJ69" s="138">
        <v>1754.0463007672111</v>
      </c>
      <c r="BK69" s="138">
        <v>2060.3951437696855</v>
      </c>
      <c r="BL69" s="213">
        <v>3611.0952137550412</v>
      </c>
      <c r="BM69" s="138">
        <v>4599.5460585756882</v>
      </c>
      <c r="BN69" s="138">
        <v>5570.9806563893826</v>
      </c>
      <c r="BO69" s="138">
        <v>6340.9314609262856</v>
      </c>
      <c r="BP69" s="138">
        <v>6868.1926352725277</v>
      </c>
      <c r="BQ69" s="138">
        <v>7435.7010909025257</v>
      </c>
      <c r="BR69" s="138">
        <v>7925.826622785271</v>
      </c>
      <c r="BS69" s="138">
        <v>8133.3436942255476</v>
      </c>
      <c r="BT69" s="138">
        <v>7713.7859508344836</v>
      </c>
      <c r="BU69" s="138">
        <v>7093.6977424266806</v>
      </c>
      <c r="BV69" s="138">
        <v>6451.8686796448128</v>
      </c>
      <c r="BW69" s="138">
        <v>5619.5219336276032</v>
      </c>
      <c r="BX69" s="138">
        <v>4900.9975752356577</v>
      </c>
      <c r="BY69" s="138">
        <v>4915.4678442113536</v>
      </c>
      <c r="BZ69" s="138">
        <v>4659.5432154465025</v>
      </c>
      <c r="CA69" s="138">
        <v>4208.7664611811379</v>
      </c>
      <c r="CB69" s="138">
        <v>3552.1185132434734</v>
      </c>
      <c r="CC69" s="139">
        <v>2679.5015165428263</v>
      </c>
    </row>
    <row r="70" spans="1:81" ht="26.25" customHeight="1" x14ac:dyDescent="0.4">
      <c r="B70" s="67" t="s">
        <v>406</v>
      </c>
      <c r="AH70" s="138">
        <v>1640.3711702272742</v>
      </c>
      <c r="AI70" s="138">
        <v>1542.9525527116846</v>
      </c>
      <c r="AJ70" s="138">
        <v>1672.0189019480893</v>
      </c>
      <c r="AK70" s="138">
        <v>2446.3411291792227</v>
      </c>
      <c r="AL70" s="138">
        <v>2928.2736683700655</v>
      </c>
      <c r="AM70" s="138">
        <v>3304.8477116152872</v>
      </c>
      <c r="AN70" s="138">
        <v>3521.9253599317917</v>
      </c>
      <c r="AO70" s="138">
        <v>3741.3328094654971</v>
      </c>
      <c r="AP70" s="138">
        <v>3859.0884981520171</v>
      </c>
      <c r="AQ70" s="138">
        <v>3785.587512156927</v>
      </c>
      <c r="AR70" s="138">
        <v>4111.6626045392031</v>
      </c>
      <c r="AS70" s="138">
        <v>4287.861600856937</v>
      </c>
      <c r="AT70" s="138">
        <v>4501.7714128950065</v>
      </c>
      <c r="AU70" s="138">
        <v>4711.6683541534339</v>
      </c>
      <c r="AV70" s="138">
        <v>5010.9966062286658</v>
      </c>
      <c r="AW70" s="138">
        <v>5554.5727479314492</v>
      </c>
      <c r="AX70" s="138">
        <v>5850.2371397185698</v>
      </c>
      <c r="AY70" s="138">
        <v>6036.3246804072105</v>
      </c>
      <c r="AZ70" s="138">
        <v>6050.2374310821442</v>
      </c>
      <c r="BA70" s="138">
        <v>6128.6580795856271</v>
      </c>
      <c r="BB70" s="138">
        <v>6130.8526511808641</v>
      </c>
      <c r="BC70" s="138">
        <v>6334.245156520612</v>
      </c>
      <c r="BD70" s="138">
        <v>6547.7504358172955</v>
      </c>
      <c r="BE70" s="138">
        <v>6838.8203884060558</v>
      </c>
      <c r="BF70" s="138">
        <v>7175.9738052783841</v>
      </c>
      <c r="BG70" s="138">
        <v>6521.4458305235385</v>
      </c>
      <c r="BH70" s="138">
        <v>6495.312212118808</v>
      </c>
      <c r="BI70" s="138">
        <v>6349.887236174769</v>
      </c>
      <c r="BJ70" s="138">
        <v>6577.1353479290046</v>
      </c>
      <c r="BK70" s="138">
        <v>6478.5666667622318</v>
      </c>
      <c r="BL70" s="138">
        <v>7051.1384205342856</v>
      </c>
      <c r="BM70" s="138">
        <v>7266.1659683986845</v>
      </c>
      <c r="BN70" s="138">
        <v>7366.4791822678753</v>
      </c>
      <c r="BO70" s="138">
        <v>7613.4191827434288</v>
      </c>
      <c r="BP70" s="138">
        <v>7682.630528363863</v>
      </c>
      <c r="BQ70" s="138">
        <v>7683.8008738692852</v>
      </c>
      <c r="BR70" s="138">
        <v>7618.6644466493053</v>
      </c>
      <c r="BS70" s="138">
        <v>7498.9076523645062</v>
      </c>
      <c r="BT70" s="138">
        <v>7095.6094752909157</v>
      </c>
      <c r="BU70" s="138">
        <v>6707.1676367930922</v>
      </c>
      <c r="BV70" s="138">
        <v>6281.7030741388244</v>
      </c>
      <c r="BW70" s="138">
        <v>6070.1223096367548</v>
      </c>
      <c r="BX70" s="138">
        <v>5660.909404244725</v>
      </c>
      <c r="BY70" s="138">
        <v>6062.9166956747367</v>
      </c>
      <c r="BZ70" s="138">
        <v>6135.6833047451864</v>
      </c>
      <c r="CA70" s="138">
        <v>6055.7524468340325</v>
      </c>
      <c r="CB70" s="138">
        <v>6175.7063085504642</v>
      </c>
      <c r="CC70" s="139">
        <v>6102.6400039887849</v>
      </c>
    </row>
    <row r="71" spans="1:81" x14ac:dyDescent="0.4">
      <c r="B71" s="67" t="s">
        <v>383</v>
      </c>
      <c r="AH71" s="138">
        <v>2044.7697427230435</v>
      </c>
      <c r="AI71" s="138">
        <v>1925.6035181220138</v>
      </c>
      <c r="AJ71" s="138">
        <v>2088.0232586669777</v>
      </c>
      <c r="AK71" s="138">
        <v>3053.5664838612993</v>
      </c>
      <c r="AL71" s="138">
        <v>3656.2935466603672</v>
      </c>
      <c r="AM71" s="138">
        <v>4125.3160115011297</v>
      </c>
      <c r="AN71" s="138">
        <v>4394.2892946691727</v>
      </c>
      <c r="AO71" s="138">
        <v>4667.9953126022283</v>
      </c>
      <c r="AP71" s="138">
        <v>4820.3510100665353</v>
      </c>
      <c r="AQ71" s="138">
        <v>4725.1820561061722</v>
      </c>
      <c r="AR71" s="138">
        <v>4300.7322722763756</v>
      </c>
      <c r="AS71" s="138">
        <v>4586.8003775097377</v>
      </c>
      <c r="AT71" s="138">
        <v>5370.3452259769874</v>
      </c>
      <c r="AU71" s="138">
        <v>6931.6931123085697</v>
      </c>
      <c r="AV71" s="138">
        <v>8930.8931281858841</v>
      </c>
      <c r="AW71" s="138">
        <v>10499.223360543841</v>
      </c>
      <c r="AX71" s="138">
        <v>11522.658991303122</v>
      </c>
      <c r="AY71" s="138">
        <v>12122.953601816864</v>
      </c>
      <c r="AZ71" s="138">
        <v>12300.433546026472</v>
      </c>
      <c r="BA71" s="138">
        <v>11953.719467421426</v>
      </c>
      <c r="BB71" s="138">
        <v>11481.097456977956</v>
      </c>
      <c r="BC71" s="138">
        <v>11198.39471072941</v>
      </c>
      <c r="BD71" s="138">
        <v>10823.884905451801</v>
      </c>
      <c r="BE71" s="138">
        <v>10936.443265551548</v>
      </c>
      <c r="BF71" s="138">
        <v>11783.018330747018</v>
      </c>
      <c r="BG71" s="138">
        <v>11614.537100257967</v>
      </c>
      <c r="BH71" s="138">
        <v>12294.019408083512</v>
      </c>
      <c r="BI71" s="138">
        <v>13028.667525292954</v>
      </c>
      <c r="BJ71" s="138">
        <v>13500.765208348821</v>
      </c>
      <c r="BK71" s="138">
        <v>14221.624834728711</v>
      </c>
      <c r="BL71" s="138">
        <v>14860.190301809729</v>
      </c>
      <c r="BM71" s="138">
        <v>17939.316072839185</v>
      </c>
      <c r="BN71" s="138">
        <v>19166.049806144722</v>
      </c>
      <c r="BO71" s="138">
        <v>20222.359437880132</v>
      </c>
      <c r="BP71" s="138">
        <v>20885.603632226605</v>
      </c>
      <c r="BQ71" s="138">
        <v>20695.529706630994</v>
      </c>
      <c r="BR71" s="138">
        <v>20544.638402317323</v>
      </c>
      <c r="BS71" s="138">
        <v>20352.751280483306</v>
      </c>
      <c r="BT71" s="138">
        <v>19183.068133749774</v>
      </c>
      <c r="BU71" s="138">
        <v>17861.573876699927</v>
      </c>
      <c r="BV71" s="138">
        <v>16037.112364170611</v>
      </c>
      <c r="BW71" s="138">
        <v>13273.897375335639</v>
      </c>
      <c r="BX71" s="138">
        <v>11350.61826898352</v>
      </c>
      <c r="BY71" s="138">
        <v>10860.527287283028</v>
      </c>
      <c r="BZ71" s="138">
        <v>10052.872513717632</v>
      </c>
      <c r="CA71" s="138">
        <v>8820.1376092457613</v>
      </c>
      <c r="CB71" s="138">
        <v>7051.2954830640583</v>
      </c>
      <c r="CC71" s="139">
        <v>4774.7511486330241</v>
      </c>
    </row>
    <row r="72" spans="1:81" s="93" customFormat="1" x14ac:dyDescent="0.4">
      <c r="A72" s="149"/>
      <c r="B72" s="72" t="s">
        <v>133</v>
      </c>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51">
        <v>3685.1409129503181</v>
      </c>
      <c r="AI72" s="51">
        <v>3468.5560708336989</v>
      </c>
      <c r="AJ72" s="51">
        <v>3760.0421606150662</v>
      </c>
      <c r="AK72" s="51">
        <v>5499.907613040521</v>
      </c>
      <c r="AL72" s="51">
        <v>6584.5672150304326</v>
      </c>
      <c r="AM72" s="51">
        <v>7430.1637231164168</v>
      </c>
      <c r="AN72" s="51">
        <v>7916.2146546009644</v>
      </c>
      <c r="AO72" s="51">
        <v>8409.3281220677254</v>
      </c>
      <c r="AP72" s="51">
        <v>8679.4395082185529</v>
      </c>
      <c r="AQ72" s="51">
        <v>8510.7695682630983</v>
      </c>
      <c r="AR72" s="51">
        <v>8412.3948768155788</v>
      </c>
      <c r="AS72" s="51">
        <v>8874.6619783666756</v>
      </c>
      <c r="AT72" s="51">
        <v>9872.1166388719939</v>
      </c>
      <c r="AU72" s="51">
        <v>11643.361466462004</v>
      </c>
      <c r="AV72" s="51">
        <v>13941.88973441455</v>
      </c>
      <c r="AW72" s="51">
        <v>16053.79610847529</v>
      </c>
      <c r="AX72" s="51">
        <v>17372.896131021691</v>
      </c>
      <c r="AY72" s="51">
        <v>18159.278282224077</v>
      </c>
      <c r="AZ72" s="51">
        <v>18350.670977108617</v>
      </c>
      <c r="BA72" s="51">
        <v>18082.377547007054</v>
      </c>
      <c r="BB72" s="51">
        <v>17611.950108158821</v>
      </c>
      <c r="BC72" s="51">
        <v>17532.639867250018</v>
      </c>
      <c r="BD72" s="51">
        <v>17371.635341269099</v>
      </c>
      <c r="BE72" s="51">
        <v>17775.263653957605</v>
      </c>
      <c r="BF72" s="51">
        <v>18958.992136025401</v>
      </c>
      <c r="BG72" s="51">
        <v>18135.982930781505</v>
      </c>
      <c r="BH72" s="51">
        <v>18789.33162020232</v>
      </c>
      <c r="BI72" s="51">
        <v>19378.554761467723</v>
      </c>
      <c r="BJ72" s="51">
        <v>20077.900556277826</v>
      </c>
      <c r="BK72" s="51">
        <v>20700.191501490943</v>
      </c>
      <c r="BL72" s="51">
        <v>21911.328722344017</v>
      </c>
      <c r="BM72" s="51">
        <v>25205.482041237869</v>
      </c>
      <c r="BN72" s="51">
        <v>26532.5289884126</v>
      </c>
      <c r="BO72" s="51">
        <v>27835.778620623558</v>
      </c>
      <c r="BP72" s="51">
        <v>28568.234160590469</v>
      </c>
      <c r="BQ72" s="51">
        <v>28379.330580500282</v>
      </c>
      <c r="BR72" s="51">
        <v>28163.302848966629</v>
      </c>
      <c r="BS72" s="51">
        <v>27851.658932847811</v>
      </c>
      <c r="BT72" s="51">
        <v>26278.677609040693</v>
      </c>
      <c r="BU72" s="51">
        <v>24568.74151349302</v>
      </c>
      <c r="BV72" s="51">
        <v>22318.815438309437</v>
      </c>
      <c r="BW72" s="51">
        <v>19344.019684972394</v>
      </c>
      <c r="BX72" s="51">
        <v>17011.527673228244</v>
      </c>
      <c r="BY72" s="51">
        <v>16923.443982957764</v>
      </c>
      <c r="BZ72" s="51">
        <v>16188.555818462819</v>
      </c>
      <c r="CA72" s="51">
        <v>14875.890056079794</v>
      </c>
      <c r="CB72" s="51">
        <v>13227.001791614523</v>
      </c>
      <c r="CC72" s="52">
        <v>10877.391152621809</v>
      </c>
    </row>
    <row r="73" spans="1:81" ht="26.25" customHeight="1" x14ac:dyDescent="0.4">
      <c r="B73" s="72" t="s">
        <v>345</v>
      </c>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9"/>
    </row>
    <row r="74" spans="1:81" ht="26.25" customHeight="1" x14ac:dyDescent="0.4">
      <c r="B74" s="65" t="s">
        <v>226</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8">
        <v>0</v>
      </c>
      <c r="AW74" s="138">
        <v>0</v>
      </c>
      <c r="AX74" s="138">
        <v>0</v>
      </c>
      <c r="AY74" s="138">
        <v>0</v>
      </c>
      <c r="AZ74" s="138">
        <v>0</v>
      </c>
      <c r="BA74" s="138">
        <v>0</v>
      </c>
      <c r="BB74" s="138">
        <v>0</v>
      </c>
      <c r="BC74" s="138">
        <v>0</v>
      </c>
      <c r="BD74" s="138">
        <v>0</v>
      </c>
      <c r="BE74" s="138">
        <v>0</v>
      </c>
      <c r="BF74" s="138">
        <v>0</v>
      </c>
      <c r="BG74" s="138">
        <v>0</v>
      </c>
      <c r="BH74" s="138">
        <v>0</v>
      </c>
      <c r="BI74" s="138">
        <v>0</v>
      </c>
      <c r="BJ74" s="138">
        <v>4.6485930462869778</v>
      </c>
      <c r="BK74" s="138">
        <v>5.2501151150618739</v>
      </c>
      <c r="BL74" s="138">
        <v>270.43388412332916</v>
      </c>
      <c r="BM74" s="138">
        <v>376.09311794721242</v>
      </c>
      <c r="BN74" s="138">
        <v>539.15781414974356</v>
      </c>
      <c r="BO74" s="138">
        <v>157.02253400456777</v>
      </c>
      <c r="BP74" s="138">
        <v>169.42419326608029</v>
      </c>
      <c r="BQ74" s="138">
        <v>9.8712011042102006</v>
      </c>
      <c r="BR74" s="138">
        <v>12.781830128855784</v>
      </c>
      <c r="BS74" s="138">
        <v>4.3479923846422102</v>
      </c>
      <c r="BT74" s="138">
        <v>3.5626421272134299</v>
      </c>
      <c r="BU74" s="138">
        <v>125.8825690469088</v>
      </c>
      <c r="BV74" s="138">
        <v>29.021440604355657</v>
      </c>
      <c r="BW74" s="138">
        <v>0.23926916254337988</v>
      </c>
      <c r="BX74" s="138">
        <v>46.670870128602353</v>
      </c>
      <c r="BY74" s="138">
        <v>100.01684482188472</v>
      </c>
      <c r="BZ74" s="138">
        <v>100.31634667101829</v>
      </c>
      <c r="CA74" s="138">
        <v>98.580674588555922</v>
      </c>
      <c r="CB74" s="138">
        <v>95.882794558544205</v>
      </c>
      <c r="CC74" s="139">
        <v>93.874813578366116</v>
      </c>
    </row>
    <row r="75" spans="1:81" ht="26.25" customHeight="1" x14ac:dyDescent="0.4">
      <c r="B75" s="178" t="s">
        <v>407</v>
      </c>
      <c r="AH75" s="138">
        <v>0</v>
      </c>
      <c r="AI75" s="138">
        <v>0</v>
      </c>
      <c r="AJ75" s="138">
        <v>0</v>
      </c>
      <c r="AK75" s="138">
        <v>0</v>
      </c>
      <c r="AL75" s="138">
        <v>0</v>
      </c>
      <c r="AM75" s="138">
        <v>0</v>
      </c>
      <c r="AN75" s="138">
        <v>0</v>
      </c>
      <c r="AO75" s="138">
        <v>0</v>
      </c>
      <c r="AP75" s="138">
        <v>0</v>
      </c>
      <c r="AQ75" s="138">
        <v>0</v>
      </c>
      <c r="AR75" s="138">
        <v>0</v>
      </c>
      <c r="AS75" s="138">
        <v>0</v>
      </c>
      <c r="AT75" s="138">
        <v>0</v>
      </c>
      <c r="AU75" s="138">
        <v>0</v>
      </c>
      <c r="AV75" s="138">
        <v>0</v>
      </c>
      <c r="AW75" s="138">
        <v>0</v>
      </c>
      <c r="AX75" s="138">
        <v>0</v>
      </c>
      <c r="AY75" s="138">
        <v>0</v>
      </c>
      <c r="AZ75" s="138">
        <v>0</v>
      </c>
      <c r="BA75" s="138">
        <v>0</v>
      </c>
      <c r="BB75" s="138">
        <v>0</v>
      </c>
      <c r="BC75" s="138">
        <v>0</v>
      </c>
      <c r="BD75" s="138">
        <v>0</v>
      </c>
      <c r="BE75" s="138">
        <v>0</v>
      </c>
      <c r="BF75" s="138">
        <v>0</v>
      </c>
      <c r="BG75" s="138">
        <v>0</v>
      </c>
      <c r="BH75" s="138">
        <v>0</v>
      </c>
      <c r="BI75" s="138">
        <v>0</v>
      </c>
      <c r="BJ75" s="138">
        <v>3.2273300454260863</v>
      </c>
      <c r="BK75" s="138">
        <v>3.6579484052995492</v>
      </c>
      <c r="BL75" s="138">
        <v>186.31963893332104</v>
      </c>
      <c r="BM75" s="138">
        <v>244.52799328966299</v>
      </c>
      <c r="BN75" s="138">
        <v>330.38526429616269</v>
      </c>
      <c r="BO75" s="138">
        <v>95.013407445552858</v>
      </c>
      <c r="BP75" s="138">
        <v>100.1232649452031</v>
      </c>
      <c r="BQ75" s="138">
        <v>5.7002165083293121</v>
      </c>
      <c r="BR75" s="138">
        <v>7.1161574988891481</v>
      </c>
      <c r="BS75" s="138">
        <v>2.1526610787757332</v>
      </c>
      <c r="BT75" s="138">
        <v>1.7474722629076518</v>
      </c>
      <c r="BU75" s="138">
        <v>59.594688576307412</v>
      </c>
      <c r="BV75" s="138">
        <v>21.630419204755139</v>
      </c>
      <c r="BW75" s="138">
        <v>10.790998537048587</v>
      </c>
      <c r="BX75" s="138">
        <v>29.093322995394946</v>
      </c>
      <c r="BY75" s="138">
        <v>57.312936855714199</v>
      </c>
      <c r="BZ75" s="138">
        <v>57.181273423614137</v>
      </c>
      <c r="CA75" s="138">
        <v>56.103672906292267</v>
      </c>
      <c r="CB75" s="138">
        <v>49.425779059387011</v>
      </c>
      <c r="CC75" s="139">
        <v>47.536353248659026</v>
      </c>
    </row>
    <row r="76" spans="1:81" ht="26.25" customHeight="1" x14ac:dyDescent="0.4">
      <c r="B76" s="178" t="s">
        <v>408</v>
      </c>
      <c r="AH76" s="138">
        <v>0</v>
      </c>
      <c r="AI76" s="138">
        <v>0</v>
      </c>
      <c r="AJ76" s="138">
        <v>0</v>
      </c>
      <c r="AK76" s="138">
        <v>0</v>
      </c>
      <c r="AL76" s="138">
        <v>0</v>
      </c>
      <c r="AM76" s="138">
        <v>0</v>
      </c>
      <c r="AN76" s="138">
        <v>0</v>
      </c>
      <c r="AO76" s="138">
        <v>0</v>
      </c>
      <c r="AP76" s="138">
        <v>0</v>
      </c>
      <c r="AQ76" s="138">
        <v>0</v>
      </c>
      <c r="AR76" s="138">
        <v>0</v>
      </c>
      <c r="AS76" s="138">
        <v>0</v>
      </c>
      <c r="AT76" s="138">
        <v>0</v>
      </c>
      <c r="AU76" s="138">
        <v>0</v>
      </c>
      <c r="AV76" s="138">
        <v>0</v>
      </c>
      <c r="AW76" s="138">
        <v>0</v>
      </c>
      <c r="AX76" s="138">
        <v>0</v>
      </c>
      <c r="AY76" s="138">
        <v>0</v>
      </c>
      <c r="AZ76" s="138">
        <v>0</v>
      </c>
      <c r="BA76" s="138">
        <v>0</v>
      </c>
      <c r="BB76" s="138">
        <v>0</v>
      </c>
      <c r="BC76" s="138">
        <v>0</v>
      </c>
      <c r="BD76" s="138">
        <v>0</v>
      </c>
      <c r="BE76" s="138">
        <v>0</v>
      </c>
      <c r="BF76" s="138">
        <v>0</v>
      </c>
      <c r="BG76" s="138">
        <v>0</v>
      </c>
      <c r="BH76" s="138">
        <v>0</v>
      </c>
      <c r="BI76" s="138">
        <v>0</v>
      </c>
      <c r="BJ76" s="138">
        <v>1.4212630008608915</v>
      </c>
      <c r="BK76" s="138">
        <v>1.5921667097623244</v>
      </c>
      <c r="BL76" s="138">
        <v>84.114245190008148</v>
      </c>
      <c r="BM76" s="138">
        <v>131.56512465754946</v>
      </c>
      <c r="BN76" s="138">
        <v>208.77254985358081</v>
      </c>
      <c r="BO76" s="138">
        <v>62.009126559014909</v>
      </c>
      <c r="BP76" s="138">
        <v>69.300928320877205</v>
      </c>
      <c r="BQ76" s="138">
        <v>4.1709845958808875</v>
      </c>
      <c r="BR76" s="138">
        <v>5.6656726299666369</v>
      </c>
      <c r="BS76" s="138">
        <v>2.1953313058664765</v>
      </c>
      <c r="BT76" s="138">
        <v>1.8151698643057781</v>
      </c>
      <c r="BU76" s="138">
        <v>66.28788047060138</v>
      </c>
      <c r="BV76" s="138">
        <v>7.3910213996005218</v>
      </c>
      <c r="BW76" s="138">
        <v>-10.551729374505207</v>
      </c>
      <c r="BX76" s="138">
        <v>17.577547133207407</v>
      </c>
      <c r="BY76" s="138">
        <v>42.703907966170512</v>
      </c>
      <c r="BZ76" s="138">
        <v>43.135073247404151</v>
      </c>
      <c r="CA76" s="138">
        <v>42.477001682263648</v>
      </c>
      <c r="CB76" s="138">
        <v>46.457015499157187</v>
      </c>
      <c r="CC76" s="139">
        <v>46.33846032970709</v>
      </c>
    </row>
    <row r="77" spans="1:81" x14ac:dyDescent="0.4">
      <c r="B77" s="65" t="s">
        <v>231</v>
      </c>
      <c r="AH77" s="138">
        <v>0</v>
      </c>
      <c r="AI77" s="138">
        <v>0</v>
      </c>
      <c r="AJ77" s="138">
        <v>0</v>
      </c>
      <c r="AK77" s="138">
        <v>0</v>
      </c>
      <c r="AL77" s="138">
        <v>0</v>
      </c>
      <c r="AM77" s="138">
        <v>0</v>
      </c>
      <c r="AN77" s="138">
        <v>0</v>
      </c>
      <c r="AO77" s="138">
        <v>0</v>
      </c>
      <c r="AP77" s="138">
        <v>0</v>
      </c>
      <c r="AQ77" s="138">
        <v>0</v>
      </c>
      <c r="AR77" s="138">
        <v>0</v>
      </c>
      <c r="AS77" s="138">
        <v>0</v>
      </c>
      <c r="AT77" s="138">
        <v>0</v>
      </c>
      <c r="AU77" s="138">
        <v>0</v>
      </c>
      <c r="AV77" s="138">
        <v>0</v>
      </c>
      <c r="AW77" s="138">
        <v>0</v>
      </c>
      <c r="AX77" s="138">
        <v>0</v>
      </c>
      <c r="AY77" s="138">
        <v>0</v>
      </c>
      <c r="AZ77" s="138">
        <v>0</v>
      </c>
      <c r="BA77" s="138">
        <v>0</v>
      </c>
      <c r="BB77" s="138">
        <v>0</v>
      </c>
      <c r="BC77" s="138">
        <v>0</v>
      </c>
      <c r="BD77" s="138">
        <v>0</v>
      </c>
      <c r="BE77" s="138">
        <v>10.512974559001318</v>
      </c>
      <c r="BF77" s="138">
        <v>19.666114774679066</v>
      </c>
      <c r="BG77" s="138">
        <v>22.012308536046511</v>
      </c>
      <c r="BH77" s="138">
        <v>23.736656690424009</v>
      </c>
      <c r="BI77" s="138">
        <v>24.617364648908893</v>
      </c>
      <c r="BJ77" s="138">
        <v>26.379048480533477</v>
      </c>
      <c r="BK77" s="138">
        <v>26.983885075051052</v>
      </c>
      <c r="BL77" s="138">
        <v>27.134449368840986</v>
      </c>
      <c r="BM77" s="138">
        <v>27.487114512843185</v>
      </c>
      <c r="BN77" s="138">
        <v>26.452875418866874</v>
      </c>
      <c r="BO77" s="138">
        <v>27.249625975894784</v>
      </c>
      <c r="BP77" s="138">
        <v>67.6235730408238</v>
      </c>
      <c r="BQ77" s="138">
        <v>207.11544568487358</v>
      </c>
      <c r="BR77" s="138">
        <v>231.38820144193855</v>
      </c>
      <c r="BS77" s="138">
        <v>184.95999224703667</v>
      </c>
      <c r="BT77" s="138">
        <v>206.27785537793363</v>
      </c>
      <c r="BU77" s="138">
        <v>180.67502896919541</v>
      </c>
      <c r="BV77" s="138">
        <v>165.80449101898094</v>
      </c>
      <c r="BW77" s="138">
        <v>152.7357124002655</v>
      </c>
      <c r="BX77" s="138">
        <v>176.60434297332316</v>
      </c>
      <c r="BY77" s="138">
        <v>140</v>
      </c>
      <c r="BZ77" s="138">
        <v>140.19628482777378</v>
      </c>
      <c r="CA77" s="138">
        <v>137.41325276923362</v>
      </c>
      <c r="CB77" s="138">
        <v>134.60344898339429</v>
      </c>
      <c r="CC77" s="139">
        <v>131.78457864623491</v>
      </c>
    </row>
    <row r="78" spans="1:81" x14ac:dyDescent="0.4">
      <c r="B78" s="65" t="s">
        <v>237</v>
      </c>
      <c r="AH78" s="138">
        <v>0</v>
      </c>
      <c r="AI78" s="138">
        <v>0</v>
      </c>
      <c r="AJ78" s="138">
        <v>0</v>
      </c>
      <c r="AK78" s="138">
        <v>0</v>
      </c>
      <c r="AL78" s="138">
        <v>0</v>
      </c>
      <c r="AM78" s="138">
        <v>0</v>
      </c>
      <c r="AN78" s="138">
        <v>0</v>
      </c>
      <c r="AO78" s="138">
        <v>0</v>
      </c>
      <c r="AP78" s="138">
        <v>0</v>
      </c>
      <c r="AQ78" s="138">
        <v>0</v>
      </c>
      <c r="AR78" s="138">
        <v>0</v>
      </c>
      <c r="AS78" s="138">
        <v>0</v>
      </c>
      <c r="AT78" s="138">
        <v>0</v>
      </c>
      <c r="AU78" s="138">
        <v>0</v>
      </c>
      <c r="AV78" s="138">
        <v>0</v>
      </c>
      <c r="AW78" s="138">
        <v>0</v>
      </c>
      <c r="AX78" s="138">
        <v>0</v>
      </c>
      <c r="AY78" s="138">
        <v>0</v>
      </c>
      <c r="AZ78" s="138">
        <v>0</v>
      </c>
      <c r="BA78" s="138">
        <v>0</v>
      </c>
      <c r="BB78" s="138">
        <v>0</v>
      </c>
      <c r="BC78" s="138">
        <v>0</v>
      </c>
      <c r="BD78" s="138">
        <v>0</v>
      </c>
      <c r="BE78" s="138">
        <v>0</v>
      </c>
      <c r="BF78" s="138">
        <v>0</v>
      </c>
      <c r="BG78" s="138">
        <v>0</v>
      </c>
      <c r="BH78" s="138">
        <v>0</v>
      </c>
      <c r="BI78" s="138">
        <v>0</v>
      </c>
      <c r="BJ78" s="138">
        <v>63.096939025824227</v>
      </c>
      <c r="BK78" s="138">
        <v>61.394767206434068</v>
      </c>
      <c r="BL78" s="138">
        <v>64.105285454097555</v>
      </c>
      <c r="BM78" s="138">
        <v>59.972188059073659</v>
      </c>
      <c r="BN78" s="138">
        <v>55.229588538430868</v>
      </c>
      <c r="BO78" s="138">
        <v>56.791167239111545</v>
      </c>
      <c r="BP78" s="138">
        <v>52.530500837968667</v>
      </c>
      <c r="BQ78" s="138">
        <v>51.779481086542852</v>
      </c>
      <c r="BR78" s="138">
        <v>51.151642591601636</v>
      </c>
      <c r="BS78" s="138">
        <v>45.771279572089654</v>
      </c>
      <c r="BT78" s="138">
        <v>42.983740288772402</v>
      </c>
      <c r="BU78" s="138">
        <v>40.755439156624476</v>
      </c>
      <c r="BV78" s="138">
        <v>47.719393837293985</v>
      </c>
      <c r="BW78" s="138">
        <v>35.801250986622229</v>
      </c>
      <c r="BX78" s="138">
        <v>60.157038593388954</v>
      </c>
      <c r="BY78" s="138">
        <v>46.922108059804557</v>
      </c>
      <c r="BZ78" s="138">
        <v>43.882747536923091</v>
      </c>
      <c r="CA78" s="138">
        <v>35.144570120493455</v>
      </c>
      <c r="CB78" s="138">
        <v>31.686263041282537</v>
      </c>
      <c r="CC78" s="139">
        <v>23.337340490697468</v>
      </c>
    </row>
    <row r="79" spans="1:81" x14ac:dyDescent="0.4">
      <c r="B79" s="178" t="s">
        <v>407</v>
      </c>
      <c r="AH79" s="138">
        <v>0</v>
      </c>
      <c r="AI79" s="138">
        <v>0</v>
      </c>
      <c r="AJ79" s="138">
        <v>0</v>
      </c>
      <c r="AK79" s="138">
        <v>0</v>
      </c>
      <c r="AL79" s="138">
        <v>0</v>
      </c>
      <c r="AM79" s="138">
        <v>0</v>
      </c>
      <c r="AN79" s="138">
        <v>0</v>
      </c>
      <c r="AO79" s="138">
        <v>0</v>
      </c>
      <c r="AP79" s="138">
        <v>0</v>
      </c>
      <c r="AQ79" s="138">
        <v>0</v>
      </c>
      <c r="AR79" s="138">
        <v>0</v>
      </c>
      <c r="AS79" s="138">
        <v>0</v>
      </c>
      <c r="AT79" s="138">
        <v>0</v>
      </c>
      <c r="AU79" s="138">
        <v>0</v>
      </c>
      <c r="AV79" s="138">
        <v>0</v>
      </c>
      <c r="AW79" s="138">
        <v>0</v>
      </c>
      <c r="AX79" s="138">
        <v>0</v>
      </c>
      <c r="AY79" s="138">
        <v>0</v>
      </c>
      <c r="AZ79" s="138">
        <v>0</v>
      </c>
      <c r="BA79" s="138">
        <v>0</v>
      </c>
      <c r="BB79" s="138">
        <v>0</v>
      </c>
      <c r="BC79" s="138">
        <v>0</v>
      </c>
      <c r="BD79" s="138">
        <v>0</v>
      </c>
      <c r="BE79" s="138">
        <v>0</v>
      </c>
      <c r="BF79" s="138">
        <v>0</v>
      </c>
      <c r="BG79" s="138">
        <v>0</v>
      </c>
      <c r="BH79" s="138">
        <v>0</v>
      </c>
      <c r="BI79" s="138">
        <v>0</v>
      </c>
      <c r="BJ79" s="138">
        <v>31.106790939731347</v>
      </c>
      <c r="BK79" s="138">
        <v>29.469488259088354</v>
      </c>
      <c r="BL79" s="138">
        <v>30.257694734334045</v>
      </c>
      <c r="BM79" s="138">
        <v>27.887067447469253</v>
      </c>
      <c r="BN79" s="138">
        <v>25.184692373524474</v>
      </c>
      <c r="BO79" s="138">
        <v>26.010354595513089</v>
      </c>
      <c r="BP79" s="138">
        <v>22.167871353622779</v>
      </c>
      <c r="BQ79" s="138">
        <v>21.022469321136398</v>
      </c>
      <c r="BR79" s="138">
        <v>19.386472542217017</v>
      </c>
      <c r="BS79" s="138">
        <v>16.425783308578989</v>
      </c>
      <c r="BT79" s="138">
        <v>14.663774017275543</v>
      </c>
      <c r="BU79" s="138">
        <v>12.636276130001498</v>
      </c>
      <c r="BV79" s="138">
        <v>13.432273064059826</v>
      </c>
      <c r="BW79" s="138">
        <v>10.156951152181552</v>
      </c>
      <c r="BX79" s="138">
        <v>17.066780785991735</v>
      </c>
      <c r="BY79" s="138">
        <v>13.311980626009515</v>
      </c>
      <c r="BZ79" s="138">
        <v>12.449702478904785</v>
      </c>
      <c r="CA79" s="138">
        <v>9.9706482913587671</v>
      </c>
      <c r="CB79" s="138">
        <v>8.9895134118565299</v>
      </c>
      <c r="CC79" s="139">
        <v>6.6208923111210707</v>
      </c>
    </row>
    <row r="80" spans="1:81" x14ac:dyDescent="0.4">
      <c r="B80" s="178" t="s">
        <v>408</v>
      </c>
      <c r="AH80" s="138">
        <v>0</v>
      </c>
      <c r="AI80" s="138">
        <v>0</v>
      </c>
      <c r="AJ80" s="138">
        <v>0</v>
      </c>
      <c r="AK80" s="138">
        <v>0</v>
      </c>
      <c r="AL80" s="138">
        <v>0</v>
      </c>
      <c r="AM80" s="138">
        <v>0</v>
      </c>
      <c r="AN80" s="138">
        <v>0</v>
      </c>
      <c r="AO80" s="138">
        <v>0</v>
      </c>
      <c r="AP80" s="138">
        <v>0</v>
      </c>
      <c r="AQ80" s="138">
        <v>0</v>
      </c>
      <c r="AR80" s="138">
        <v>0</v>
      </c>
      <c r="AS80" s="138">
        <v>0</v>
      </c>
      <c r="AT80" s="138">
        <v>0</v>
      </c>
      <c r="AU80" s="138">
        <v>0</v>
      </c>
      <c r="AV80" s="138">
        <v>0</v>
      </c>
      <c r="AW80" s="138">
        <v>0</v>
      </c>
      <c r="AX80" s="138">
        <v>0</v>
      </c>
      <c r="AY80" s="138">
        <v>0</v>
      </c>
      <c r="AZ80" s="138">
        <v>0</v>
      </c>
      <c r="BA80" s="138">
        <v>0</v>
      </c>
      <c r="BB80" s="138">
        <v>0</v>
      </c>
      <c r="BC80" s="138">
        <v>0</v>
      </c>
      <c r="BD80" s="138">
        <v>0</v>
      </c>
      <c r="BE80" s="138">
        <v>0</v>
      </c>
      <c r="BF80" s="138">
        <v>0</v>
      </c>
      <c r="BG80" s="138">
        <v>0</v>
      </c>
      <c r="BH80" s="138">
        <v>0</v>
      </c>
      <c r="BI80" s="138">
        <v>0</v>
      </c>
      <c r="BJ80" s="138">
        <v>31.990148086092884</v>
      </c>
      <c r="BK80" s="138">
        <v>31.925278947345717</v>
      </c>
      <c r="BL80" s="138">
        <v>33.84759071976351</v>
      </c>
      <c r="BM80" s="138">
        <v>32.08512061160441</v>
      </c>
      <c r="BN80" s="138">
        <v>30.04489616490639</v>
      </c>
      <c r="BO80" s="138">
        <v>30.780812643598452</v>
      </c>
      <c r="BP80" s="138">
        <v>30.362629484345891</v>
      </c>
      <c r="BQ80" s="138">
        <v>30.757011765406453</v>
      </c>
      <c r="BR80" s="138">
        <v>31.765170049384615</v>
      </c>
      <c r="BS80" s="138">
        <v>29.345496263510668</v>
      </c>
      <c r="BT80" s="138">
        <v>28.319966271496856</v>
      </c>
      <c r="BU80" s="138">
        <v>28.119163026622978</v>
      </c>
      <c r="BV80" s="138">
        <v>34.287120773234157</v>
      </c>
      <c r="BW80" s="138">
        <v>25.644299834440677</v>
      </c>
      <c r="BX80" s="138">
        <v>43.090257807397222</v>
      </c>
      <c r="BY80" s="138">
        <v>33.610127433795043</v>
      </c>
      <c r="BZ80" s="138">
        <v>31.433045058018305</v>
      </c>
      <c r="CA80" s="138">
        <v>25.173921829134692</v>
      </c>
      <c r="CB80" s="138">
        <v>22.696749629426009</v>
      </c>
      <c r="CC80" s="139">
        <v>16.716448179576396</v>
      </c>
    </row>
    <row r="81" spans="2:81" x14ac:dyDescent="0.4">
      <c r="B81" s="65" t="s">
        <v>244</v>
      </c>
      <c r="AH81" s="138">
        <v>0</v>
      </c>
      <c r="AI81" s="138">
        <v>0</v>
      </c>
      <c r="AJ81" s="138">
        <v>0</v>
      </c>
      <c r="AK81" s="138">
        <v>0</v>
      </c>
      <c r="AL81" s="138">
        <v>0</v>
      </c>
      <c r="AM81" s="138">
        <v>0</v>
      </c>
      <c r="AN81" s="138">
        <v>0</v>
      </c>
      <c r="AO81" s="138">
        <v>0</v>
      </c>
      <c r="AP81" s="138">
        <v>0</v>
      </c>
      <c r="AQ81" s="138">
        <v>0</v>
      </c>
      <c r="AR81" s="138">
        <v>2.8806097432621911</v>
      </c>
      <c r="AS81" s="138">
        <v>22.500452492170247</v>
      </c>
      <c r="AT81" s="138">
        <v>47.307426916341321</v>
      </c>
      <c r="AU81" s="138">
        <v>84.047733908162584</v>
      </c>
      <c r="AV81" s="138">
        <v>154.30298454182034</v>
      </c>
      <c r="AW81" s="138">
        <v>196.55039962859149</v>
      </c>
      <c r="AX81" s="138">
        <v>174.21153377582425</v>
      </c>
      <c r="AY81" s="138">
        <v>174.5398086490454</v>
      </c>
      <c r="AZ81" s="138">
        <v>176.44265077580593</v>
      </c>
      <c r="BA81" s="138">
        <v>173.91051851726988</v>
      </c>
      <c r="BB81" s="138">
        <v>178.35737697486604</v>
      </c>
      <c r="BC81" s="138">
        <v>198.53183069901968</v>
      </c>
      <c r="BD81" s="138">
        <v>205.9813801550319</v>
      </c>
      <c r="BE81" s="138">
        <v>228.13952392503339</v>
      </c>
      <c r="BF81" s="138">
        <v>252.57360113230337</v>
      </c>
      <c r="BG81" s="138">
        <v>277.72464272448525</v>
      </c>
      <c r="BH81" s="138">
        <v>299.04973812573701</v>
      </c>
      <c r="BI81" s="138">
        <v>321.55213804749019</v>
      </c>
      <c r="BJ81" s="138">
        <v>350.83052568251765</v>
      </c>
      <c r="BK81" s="138">
        <v>389.79538883601481</v>
      </c>
      <c r="BL81" s="138">
        <v>416.30963181616335</v>
      </c>
      <c r="BM81" s="138">
        <v>430.11108569941814</v>
      </c>
      <c r="BN81" s="138">
        <v>433.19354145398194</v>
      </c>
      <c r="BO81" s="138">
        <v>397.62208956529946</v>
      </c>
      <c r="BP81" s="138">
        <v>363.40310250661912</v>
      </c>
      <c r="BQ81" s="138">
        <v>335.31790309746043</v>
      </c>
      <c r="BR81" s="138">
        <v>314.58752426329096</v>
      </c>
      <c r="BS81" s="138">
        <v>0</v>
      </c>
      <c r="BT81" s="138">
        <v>0</v>
      </c>
      <c r="BU81" s="138">
        <v>0</v>
      </c>
      <c r="BV81" s="138">
        <v>0</v>
      </c>
      <c r="BW81" s="138">
        <v>0</v>
      </c>
      <c r="BX81" s="138">
        <v>0</v>
      </c>
      <c r="BY81" s="138">
        <v>0</v>
      </c>
      <c r="BZ81" s="138">
        <v>0</v>
      </c>
      <c r="CA81" s="138">
        <v>0</v>
      </c>
      <c r="CB81" s="138">
        <v>0</v>
      </c>
      <c r="CC81" s="139">
        <v>0</v>
      </c>
    </row>
    <row r="82" spans="2:81" x14ac:dyDescent="0.4">
      <c r="B82" s="65" t="s">
        <v>32</v>
      </c>
      <c r="AH82" s="138">
        <v>0</v>
      </c>
      <c r="AI82" s="138">
        <v>0</v>
      </c>
      <c r="AJ82" s="138">
        <v>0</v>
      </c>
      <c r="AK82" s="138">
        <v>0</v>
      </c>
      <c r="AL82" s="138">
        <v>0</v>
      </c>
      <c r="AM82" s="138">
        <v>0</v>
      </c>
      <c r="AN82" s="138">
        <v>0</v>
      </c>
      <c r="AO82" s="138">
        <v>0</v>
      </c>
      <c r="AP82" s="138">
        <v>0</v>
      </c>
      <c r="AQ82" s="138">
        <v>0</v>
      </c>
      <c r="AR82" s="138">
        <v>266.59760761171651</v>
      </c>
      <c r="AS82" s="138">
        <v>194.99972805626999</v>
      </c>
      <c r="AT82" s="138">
        <v>190.64794235852011</v>
      </c>
      <c r="AU82" s="138">
        <v>231.94244790150628</v>
      </c>
      <c r="AV82" s="138">
        <v>227.41491208978707</v>
      </c>
      <c r="AW82" s="138">
        <v>243.33310126646626</v>
      </c>
      <c r="AX82" s="138">
        <v>231.20389482984413</v>
      </c>
      <c r="AY82" s="138">
        <v>229.7490463627997</v>
      </c>
      <c r="AZ82" s="138">
        <v>216.89882506922851</v>
      </c>
      <c r="BA82" s="138">
        <v>207.95938644291897</v>
      </c>
      <c r="BB82" s="138">
        <v>226.86789670698616</v>
      </c>
      <c r="BC82" s="138">
        <v>205.11918609045384</v>
      </c>
      <c r="BD82" s="138">
        <v>196.43367723826861</v>
      </c>
      <c r="BE82" s="138">
        <v>208.60293843364155</v>
      </c>
      <c r="BF82" s="138">
        <v>203.34649749652317</v>
      </c>
      <c r="BG82" s="138">
        <v>227.47214140741579</v>
      </c>
      <c r="BH82" s="138">
        <v>229.64346626304717</v>
      </c>
      <c r="BI82" s="138">
        <v>265.35484546599815</v>
      </c>
      <c r="BJ82" s="138">
        <v>368.63505206056186</v>
      </c>
      <c r="BK82" s="138">
        <v>308.63834621276015</v>
      </c>
      <c r="BL82" s="138">
        <v>278.71111287128429</v>
      </c>
      <c r="BM82" s="138">
        <v>340.45984567872853</v>
      </c>
      <c r="BN82" s="138">
        <v>338.40410989916904</v>
      </c>
      <c r="BO82" s="138">
        <v>154.52442051399561</v>
      </c>
      <c r="BP82" s="138">
        <v>115.80354049700922</v>
      </c>
      <c r="BQ82" s="138">
        <v>10.312686963040111</v>
      </c>
      <c r="BR82" s="138">
        <v>0</v>
      </c>
      <c r="BS82" s="138">
        <v>0</v>
      </c>
      <c r="BT82" s="138">
        <v>0</v>
      </c>
      <c r="BU82" s="138">
        <v>0</v>
      </c>
      <c r="BV82" s="138">
        <v>0</v>
      </c>
      <c r="BW82" s="138">
        <v>0</v>
      </c>
      <c r="BX82" s="138">
        <v>0</v>
      </c>
      <c r="BY82" s="138">
        <v>0</v>
      </c>
      <c r="BZ82" s="138">
        <v>0</v>
      </c>
      <c r="CA82" s="138">
        <v>0</v>
      </c>
      <c r="CB82" s="138">
        <v>0</v>
      </c>
      <c r="CC82" s="139">
        <v>0</v>
      </c>
    </row>
    <row r="83" spans="2:81" x14ac:dyDescent="0.4">
      <c r="B83" s="178" t="s">
        <v>407</v>
      </c>
      <c r="AH83" s="138">
        <v>0</v>
      </c>
      <c r="AI83" s="138">
        <v>0</v>
      </c>
      <c r="AJ83" s="138">
        <v>0</v>
      </c>
      <c r="AK83" s="138">
        <v>0</v>
      </c>
      <c r="AL83" s="138">
        <v>0</v>
      </c>
      <c r="AM83" s="138">
        <v>0</v>
      </c>
      <c r="AN83" s="138">
        <v>0</v>
      </c>
      <c r="AO83" s="138">
        <v>0</v>
      </c>
      <c r="AP83" s="138">
        <v>0</v>
      </c>
      <c r="AQ83" s="138">
        <v>0</v>
      </c>
      <c r="AR83" s="138">
        <v>0</v>
      </c>
      <c r="AS83" s="138">
        <v>0</v>
      </c>
      <c r="AT83" s="138">
        <v>0</v>
      </c>
      <c r="AU83" s="138">
        <v>0</v>
      </c>
      <c r="AV83" s="138">
        <v>0</v>
      </c>
      <c r="AW83" s="138">
        <v>0</v>
      </c>
      <c r="AX83" s="138">
        <v>0</v>
      </c>
      <c r="AY83" s="138">
        <v>0</v>
      </c>
      <c r="AZ83" s="138">
        <v>0</v>
      </c>
      <c r="BA83" s="138">
        <v>0</v>
      </c>
      <c r="BB83" s="138">
        <v>0</v>
      </c>
      <c r="BC83" s="138">
        <v>0</v>
      </c>
      <c r="BD83" s="138">
        <v>0</v>
      </c>
      <c r="BE83" s="138">
        <v>0</v>
      </c>
      <c r="BF83" s="138">
        <v>0</v>
      </c>
      <c r="BG83" s="138">
        <v>0</v>
      </c>
      <c r="BH83" s="138">
        <v>0</v>
      </c>
      <c r="BI83" s="138">
        <v>0</v>
      </c>
      <c r="BJ83" s="138">
        <v>26.992384279991249</v>
      </c>
      <c r="BK83" s="138">
        <v>23.063233320591955</v>
      </c>
      <c r="BL83" s="138">
        <v>19.015261845067919</v>
      </c>
      <c r="BM83" s="138">
        <v>19.349088769523728</v>
      </c>
      <c r="BN83" s="138">
        <v>19.137042856680029</v>
      </c>
      <c r="BO83" s="138">
        <v>12.037937146640406</v>
      </c>
      <c r="BP83" s="138">
        <v>9.6152368550278471</v>
      </c>
      <c r="BQ83" s="138">
        <v>0.6600119656345671</v>
      </c>
      <c r="BR83" s="138">
        <v>0</v>
      </c>
      <c r="BS83" s="138">
        <v>0</v>
      </c>
      <c r="BT83" s="138">
        <v>0</v>
      </c>
      <c r="BU83" s="138">
        <v>0</v>
      </c>
      <c r="BV83" s="138">
        <v>0</v>
      </c>
      <c r="BW83" s="138">
        <v>0</v>
      </c>
      <c r="BX83" s="138">
        <v>0</v>
      </c>
      <c r="BY83" s="138">
        <v>0</v>
      </c>
      <c r="BZ83" s="138">
        <v>0</v>
      </c>
      <c r="CA83" s="138">
        <v>0</v>
      </c>
      <c r="CB83" s="138">
        <v>0</v>
      </c>
      <c r="CC83" s="139">
        <v>0</v>
      </c>
    </row>
    <row r="84" spans="2:81" x14ac:dyDescent="0.4">
      <c r="B84" s="178" t="s">
        <v>408</v>
      </c>
      <c r="AH84" s="138">
        <v>0</v>
      </c>
      <c r="AI84" s="138">
        <v>0</v>
      </c>
      <c r="AJ84" s="138">
        <v>0</v>
      </c>
      <c r="AK84" s="138">
        <v>0</v>
      </c>
      <c r="AL84" s="138">
        <v>0</v>
      </c>
      <c r="AM84" s="138">
        <v>0</v>
      </c>
      <c r="AN84" s="138">
        <v>0</v>
      </c>
      <c r="AO84" s="138">
        <v>0</v>
      </c>
      <c r="AP84" s="138">
        <v>0</v>
      </c>
      <c r="AQ84" s="138">
        <v>0</v>
      </c>
      <c r="AR84" s="138">
        <v>0</v>
      </c>
      <c r="AS84" s="138">
        <v>0</v>
      </c>
      <c r="AT84" s="138">
        <v>0</v>
      </c>
      <c r="AU84" s="138">
        <v>0</v>
      </c>
      <c r="AV84" s="138">
        <v>0</v>
      </c>
      <c r="AW84" s="138">
        <v>0</v>
      </c>
      <c r="AX84" s="138">
        <v>0</v>
      </c>
      <c r="AY84" s="138">
        <v>0</v>
      </c>
      <c r="AZ84" s="138">
        <v>0</v>
      </c>
      <c r="BA84" s="138">
        <v>0</v>
      </c>
      <c r="BB84" s="138">
        <v>0</v>
      </c>
      <c r="BC84" s="138">
        <v>0</v>
      </c>
      <c r="BD84" s="138">
        <v>0</v>
      </c>
      <c r="BE84" s="138">
        <v>0</v>
      </c>
      <c r="BF84" s="138">
        <v>0</v>
      </c>
      <c r="BG84" s="138">
        <v>0</v>
      </c>
      <c r="BH84" s="138">
        <v>0</v>
      </c>
      <c r="BI84" s="138">
        <v>0</v>
      </c>
      <c r="BJ84" s="138">
        <v>341.6426677805706</v>
      </c>
      <c r="BK84" s="138">
        <v>285.57511289216819</v>
      </c>
      <c r="BL84" s="138">
        <v>259.69585102621636</v>
      </c>
      <c r="BM84" s="138">
        <v>321.11075690920478</v>
      </c>
      <c r="BN84" s="138">
        <v>319.26706704248909</v>
      </c>
      <c r="BO84" s="138">
        <v>142.48648336735519</v>
      </c>
      <c r="BP84" s="138">
        <v>106.18830364198138</v>
      </c>
      <c r="BQ84" s="138">
        <v>9.6526749974055441</v>
      </c>
      <c r="BR84" s="138">
        <v>0</v>
      </c>
      <c r="BS84" s="138">
        <v>0</v>
      </c>
      <c r="BT84" s="138">
        <v>0</v>
      </c>
      <c r="BU84" s="138">
        <v>0</v>
      </c>
      <c r="BV84" s="138">
        <v>0</v>
      </c>
      <c r="BW84" s="138">
        <v>0</v>
      </c>
      <c r="BX84" s="138">
        <v>0</v>
      </c>
      <c r="BY84" s="138">
        <v>0</v>
      </c>
      <c r="BZ84" s="138">
        <v>0</v>
      </c>
      <c r="CA84" s="138">
        <v>0</v>
      </c>
      <c r="CB84" s="138">
        <v>0</v>
      </c>
      <c r="CC84" s="139">
        <v>0</v>
      </c>
    </row>
    <row r="85" spans="2:81" x14ac:dyDescent="0.4">
      <c r="B85" s="65" t="s">
        <v>270</v>
      </c>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v>0</v>
      </c>
      <c r="BT85" s="138">
        <v>0</v>
      </c>
      <c r="BU85" s="138">
        <v>0</v>
      </c>
      <c r="BV85" s="138">
        <v>6.8094348465978634</v>
      </c>
      <c r="BW85" s="138">
        <v>7.6479909964855732</v>
      </c>
      <c r="BX85" s="138">
        <v>0.25503090843087561</v>
      </c>
      <c r="BY85" s="138">
        <v>0.35451893151083458</v>
      </c>
      <c r="BZ85" s="138">
        <v>0.46069676728809439</v>
      </c>
      <c r="CA85" s="138">
        <v>0.5563358282806965</v>
      </c>
      <c r="CB85" s="138">
        <v>0.64238731217216194</v>
      </c>
      <c r="CC85" s="139">
        <v>0.71951495276155542</v>
      </c>
    </row>
    <row r="86" spans="2:81" x14ac:dyDescent="0.4">
      <c r="B86" s="65" t="s">
        <v>271</v>
      </c>
      <c r="AH86" s="138">
        <v>0</v>
      </c>
      <c r="AI86" s="138">
        <v>0</v>
      </c>
      <c r="AJ86" s="138">
        <v>0</v>
      </c>
      <c r="AK86" s="138">
        <v>0</v>
      </c>
      <c r="AL86" s="138">
        <v>0</v>
      </c>
      <c r="AM86" s="138">
        <v>0</v>
      </c>
      <c r="AN86" s="138">
        <v>0</v>
      </c>
      <c r="AO86" s="138">
        <v>0</v>
      </c>
      <c r="AP86" s="138">
        <v>0</v>
      </c>
      <c r="AQ86" s="138">
        <v>0</v>
      </c>
      <c r="AR86" s="138">
        <v>0</v>
      </c>
      <c r="AS86" s="138">
        <v>0</v>
      </c>
      <c r="AT86" s="138">
        <v>0</v>
      </c>
      <c r="AU86" s="138">
        <v>0</v>
      </c>
      <c r="AV86" s="138">
        <v>0</v>
      </c>
      <c r="AW86" s="138">
        <v>0</v>
      </c>
      <c r="AX86" s="138">
        <v>0</v>
      </c>
      <c r="AY86" s="138">
        <v>0</v>
      </c>
      <c r="AZ86" s="138">
        <v>0</v>
      </c>
      <c r="BA86" s="138">
        <v>0</v>
      </c>
      <c r="BB86" s="138">
        <v>0</v>
      </c>
      <c r="BC86" s="138">
        <v>0</v>
      </c>
      <c r="BD86" s="138">
        <v>0</v>
      </c>
      <c r="BE86" s="138">
        <v>0</v>
      </c>
      <c r="BF86" s="138">
        <v>0</v>
      </c>
      <c r="BG86" s="138">
        <v>0</v>
      </c>
      <c r="BH86" s="138">
        <v>0</v>
      </c>
      <c r="BI86" s="138">
        <v>0</v>
      </c>
      <c r="BJ86" s="138">
        <v>162.49917327781583</v>
      </c>
      <c r="BK86" s="138">
        <v>161.93907702400494</v>
      </c>
      <c r="BL86" s="138">
        <v>170.75995930098756</v>
      </c>
      <c r="BM86" s="138">
        <v>175.03793682286434</v>
      </c>
      <c r="BN86" s="138">
        <v>162.08872143479891</v>
      </c>
      <c r="BO86" s="138">
        <v>56.15876225876098</v>
      </c>
      <c r="BP86" s="138">
        <v>46.663762156114792</v>
      </c>
      <c r="BQ86" s="138">
        <v>43.581464420717275</v>
      </c>
      <c r="BR86" s="138">
        <v>39.207186799748634</v>
      </c>
      <c r="BS86" s="138">
        <v>34.595560288989205</v>
      </c>
      <c r="BT86" s="138">
        <v>31.264547993368552</v>
      </c>
      <c r="BU86" s="138">
        <v>28.218354829371773</v>
      </c>
      <c r="BV86" s="138">
        <v>26.73435919800205</v>
      </c>
      <c r="BW86" s="138">
        <v>27.301771928982625</v>
      </c>
      <c r="BX86" s="138">
        <v>27.654654137452322</v>
      </c>
      <c r="BY86" s="138">
        <v>30.034742368121361</v>
      </c>
      <c r="BZ86" s="138">
        <v>28.2283694055841</v>
      </c>
      <c r="CA86" s="138">
        <v>27.484498195453227</v>
      </c>
      <c r="CB86" s="138">
        <v>26.766636237087145</v>
      </c>
      <c r="CC86" s="139">
        <v>26.101708925042274</v>
      </c>
    </row>
    <row r="87" spans="2:81" x14ac:dyDescent="0.4">
      <c r="B87" s="178" t="s">
        <v>407</v>
      </c>
      <c r="AH87" s="138">
        <v>0</v>
      </c>
      <c r="AI87" s="138">
        <v>0</v>
      </c>
      <c r="AJ87" s="138">
        <v>0</v>
      </c>
      <c r="AK87" s="138">
        <v>0</v>
      </c>
      <c r="AL87" s="138">
        <v>0</v>
      </c>
      <c r="AM87" s="138">
        <v>0</v>
      </c>
      <c r="AN87" s="138">
        <v>0</v>
      </c>
      <c r="AO87" s="138">
        <v>0</v>
      </c>
      <c r="AP87" s="138">
        <v>0</v>
      </c>
      <c r="AQ87" s="138">
        <v>0</v>
      </c>
      <c r="AR87" s="138">
        <v>0</v>
      </c>
      <c r="AS87" s="138">
        <v>0</v>
      </c>
      <c r="AT87" s="138">
        <v>0</v>
      </c>
      <c r="AU87" s="138">
        <v>0</v>
      </c>
      <c r="AV87" s="138">
        <v>0</v>
      </c>
      <c r="AW87" s="138">
        <v>0</v>
      </c>
      <c r="AX87" s="138">
        <v>0</v>
      </c>
      <c r="AY87" s="138">
        <v>0</v>
      </c>
      <c r="AZ87" s="138">
        <v>0</v>
      </c>
      <c r="BA87" s="138">
        <v>0</v>
      </c>
      <c r="BB87" s="138">
        <v>0</v>
      </c>
      <c r="BC87" s="138">
        <v>0</v>
      </c>
      <c r="BD87" s="138">
        <v>0</v>
      </c>
      <c r="BE87" s="138">
        <v>0</v>
      </c>
      <c r="BF87" s="138">
        <v>0</v>
      </c>
      <c r="BG87" s="138">
        <v>0</v>
      </c>
      <c r="BH87" s="138">
        <v>0</v>
      </c>
      <c r="BI87" s="138">
        <v>0</v>
      </c>
      <c r="BJ87" s="138">
        <v>0.3249983465556317</v>
      </c>
      <c r="BK87" s="138">
        <v>0</v>
      </c>
      <c r="BL87" s="138">
        <v>0</v>
      </c>
      <c r="BM87" s="138">
        <v>0</v>
      </c>
      <c r="BN87" s="138">
        <v>0</v>
      </c>
      <c r="BO87" s="138">
        <v>0</v>
      </c>
      <c r="BP87" s="138">
        <v>0</v>
      </c>
      <c r="BQ87" s="138">
        <v>0</v>
      </c>
      <c r="BR87" s="138">
        <v>0</v>
      </c>
      <c r="BS87" s="138">
        <v>5.7440991381055859E-3</v>
      </c>
      <c r="BT87" s="138">
        <v>8.4080647572530483E-3</v>
      </c>
      <c r="BU87" s="138">
        <v>3.8558695206828896E-3</v>
      </c>
      <c r="BV87" s="138">
        <v>4.3066101563386059E-3</v>
      </c>
      <c r="BW87" s="138">
        <v>4.4505292899153209E-3</v>
      </c>
      <c r="BX87" s="138">
        <v>4.5080534904981392E-3</v>
      </c>
      <c r="BY87" s="138">
        <v>4.896037552878596E-3</v>
      </c>
      <c r="BZ87" s="138">
        <v>4.601576233694088E-3</v>
      </c>
      <c r="CA87" s="138">
        <v>4.4803159500298902E-3</v>
      </c>
      <c r="CB87" s="138">
        <v>4.3632954987512821E-3</v>
      </c>
      <c r="CC87" s="139">
        <v>4.2549040549436186E-3</v>
      </c>
    </row>
    <row r="88" spans="2:81" x14ac:dyDescent="0.4">
      <c r="B88" s="178" t="s">
        <v>408</v>
      </c>
      <c r="AH88" s="138">
        <v>0</v>
      </c>
      <c r="AI88" s="138">
        <v>0</v>
      </c>
      <c r="AJ88" s="138">
        <v>0</v>
      </c>
      <c r="AK88" s="138">
        <v>0</v>
      </c>
      <c r="AL88" s="138">
        <v>0</v>
      </c>
      <c r="AM88" s="138">
        <v>0</v>
      </c>
      <c r="AN88" s="138">
        <v>0</v>
      </c>
      <c r="AO88" s="138">
        <v>0</v>
      </c>
      <c r="AP88" s="138">
        <v>0</v>
      </c>
      <c r="AQ88" s="138">
        <v>0</v>
      </c>
      <c r="AR88" s="138">
        <v>0</v>
      </c>
      <c r="AS88" s="138">
        <v>0</v>
      </c>
      <c r="AT88" s="138">
        <v>0</v>
      </c>
      <c r="AU88" s="138">
        <v>0</v>
      </c>
      <c r="AV88" s="138">
        <v>0</v>
      </c>
      <c r="AW88" s="138">
        <v>0</v>
      </c>
      <c r="AX88" s="138">
        <v>0</v>
      </c>
      <c r="AY88" s="138">
        <v>0</v>
      </c>
      <c r="AZ88" s="138">
        <v>0</v>
      </c>
      <c r="BA88" s="138">
        <v>0</v>
      </c>
      <c r="BB88" s="138">
        <v>0</v>
      </c>
      <c r="BC88" s="138">
        <v>0</v>
      </c>
      <c r="BD88" s="138">
        <v>0</v>
      </c>
      <c r="BE88" s="138">
        <v>0</v>
      </c>
      <c r="BF88" s="138">
        <v>0</v>
      </c>
      <c r="BG88" s="138">
        <v>0</v>
      </c>
      <c r="BH88" s="138">
        <v>0</v>
      </c>
      <c r="BI88" s="138">
        <v>0</v>
      </c>
      <c r="BJ88" s="138">
        <v>162.17417493126018</v>
      </c>
      <c r="BK88" s="138">
        <v>161.93907702400494</v>
      </c>
      <c r="BL88" s="138">
        <v>170.75995930098756</v>
      </c>
      <c r="BM88" s="138">
        <v>175.03793682286434</v>
      </c>
      <c r="BN88" s="138">
        <v>162.08872143479891</v>
      </c>
      <c r="BO88" s="138">
        <v>56.15876225876098</v>
      </c>
      <c r="BP88" s="138">
        <v>46.663762156114792</v>
      </c>
      <c r="BQ88" s="138">
        <v>43.581464420717275</v>
      </c>
      <c r="BR88" s="138">
        <v>39.207186799748634</v>
      </c>
      <c r="BS88" s="138">
        <v>34.589816189851099</v>
      </c>
      <c r="BT88" s="138">
        <v>31.256139928611301</v>
      </c>
      <c r="BU88" s="138">
        <v>28.214498959851092</v>
      </c>
      <c r="BV88" s="138">
        <v>26.730052587845712</v>
      </c>
      <c r="BW88" s="138">
        <v>27.297321399692709</v>
      </c>
      <c r="BX88" s="138">
        <v>27.650146083961825</v>
      </c>
      <c r="BY88" s="138">
        <v>30.029846330568482</v>
      </c>
      <c r="BZ88" s="138">
        <v>28.223767829350404</v>
      </c>
      <c r="CA88" s="138">
        <v>27.480017879503198</v>
      </c>
      <c r="CB88" s="138">
        <v>26.762272941588396</v>
      </c>
      <c r="CC88" s="139">
        <v>26.097454020987328</v>
      </c>
    </row>
    <row r="89" spans="2:81" ht="25.35" customHeight="1" x14ac:dyDescent="0.4">
      <c r="B89" s="65" t="s">
        <v>273</v>
      </c>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v>6.8776330409979538</v>
      </c>
      <c r="BR89" s="138">
        <v>65.032980700427487</v>
      </c>
      <c r="BS89" s="138">
        <v>563.93588963443779</v>
      </c>
      <c r="BT89" s="138">
        <v>1777.7594772409561</v>
      </c>
      <c r="BU89" s="138">
        <v>3660.3688259460191</v>
      </c>
      <c r="BV89" s="138">
        <v>8758.422751254855</v>
      </c>
      <c r="BW89" s="138">
        <v>19367.058224900244</v>
      </c>
      <c r="BX89" s="138">
        <v>37546.837931095906</v>
      </c>
      <c r="BY89" s="138">
        <v>41272.762496459989</v>
      </c>
      <c r="BZ89" s="138">
        <v>42282.223228257521</v>
      </c>
      <c r="CA89" s="138">
        <v>45116.758833053733</v>
      </c>
      <c r="CB89" s="138">
        <v>50225.680617953556</v>
      </c>
      <c r="CC89" s="139">
        <v>57845.172545618421</v>
      </c>
    </row>
    <row r="90" spans="2:81" x14ac:dyDescent="0.4">
      <c r="B90" s="65" t="s">
        <v>279</v>
      </c>
      <c r="AH90" s="138">
        <v>0</v>
      </c>
      <c r="AI90" s="138">
        <v>0</v>
      </c>
      <c r="AJ90" s="138">
        <v>0</v>
      </c>
      <c r="AK90" s="138">
        <v>0</v>
      </c>
      <c r="AL90" s="138">
        <v>0</v>
      </c>
      <c r="AM90" s="138">
        <v>0</v>
      </c>
      <c r="AN90" s="138">
        <v>0</v>
      </c>
      <c r="AO90" s="138">
        <v>0</v>
      </c>
      <c r="AP90" s="138">
        <v>0</v>
      </c>
      <c r="AQ90" s="138">
        <v>0</v>
      </c>
      <c r="AR90" s="138">
        <v>76.522550591600321</v>
      </c>
      <c r="AS90" s="138">
        <v>53.704602523712289</v>
      </c>
      <c r="AT90" s="138">
        <v>20.791088104159343</v>
      </c>
      <c r="AU90" s="138">
        <v>7.8023397425420651</v>
      </c>
      <c r="AV90" s="138">
        <v>3.9637169205466392</v>
      </c>
      <c r="AW90" s="138">
        <v>2.2660670475771645</v>
      </c>
      <c r="AX90" s="138">
        <v>1.4478508329557314</v>
      </c>
      <c r="AY90" s="138">
        <v>2.6484136172649655</v>
      </c>
      <c r="AZ90" s="138">
        <v>0</v>
      </c>
      <c r="BA90" s="138">
        <v>0.36402923655362518</v>
      </c>
      <c r="BB90" s="138">
        <v>0.85315610382965534</v>
      </c>
      <c r="BC90" s="138">
        <v>0.34386724078450953</v>
      </c>
      <c r="BD90" s="138">
        <v>6.8475782940111543E-2</v>
      </c>
      <c r="BE90" s="138">
        <v>0.52457503635518676</v>
      </c>
      <c r="BF90" s="138">
        <v>0.51312616407914735</v>
      </c>
      <c r="BG90" s="138">
        <v>0.18653925897371831</v>
      </c>
      <c r="BH90" s="138">
        <v>0.1242381262896121</v>
      </c>
      <c r="BI90" s="138">
        <v>0</v>
      </c>
      <c r="BJ90" s="138">
        <v>0</v>
      </c>
      <c r="BK90" s="138">
        <v>0</v>
      </c>
      <c r="BL90" s="138">
        <v>0</v>
      </c>
      <c r="BM90" s="138">
        <v>0</v>
      </c>
      <c r="BN90" s="138">
        <v>0</v>
      </c>
      <c r="BO90" s="138">
        <v>0</v>
      </c>
      <c r="BP90" s="138">
        <v>0</v>
      </c>
      <c r="BQ90" s="138">
        <v>0</v>
      </c>
      <c r="BR90" s="138">
        <v>0</v>
      </c>
      <c r="BS90" s="138">
        <v>0</v>
      </c>
      <c r="BT90" s="138">
        <v>0</v>
      </c>
      <c r="BU90" s="138">
        <v>0</v>
      </c>
      <c r="BV90" s="138">
        <v>0</v>
      </c>
      <c r="BW90" s="138">
        <v>0</v>
      </c>
      <c r="BX90" s="138">
        <v>0</v>
      </c>
      <c r="BY90" s="138">
        <v>0</v>
      </c>
      <c r="BZ90" s="138">
        <v>0</v>
      </c>
      <c r="CA90" s="138">
        <v>0</v>
      </c>
      <c r="CB90" s="138">
        <v>0</v>
      </c>
      <c r="CC90" s="139">
        <v>0</v>
      </c>
    </row>
    <row r="91" spans="2:81" ht="26.25" customHeight="1" x14ac:dyDescent="0.4">
      <c r="B91" s="93" t="s">
        <v>409</v>
      </c>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232" t="str">
        <f>Table_3a!BH91</f>
        <v>Definition change -&gt;</v>
      </c>
      <c r="BI91" s="138"/>
      <c r="BJ91" s="138"/>
      <c r="BK91" s="138"/>
      <c r="BL91" s="232" t="str">
        <f>Table_3a!BL91</f>
        <v>Definition change -&gt;</v>
      </c>
      <c r="BM91" s="138"/>
      <c r="BN91" s="138"/>
      <c r="BO91" s="138"/>
      <c r="BP91" s="138"/>
      <c r="BQ91" s="138"/>
      <c r="BR91" s="138"/>
      <c r="BS91" s="138"/>
      <c r="BT91" s="138"/>
      <c r="BU91" s="138"/>
      <c r="BV91" s="138"/>
      <c r="BW91" s="138"/>
      <c r="BX91" s="138"/>
      <c r="BY91" s="138"/>
      <c r="BZ91" s="138"/>
      <c r="CA91" s="138"/>
      <c r="CB91" s="138"/>
      <c r="CC91" s="139"/>
    </row>
    <row r="92" spans="2:81" x14ac:dyDescent="0.4">
      <c r="B92" s="65" t="s">
        <v>410</v>
      </c>
      <c r="AH92" s="138">
        <v>5474.0442687514433</v>
      </c>
      <c r="AI92" s="138">
        <v>5222.5169591115209</v>
      </c>
      <c r="AJ92" s="138">
        <v>5419.7482705740604</v>
      </c>
      <c r="AK92" s="138">
        <v>6964.0138478166446</v>
      </c>
      <c r="AL92" s="138">
        <v>7484.9944046798009</v>
      </c>
      <c r="AM92" s="138">
        <v>7985.3587866879134</v>
      </c>
      <c r="AN92" s="138">
        <v>8709.7921208581738</v>
      </c>
      <c r="AO92" s="138">
        <v>9303.9938146263958</v>
      </c>
      <c r="AP92" s="138">
        <v>9612.1933294531664</v>
      </c>
      <c r="AQ92" s="138">
        <v>9591.4640072195834</v>
      </c>
      <c r="AR92" s="138">
        <v>10018.033191899369</v>
      </c>
      <c r="AS92" s="138">
        <v>10549.557022419187</v>
      </c>
      <c r="AT92" s="138">
        <v>11219.596533175307</v>
      </c>
      <c r="AU92" s="138">
        <v>10989.296141651675</v>
      </c>
      <c r="AV92" s="138">
        <v>12956.635704551343</v>
      </c>
      <c r="AW92" s="138">
        <v>14055.333987151515</v>
      </c>
      <c r="AX92" s="138">
        <v>14348.621423951725</v>
      </c>
      <c r="AY92" s="138">
        <v>14184.459572642996</v>
      </c>
      <c r="AZ92" s="138">
        <v>13871.374792029059</v>
      </c>
      <c r="BA92" s="138">
        <v>13979.62651288191</v>
      </c>
      <c r="BB92" s="138">
        <v>13681.479378875047</v>
      </c>
      <c r="BC92" s="138">
        <v>14169.879057714337</v>
      </c>
      <c r="BD92" s="138">
        <v>14833.883577890951</v>
      </c>
      <c r="BE92" s="138">
        <v>15789.490425526892</v>
      </c>
      <c r="BF92" s="138">
        <v>16050.424394340498</v>
      </c>
      <c r="BG92" s="138">
        <v>16015.416096867413</v>
      </c>
      <c r="BH92" s="213">
        <v>17632.679525623178</v>
      </c>
      <c r="BI92" s="138">
        <v>17855.485832898641</v>
      </c>
      <c r="BJ92" s="138">
        <v>18607.857889664854</v>
      </c>
      <c r="BK92" s="138">
        <v>18888.399438011744</v>
      </c>
      <c r="BL92" s="213">
        <v>18859.182341298241</v>
      </c>
      <c r="BM92" s="138">
        <v>19534.771124527251</v>
      </c>
      <c r="BN92" s="138">
        <v>19577.780473044524</v>
      </c>
      <c r="BO92" s="138">
        <v>19043.650667541046</v>
      </c>
      <c r="BP92" s="138">
        <v>18220.56764618634</v>
      </c>
      <c r="BQ92" s="138">
        <v>15218.483687919892</v>
      </c>
      <c r="BR92" s="138">
        <v>14597.401383330334</v>
      </c>
      <c r="BS92" s="138">
        <v>13946.173124181303</v>
      </c>
      <c r="BT92" s="138">
        <v>13054.579282789544</v>
      </c>
      <c r="BU92" s="138">
        <v>12444.818761377135</v>
      </c>
      <c r="BV92" s="138">
        <v>11747.192567765194</v>
      </c>
      <c r="BW92" s="138">
        <v>11338.659256596735</v>
      </c>
      <c r="BX92" s="138">
        <v>10693.546152976543</v>
      </c>
      <c r="BY92" s="138">
        <v>11132.705106998492</v>
      </c>
      <c r="BZ92" s="138">
        <v>11187.243115899182</v>
      </c>
      <c r="CA92" s="138">
        <v>10928.76937798104</v>
      </c>
      <c r="CB92" s="138">
        <v>10886.165192734325</v>
      </c>
      <c r="CC92" s="139">
        <v>10682.168382887539</v>
      </c>
    </row>
    <row r="93" spans="2:81" x14ac:dyDescent="0.4">
      <c r="B93" s="65" t="s">
        <v>402</v>
      </c>
      <c r="AH93" s="138">
        <v>1068.2308610355292</v>
      </c>
      <c r="AI93" s="138">
        <v>1023.5083487705997</v>
      </c>
      <c r="AJ93" s="138">
        <v>1053.8399415005117</v>
      </c>
      <c r="AK93" s="138">
        <v>1259.0390102333643</v>
      </c>
      <c r="AL93" s="138">
        <v>1506.9004857705925</v>
      </c>
      <c r="AM93" s="138">
        <v>1683.3041821050706</v>
      </c>
      <c r="AN93" s="138">
        <v>1819.0807413149412</v>
      </c>
      <c r="AO93" s="138">
        <v>2016.9682181352241</v>
      </c>
      <c r="AP93" s="138">
        <v>2282.324063947367</v>
      </c>
      <c r="AQ93" s="138">
        <v>2308.2092805328934</v>
      </c>
      <c r="AR93" s="138">
        <v>2430.8844315405795</v>
      </c>
      <c r="AS93" s="138">
        <v>2788.4235952136842</v>
      </c>
      <c r="AT93" s="138">
        <v>3271.6833765947708</v>
      </c>
      <c r="AU93" s="138">
        <v>3858.1388963943045</v>
      </c>
      <c r="AV93" s="138">
        <v>5099.5600696154852</v>
      </c>
      <c r="AW93" s="138">
        <v>6323.4557417924261</v>
      </c>
      <c r="AX93" s="138">
        <v>7473.594054091559</v>
      </c>
      <c r="AY93" s="138">
        <v>8459.3727683495981</v>
      </c>
      <c r="AZ93" s="138">
        <v>9032.5557350473264</v>
      </c>
      <c r="BA93" s="138">
        <v>9672.6456501446319</v>
      </c>
      <c r="BB93" s="138">
        <v>10161.321292567478</v>
      </c>
      <c r="BC93" s="138">
        <v>10781.810014277995</v>
      </c>
      <c r="BD93" s="138">
        <v>11394.668832529012</v>
      </c>
      <c r="BE93" s="138">
        <v>12237.19880919048</v>
      </c>
      <c r="BF93" s="138">
        <v>12804.289080518658</v>
      </c>
      <c r="BG93" s="138">
        <v>13015.958114401674</v>
      </c>
      <c r="BH93" s="213">
        <v>12677.379809914113</v>
      </c>
      <c r="BI93" s="138">
        <v>12627.334595277593</v>
      </c>
      <c r="BJ93" s="138">
        <v>12717.068540074921</v>
      </c>
      <c r="BK93" s="138">
        <v>13391.89686336711</v>
      </c>
      <c r="BL93" s="213">
        <v>13973.867225751685</v>
      </c>
      <c r="BM93" s="138">
        <v>15267.48800152345</v>
      </c>
      <c r="BN93" s="138">
        <v>15757.981516137994</v>
      </c>
      <c r="BO93" s="138">
        <v>16311.662746703143</v>
      </c>
      <c r="BP93" s="138">
        <v>17253.304154856964</v>
      </c>
      <c r="BQ93" s="138">
        <v>16871.956393475863</v>
      </c>
      <c r="BR93" s="138">
        <v>18688.704140719907</v>
      </c>
      <c r="BS93" s="138">
        <v>19523.72558382338</v>
      </c>
      <c r="BT93" s="138">
        <v>19185.21588693418</v>
      </c>
      <c r="BU93" s="138">
        <v>19114.003848900022</v>
      </c>
      <c r="BV93" s="138">
        <v>18095.16295615389</v>
      </c>
      <c r="BW93" s="138">
        <v>15805.705957396722</v>
      </c>
      <c r="BX93" s="138">
        <v>13841.437172749731</v>
      </c>
      <c r="BY93" s="138">
        <v>13664.254802774716</v>
      </c>
      <c r="BZ93" s="138">
        <v>12921.718441626015</v>
      </c>
      <c r="CA93" s="138">
        <v>11773.183308471116</v>
      </c>
      <c r="CB93" s="138">
        <v>9184.3627984894792</v>
      </c>
      <c r="CC93" s="139">
        <v>5044.0501339939874</v>
      </c>
    </row>
    <row r="94" spans="2:81" x14ac:dyDescent="0.4">
      <c r="B94" s="65" t="s">
        <v>403</v>
      </c>
      <c r="AH94" s="138">
        <v>3091.1698651400939</v>
      </c>
      <c r="AI94" s="138">
        <v>2875.2660862515349</v>
      </c>
      <c r="AJ94" s="138">
        <v>3068.4505955141526</v>
      </c>
      <c r="AK94" s="138">
        <v>3949.2948904508648</v>
      </c>
      <c r="AL94" s="138">
        <v>4853.0889235840914</v>
      </c>
      <c r="AM94" s="138">
        <v>5537.0825047456028</v>
      </c>
      <c r="AN94" s="138">
        <v>5897.6652490951083</v>
      </c>
      <c r="AO94" s="138">
        <v>6483.664420806148</v>
      </c>
      <c r="AP94" s="138">
        <v>6924.6662704007767</v>
      </c>
      <c r="AQ94" s="138">
        <v>6958.8896506322526</v>
      </c>
      <c r="AR94" s="138">
        <v>6142.0454492258386</v>
      </c>
      <c r="AS94" s="138">
        <v>6440.7939685465299</v>
      </c>
      <c r="AT94" s="138">
        <v>7077.6768454742878</v>
      </c>
      <c r="AU94" s="138">
        <v>8395.0339541217891</v>
      </c>
      <c r="AV94" s="138">
        <v>10184.419683197382</v>
      </c>
      <c r="AW94" s="138">
        <v>11398.830657244802</v>
      </c>
      <c r="AX94" s="138">
        <v>12435.25360076065</v>
      </c>
      <c r="AY94" s="138">
        <v>13111.863292024909</v>
      </c>
      <c r="AZ94" s="138">
        <v>13341.112328120505</v>
      </c>
      <c r="BA94" s="138">
        <v>13343.402743140061</v>
      </c>
      <c r="BB94" s="138">
        <v>13143.640394025964</v>
      </c>
      <c r="BC94" s="138">
        <v>12850.426048440841</v>
      </c>
      <c r="BD94" s="138">
        <v>11541.612396759214</v>
      </c>
      <c r="BE94" s="138">
        <v>11724.92710735623</v>
      </c>
      <c r="BF94" s="138">
        <v>11921.923558283876</v>
      </c>
      <c r="BG94" s="138">
        <v>12310.768649497417</v>
      </c>
      <c r="BH94" s="213">
        <v>11994.399542860061</v>
      </c>
      <c r="BI94" s="138">
        <v>11267.509416657927</v>
      </c>
      <c r="BJ94" s="138">
        <v>10693.987071572265</v>
      </c>
      <c r="BK94" s="138">
        <v>10440.757301040707</v>
      </c>
      <c r="BL94" s="213">
        <v>8941.5710079231776</v>
      </c>
      <c r="BM94" s="138">
        <v>8705.3471325626379</v>
      </c>
      <c r="BN94" s="138">
        <v>7984.2511088825577</v>
      </c>
      <c r="BO94" s="138">
        <v>7156.601738584448</v>
      </c>
      <c r="BP94" s="138">
        <v>6424.7536639924147</v>
      </c>
      <c r="BQ94" s="138">
        <v>5239.6811687986274</v>
      </c>
      <c r="BR94" s="138">
        <v>4740.9425285012449</v>
      </c>
      <c r="BS94" s="138">
        <v>4381.9636405935426</v>
      </c>
      <c r="BT94" s="138">
        <v>3908.20060000791</v>
      </c>
      <c r="BU94" s="138">
        <v>3539.1646615670397</v>
      </c>
      <c r="BV94" s="138">
        <v>2958.9248126824923</v>
      </c>
      <c r="BW94" s="138">
        <v>2065.9065313352148</v>
      </c>
      <c r="BX94" s="138">
        <v>1451.0337532461851</v>
      </c>
      <c r="BY94" s="138">
        <v>1085.4998618425043</v>
      </c>
      <c r="BZ94" s="138">
        <v>815.35955708249435</v>
      </c>
      <c r="CA94" s="138">
        <v>597.41882416124611</v>
      </c>
      <c r="CB94" s="138">
        <v>402.93800704044492</v>
      </c>
      <c r="CC94" s="139">
        <v>210.831249787491</v>
      </c>
    </row>
    <row r="95" spans="2:81" x14ac:dyDescent="0.4">
      <c r="B95" s="65" t="s">
        <v>404</v>
      </c>
      <c r="AH95" s="138">
        <v>3864.0312485304307</v>
      </c>
      <c r="AI95" s="138">
        <v>3468.5560708336989</v>
      </c>
      <c r="AJ95" s="138">
        <v>4215.3597660020469</v>
      </c>
      <c r="AK95" s="138">
        <v>6866.7123897434649</v>
      </c>
      <c r="AL95" s="138">
        <v>10108.919685857341</v>
      </c>
      <c r="AM95" s="138">
        <v>12022.33565850832</v>
      </c>
      <c r="AN95" s="138">
        <v>12971.079571711147</v>
      </c>
      <c r="AO95" s="138">
        <v>13840.848835471243</v>
      </c>
      <c r="AP95" s="138">
        <v>13818.480997418525</v>
      </c>
      <c r="AQ95" s="138">
        <v>12340.134495612248</v>
      </c>
      <c r="AR95" s="138">
        <v>9254.1293775126269</v>
      </c>
      <c r="AS95" s="138">
        <v>7912.6187746609876</v>
      </c>
      <c r="AT95" s="138">
        <v>8354.7159535043829</v>
      </c>
      <c r="AU95" s="138">
        <v>10940.812135150143</v>
      </c>
      <c r="AV95" s="138">
        <v>14128.585976869403</v>
      </c>
      <c r="AW95" s="138">
        <v>14715.005090197628</v>
      </c>
      <c r="AX95" s="138">
        <v>13709.890723027733</v>
      </c>
      <c r="AY95" s="138">
        <v>12556.078466023875</v>
      </c>
      <c r="AZ95" s="138">
        <v>10854.803179613229</v>
      </c>
      <c r="BA95" s="138">
        <v>8813.0908730788269</v>
      </c>
      <c r="BB95" s="138">
        <v>7584.7890001648175</v>
      </c>
      <c r="BC95" s="138">
        <v>6750.7002034588368</v>
      </c>
      <c r="BD95" s="138">
        <v>5831.5417459060445</v>
      </c>
      <c r="BE95" s="138">
        <v>5106.9795099778803</v>
      </c>
      <c r="BF95" s="138">
        <v>5027.9382987719591</v>
      </c>
      <c r="BG95" s="138">
        <v>4670.9237560714855</v>
      </c>
      <c r="BH95" s="213">
        <v>4376.7721074008614</v>
      </c>
      <c r="BI95" s="138">
        <v>4488.7931229501519</v>
      </c>
      <c r="BJ95" s="138">
        <v>4668.2504943930635</v>
      </c>
      <c r="BK95" s="138">
        <v>4441.9873296952373</v>
      </c>
      <c r="BL95" s="213">
        <v>5232.1842951769586</v>
      </c>
      <c r="BM95" s="138">
        <v>8629.3655730872579</v>
      </c>
      <c r="BN95" s="138">
        <v>9040.4279026859531</v>
      </c>
      <c r="BO95" s="138">
        <v>9967.3834098079624</v>
      </c>
      <c r="BP95" s="138">
        <v>10486.270346287254</v>
      </c>
      <c r="BQ95" s="138">
        <v>8281.6906171083447</v>
      </c>
      <c r="BR95" s="138">
        <v>5915.4948723482994</v>
      </c>
      <c r="BS95" s="138">
        <v>4503.8149368671093</v>
      </c>
      <c r="BT95" s="138">
        <v>3641.0747171196731</v>
      </c>
      <c r="BU95" s="138">
        <v>3188.7294348317505</v>
      </c>
      <c r="BV95" s="138">
        <v>2421.7482710083796</v>
      </c>
      <c r="BW95" s="138">
        <v>1191.4347920854707</v>
      </c>
      <c r="BX95" s="138">
        <v>836.86392453800329</v>
      </c>
      <c r="BY95" s="138">
        <v>661.33904858205676</v>
      </c>
      <c r="BZ95" s="138">
        <v>446.2761718997599</v>
      </c>
      <c r="CA95" s="138">
        <v>100.93758205165585</v>
      </c>
      <c r="CB95" s="138">
        <v>57.303926076926381</v>
      </c>
      <c r="CC95" s="139">
        <v>100.11034917269551</v>
      </c>
    </row>
    <row r="96" spans="2:81" x14ac:dyDescent="0.4">
      <c r="B96" s="65" t="s">
        <v>405</v>
      </c>
      <c r="AH96" s="138">
        <v>261.74613887572968</v>
      </c>
      <c r="AI96" s="138">
        <v>269.61640420171744</v>
      </c>
      <c r="AJ96" s="138">
        <v>306.04036699096986</v>
      </c>
      <c r="AK96" s="138">
        <v>418.7399743925281</v>
      </c>
      <c r="AL96" s="138">
        <v>543.2857112904735</v>
      </c>
      <c r="AM96" s="138">
        <v>676.3771428843412</v>
      </c>
      <c r="AN96" s="138">
        <v>733.17745311741953</v>
      </c>
      <c r="AO96" s="138">
        <v>731.89379787708185</v>
      </c>
      <c r="AP96" s="138">
        <v>849.97661558474317</v>
      </c>
      <c r="AQ96" s="138">
        <v>987.96441319433654</v>
      </c>
      <c r="AR96" s="138">
        <v>1751.6476331529948</v>
      </c>
      <c r="AS96" s="138">
        <v>1807.5909841843097</v>
      </c>
      <c r="AT96" s="138">
        <v>2321.4759605423656</v>
      </c>
      <c r="AU96" s="138">
        <v>2594.9230325436029</v>
      </c>
      <c r="AV96" s="138">
        <v>2809.1369469065389</v>
      </c>
      <c r="AW96" s="138">
        <v>3314.6782364932824</v>
      </c>
      <c r="AX96" s="138">
        <v>3828.2419743908417</v>
      </c>
      <c r="AY96" s="138">
        <v>4490.6895626391397</v>
      </c>
      <c r="AZ96" s="138">
        <v>4822.6748608180824</v>
      </c>
      <c r="BA96" s="138">
        <v>5081.7234547336484</v>
      </c>
      <c r="BB96" s="138">
        <v>4794.2616478234286</v>
      </c>
      <c r="BC96" s="138">
        <v>3844.2631129020074</v>
      </c>
      <c r="BD96" s="138">
        <v>2201.7422492823989</v>
      </c>
      <c r="BE96" s="138">
        <v>2179.965854935524</v>
      </c>
      <c r="BF96" s="138">
        <v>2199.1705769319674</v>
      </c>
      <c r="BG96" s="138">
        <v>2494.4405065543601</v>
      </c>
      <c r="BH96" s="213">
        <v>2870.3974692381821</v>
      </c>
      <c r="BI96" s="138">
        <v>2947.1953416953465</v>
      </c>
      <c r="BJ96" s="138">
        <v>3373.2200130214183</v>
      </c>
      <c r="BK96" s="138">
        <v>3525.3887771298632</v>
      </c>
      <c r="BL96" s="213">
        <v>5476.0812600746949</v>
      </c>
      <c r="BM96" s="138">
        <v>6744.2684235085608</v>
      </c>
      <c r="BN96" s="138">
        <v>8023.9211637688531</v>
      </c>
      <c r="BO96" s="138">
        <v>8436.6371217873802</v>
      </c>
      <c r="BP96" s="138">
        <v>9062.8055105591357</v>
      </c>
      <c r="BQ96" s="138">
        <v>8593.5733737442024</v>
      </c>
      <c r="BR96" s="138">
        <v>9084.8759119584975</v>
      </c>
      <c r="BS96" s="138">
        <v>9243.3050044880601</v>
      </c>
      <c r="BT96" s="138">
        <v>8805.188682446551</v>
      </c>
      <c r="BU96" s="138">
        <v>8240.1080130282171</v>
      </c>
      <c r="BV96" s="138">
        <v>7460.2219123540845</v>
      </c>
      <c r="BW96" s="138">
        <v>6418.2607087582483</v>
      </c>
      <c r="BX96" s="138">
        <v>5617.5188647255545</v>
      </c>
      <c r="BY96" s="138">
        <v>5515.0502773015178</v>
      </c>
      <c r="BZ96" s="138">
        <v>5170.6215544145207</v>
      </c>
      <c r="CA96" s="138">
        <v>4630.3273175779423</v>
      </c>
      <c r="CB96" s="138">
        <v>3892.7426852465037</v>
      </c>
      <c r="CC96" s="139">
        <v>2935.3830375668645</v>
      </c>
    </row>
    <row r="97" spans="1:81" ht="24.75" customHeight="1" x14ac:dyDescent="0.4">
      <c r="B97" s="65" t="s">
        <v>411</v>
      </c>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v>6.8776330409979538</v>
      </c>
      <c r="BR97" s="138">
        <v>65.032980700427487</v>
      </c>
      <c r="BS97" s="138">
        <v>563.93588963443779</v>
      </c>
      <c r="BT97" s="138">
        <v>1777.7594772409561</v>
      </c>
      <c r="BU97" s="138">
        <v>3660.3688259460191</v>
      </c>
      <c r="BV97" s="138">
        <v>8758.422751254855</v>
      </c>
      <c r="BW97" s="138">
        <v>19367.058224900244</v>
      </c>
      <c r="BX97" s="138">
        <v>37546.837931095906</v>
      </c>
      <c r="BY97" s="138">
        <v>41272.762496459989</v>
      </c>
      <c r="BZ97" s="138">
        <v>42282.223228257521</v>
      </c>
      <c r="CA97" s="138">
        <v>45116.758833053733</v>
      </c>
      <c r="CB97" s="138">
        <v>50225.680617953556</v>
      </c>
      <c r="CC97" s="139">
        <v>57845.172545618421</v>
      </c>
    </row>
    <row r="98" spans="1:81" ht="26.25" customHeight="1" x14ac:dyDescent="0.4">
      <c r="B98" s="67" t="s">
        <v>406</v>
      </c>
      <c r="AH98" s="138">
        <v>5474.0442687514433</v>
      </c>
      <c r="AI98" s="138">
        <v>5222.5169591115209</v>
      </c>
      <c r="AJ98" s="138">
        <v>5419.7482705740604</v>
      </c>
      <c r="AK98" s="138">
        <v>6964.0138478166446</v>
      </c>
      <c r="AL98" s="138">
        <v>7484.9944046798009</v>
      </c>
      <c r="AM98" s="138">
        <v>7985.3587866879134</v>
      </c>
      <c r="AN98" s="138">
        <v>8709.7921208581738</v>
      </c>
      <c r="AO98" s="138">
        <v>9303.9938146263958</v>
      </c>
      <c r="AP98" s="138">
        <v>9612.1933294531664</v>
      </c>
      <c r="AQ98" s="138">
        <v>9591.4640072195834</v>
      </c>
      <c r="AR98" s="138">
        <v>10018.033191899369</v>
      </c>
      <c r="AS98" s="138">
        <v>10549.557022419187</v>
      </c>
      <c r="AT98" s="138">
        <v>11219.596533175307</v>
      </c>
      <c r="AU98" s="138">
        <v>10989.296141651675</v>
      </c>
      <c r="AV98" s="138">
        <v>12956.635704551343</v>
      </c>
      <c r="AW98" s="138">
        <v>14055.333987151515</v>
      </c>
      <c r="AX98" s="138">
        <v>14348.621423951725</v>
      </c>
      <c r="AY98" s="138">
        <v>14184.459572642996</v>
      </c>
      <c r="AZ98" s="138">
        <v>13871.374792029059</v>
      </c>
      <c r="BA98" s="138">
        <v>13979.62651288191</v>
      </c>
      <c r="BB98" s="138">
        <v>13681.479378875047</v>
      </c>
      <c r="BC98" s="138">
        <v>14169.879057714337</v>
      </c>
      <c r="BD98" s="138">
        <v>14833.883577890951</v>
      </c>
      <c r="BE98" s="138">
        <v>15789.490425526892</v>
      </c>
      <c r="BF98" s="138">
        <v>16050.424394340498</v>
      </c>
      <c r="BG98" s="138">
        <v>16015.416096867413</v>
      </c>
      <c r="BH98" s="138">
        <v>17632.679525623178</v>
      </c>
      <c r="BI98" s="138">
        <v>17855.485832898641</v>
      </c>
      <c r="BJ98" s="138">
        <v>18642.517008996569</v>
      </c>
      <c r="BK98" s="138">
        <v>18921.526874676129</v>
      </c>
      <c r="BL98" s="138">
        <v>19926.311299022032</v>
      </c>
      <c r="BM98" s="138">
        <v>20632.287180773928</v>
      </c>
      <c r="BN98" s="138">
        <v>20761.871125859547</v>
      </c>
      <c r="BO98" s="138">
        <v>20284.964555372397</v>
      </c>
      <c r="BP98" s="138">
        <v>19346.552248164542</v>
      </c>
      <c r="BQ98" s="138">
        <v>15979.090591241789</v>
      </c>
      <c r="BR98" s="138">
        <v>15261.544086292552</v>
      </c>
      <c r="BS98" s="138">
        <v>14500.829878372302</v>
      </c>
      <c r="BT98" s="138">
        <v>13463.577160985264</v>
      </c>
      <c r="BU98" s="138">
        <v>12692.816854880853</v>
      </c>
      <c r="BV98" s="138">
        <v>11857.441374594011</v>
      </c>
      <c r="BW98" s="138">
        <v>11429.606500080203</v>
      </c>
      <c r="BX98" s="138">
        <v>10708.630446148851</v>
      </c>
      <c r="BY98" s="138">
        <v>11133.059625930009</v>
      </c>
      <c r="BZ98" s="138">
        <v>11187.703812666472</v>
      </c>
      <c r="CA98" s="138">
        <v>10929.325713809325</v>
      </c>
      <c r="CB98" s="138">
        <v>10886.807580046503</v>
      </c>
      <c r="CC98" s="139">
        <v>10682.887897840305</v>
      </c>
    </row>
    <row r="99" spans="1:81" x14ac:dyDescent="0.4">
      <c r="B99" s="67" t="s">
        <v>383</v>
      </c>
      <c r="AH99" s="138">
        <v>8285.1781135817837</v>
      </c>
      <c r="AI99" s="138">
        <v>7636.9469100575516</v>
      </c>
      <c r="AJ99" s="138">
        <v>8643.6906700076815</v>
      </c>
      <c r="AK99" s="138">
        <v>12493.786264820223</v>
      </c>
      <c r="AL99" s="138">
        <v>17012.194806502499</v>
      </c>
      <c r="AM99" s="138">
        <v>19919.099488243333</v>
      </c>
      <c r="AN99" s="138">
        <v>21421.003015238613</v>
      </c>
      <c r="AO99" s="138">
        <v>23073.375272289697</v>
      </c>
      <c r="AP99" s="138">
        <v>23875.447947351411</v>
      </c>
      <c r="AQ99" s="138">
        <v>22595.197839971734</v>
      </c>
      <c r="AR99" s="138">
        <v>19578.706891432041</v>
      </c>
      <c r="AS99" s="138">
        <v>18949.427322605516</v>
      </c>
      <c r="AT99" s="138">
        <v>21025.552136115806</v>
      </c>
      <c r="AU99" s="138">
        <v>25788.908018209841</v>
      </c>
      <c r="AV99" s="138">
        <v>32221.702676588811</v>
      </c>
      <c r="AW99" s="138">
        <v>35751.969725728144</v>
      </c>
      <c r="AX99" s="138">
        <v>37446.980352270781</v>
      </c>
      <c r="AY99" s="138">
        <v>38618.004089037524</v>
      </c>
      <c r="AZ99" s="138">
        <v>38051.146103599145</v>
      </c>
      <c r="BA99" s="138">
        <v>36910.862721097168</v>
      </c>
      <c r="BB99" s="138">
        <v>35684.012334581683</v>
      </c>
      <c r="BC99" s="138">
        <v>34227.199379079684</v>
      </c>
      <c r="BD99" s="138">
        <v>30969.565224476668</v>
      </c>
      <c r="BE99" s="138">
        <v>31249.071281460114</v>
      </c>
      <c r="BF99" s="138">
        <v>31953.321514506461</v>
      </c>
      <c r="BG99" s="138">
        <v>32492.091026524937</v>
      </c>
      <c r="BH99" s="138">
        <v>31918.948929413218</v>
      </c>
      <c r="BI99" s="138">
        <v>31330.832476581018</v>
      </c>
      <c r="BJ99" s="138">
        <v>31648.111705079886</v>
      </c>
      <c r="BK99" s="138">
        <v>31995.486793914031</v>
      </c>
      <c r="BL99" s="138">
        <v>32556.574831202728</v>
      </c>
      <c r="BM99" s="138">
        <v>38248.953074435223</v>
      </c>
      <c r="BN99" s="138">
        <v>39622.491038660322</v>
      </c>
      <c r="BO99" s="138">
        <v>40630.971129051584</v>
      </c>
      <c r="BP99" s="138">
        <v>42101.14907371757</v>
      </c>
      <c r="BQ99" s="138">
        <v>38233.172282846135</v>
      </c>
      <c r="BR99" s="138">
        <v>37830.907731266161</v>
      </c>
      <c r="BS99" s="138">
        <v>37662.088301215532</v>
      </c>
      <c r="BT99" s="138">
        <v>36908.441485553543</v>
      </c>
      <c r="BU99" s="138">
        <v>37494.376690769328</v>
      </c>
      <c r="BV99" s="138">
        <v>39584.231896624879</v>
      </c>
      <c r="BW99" s="138">
        <v>44757.418970992439</v>
      </c>
      <c r="BX99" s="138">
        <v>59278.60735318307</v>
      </c>
      <c r="BY99" s="138">
        <v>62198.551968029264</v>
      </c>
      <c r="BZ99" s="138">
        <v>61635.73825651301</v>
      </c>
      <c r="CA99" s="138">
        <v>62218.069529487402</v>
      </c>
      <c r="CB99" s="138">
        <v>63762.385647494732</v>
      </c>
      <c r="CC99" s="139">
        <v>66134.827801186693</v>
      </c>
    </row>
    <row r="100" spans="1:81" s="93" customFormat="1" x14ac:dyDescent="0.4">
      <c r="A100" s="149"/>
      <c r="B100" s="93" t="s">
        <v>133</v>
      </c>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51">
        <f t="shared" ref="AH100:CC100" si="0">AH99+AH98</f>
        <v>13759.222382333228</v>
      </c>
      <c r="AI100" s="51">
        <f t="shared" si="0"/>
        <v>12859.463869169072</v>
      </c>
      <c r="AJ100" s="51">
        <f t="shared" si="0"/>
        <v>14063.438940581742</v>
      </c>
      <c r="AK100" s="51">
        <f t="shared" si="0"/>
        <v>19457.800112636869</v>
      </c>
      <c r="AL100" s="51">
        <f t="shared" si="0"/>
        <v>24497.1892111823</v>
      </c>
      <c r="AM100" s="51">
        <f t="shared" si="0"/>
        <v>27904.458274931247</v>
      </c>
      <c r="AN100" s="51">
        <f t="shared" si="0"/>
        <v>30130.795136096785</v>
      </c>
      <c r="AO100" s="51">
        <f t="shared" si="0"/>
        <v>32377.369086916093</v>
      </c>
      <c r="AP100" s="51">
        <f t="shared" si="0"/>
        <v>33487.641276804578</v>
      </c>
      <c r="AQ100" s="51">
        <f t="shared" si="0"/>
        <v>32186.661847191317</v>
      </c>
      <c r="AR100" s="51">
        <f t="shared" si="0"/>
        <v>29596.74008333141</v>
      </c>
      <c r="AS100" s="51">
        <f t="shared" si="0"/>
        <v>29498.984345024703</v>
      </c>
      <c r="AT100" s="51">
        <f t="shared" si="0"/>
        <v>32245.148669291113</v>
      </c>
      <c r="AU100" s="51">
        <f t="shared" si="0"/>
        <v>36778.204159861518</v>
      </c>
      <c r="AV100" s="51">
        <f t="shared" si="0"/>
        <v>45178.338381140158</v>
      </c>
      <c r="AW100" s="51">
        <f t="shared" si="0"/>
        <v>49807.303712879657</v>
      </c>
      <c r="AX100" s="51">
        <f t="shared" si="0"/>
        <v>51795.601776222509</v>
      </c>
      <c r="AY100" s="51">
        <f t="shared" si="0"/>
        <v>52802.463661680522</v>
      </c>
      <c r="AZ100" s="51">
        <f t="shared" si="0"/>
        <v>51922.5208956282</v>
      </c>
      <c r="BA100" s="51">
        <f t="shared" si="0"/>
        <v>50890.489233979082</v>
      </c>
      <c r="BB100" s="51">
        <f t="shared" si="0"/>
        <v>49365.491713456729</v>
      </c>
      <c r="BC100" s="51">
        <f t="shared" si="0"/>
        <v>48397.078436794021</v>
      </c>
      <c r="BD100" s="51">
        <f t="shared" si="0"/>
        <v>45803.448802367617</v>
      </c>
      <c r="BE100" s="51">
        <f t="shared" si="0"/>
        <v>47038.561706987006</v>
      </c>
      <c r="BF100" s="51">
        <f t="shared" si="0"/>
        <v>48003.745908846962</v>
      </c>
      <c r="BG100" s="51">
        <f t="shared" si="0"/>
        <v>48507.507123392352</v>
      </c>
      <c r="BH100" s="51">
        <f t="shared" si="0"/>
        <v>49551.628455036393</v>
      </c>
      <c r="BI100" s="51">
        <f t="shared" si="0"/>
        <v>49186.318309479655</v>
      </c>
      <c r="BJ100" s="51">
        <f t="shared" si="0"/>
        <v>50290.628714076454</v>
      </c>
      <c r="BK100" s="51">
        <f t="shared" si="0"/>
        <v>50917.01366859016</v>
      </c>
      <c r="BL100" s="51">
        <f t="shared" si="0"/>
        <v>52482.886130224761</v>
      </c>
      <c r="BM100" s="51">
        <f t="shared" si="0"/>
        <v>58881.240255209152</v>
      </c>
      <c r="BN100" s="51">
        <f t="shared" si="0"/>
        <v>60384.362164519873</v>
      </c>
      <c r="BO100" s="51">
        <f t="shared" si="0"/>
        <v>60915.935684423981</v>
      </c>
      <c r="BP100" s="51">
        <f t="shared" si="0"/>
        <v>61447.701321882108</v>
      </c>
      <c r="BQ100" s="51">
        <f t="shared" si="0"/>
        <v>54212.262874087923</v>
      </c>
      <c r="BR100" s="51">
        <f t="shared" si="0"/>
        <v>53092.451817558715</v>
      </c>
      <c r="BS100" s="51">
        <f t="shared" si="0"/>
        <v>52162.918179587832</v>
      </c>
      <c r="BT100" s="51">
        <f t="shared" si="0"/>
        <v>50372.018646538811</v>
      </c>
      <c r="BU100" s="51">
        <f t="shared" si="0"/>
        <v>50187.193545650181</v>
      </c>
      <c r="BV100" s="51">
        <f t="shared" si="0"/>
        <v>51441.67327121889</v>
      </c>
      <c r="BW100" s="51">
        <f t="shared" si="0"/>
        <v>56187.025471072644</v>
      </c>
      <c r="BX100" s="51">
        <f t="shared" si="0"/>
        <v>69987.237799331924</v>
      </c>
      <c r="BY100" s="51">
        <f t="shared" si="0"/>
        <v>73331.611593959271</v>
      </c>
      <c r="BZ100" s="51">
        <f t="shared" si="0"/>
        <v>72823.44206917948</v>
      </c>
      <c r="CA100" s="51">
        <f t="shared" si="0"/>
        <v>73147.39524329672</v>
      </c>
      <c r="CB100" s="51">
        <f t="shared" si="0"/>
        <v>74649.19322754124</v>
      </c>
      <c r="CC100" s="52">
        <f t="shared" si="0"/>
        <v>76817.715699027001</v>
      </c>
    </row>
    <row r="101" spans="1:81" ht="26.25" customHeight="1" x14ac:dyDescent="0.4">
      <c r="B101" s="93" t="s">
        <v>412</v>
      </c>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232" t="str">
        <f>Table_3a!BH101</f>
        <v>Definition change -&gt;</v>
      </c>
      <c r="BI101" s="138"/>
      <c r="BJ101" s="138"/>
      <c r="BK101" s="138"/>
      <c r="BL101" s="232" t="str">
        <f>Table_3a!BL101</f>
        <v>Definition change -&gt;</v>
      </c>
      <c r="BM101" s="138"/>
      <c r="BN101" s="138"/>
      <c r="BO101" s="138"/>
      <c r="BP101" s="138"/>
      <c r="BQ101" s="138"/>
      <c r="BR101" s="138"/>
      <c r="BS101" s="138"/>
      <c r="BT101" s="138"/>
      <c r="BU101" s="138"/>
      <c r="BV101" s="138"/>
      <c r="BW101" s="138"/>
      <c r="BX101" s="138"/>
      <c r="BY101" s="138"/>
      <c r="BZ101" s="138"/>
      <c r="CA101" s="138"/>
      <c r="CB101" s="138"/>
      <c r="CC101" s="139"/>
    </row>
    <row r="102" spans="1:81" x14ac:dyDescent="0.4">
      <c r="B102" s="65" t="s">
        <v>410</v>
      </c>
      <c r="AH102" s="138">
        <v>4493.4012253958927</v>
      </c>
      <c r="AI102" s="138">
        <v>4224.0256337493392</v>
      </c>
      <c r="AJ102" s="138">
        <v>4280.2735824486545</v>
      </c>
      <c r="AK102" s="138">
        <v>5445.6428125489529</v>
      </c>
      <c r="AL102" s="138">
        <v>5728.4186636857894</v>
      </c>
      <c r="AM102" s="138">
        <v>5956.2063571188683</v>
      </c>
      <c r="AN102" s="138">
        <v>6384.9675888581132</v>
      </c>
      <c r="AO102" s="138">
        <v>6624.7606198509866</v>
      </c>
      <c r="AP102" s="138">
        <v>6542.3166953736345</v>
      </c>
      <c r="AQ102" s="138">
        <v>6267.8774128888581</v>
      </c>
      <c r="AR102" s="138">
        <v>6683.0882154318242</v>
      </c>
      <c r="AS102" s="138">
        <v>6702.4615280098524</v>
      </c>
      <c r="AT102" s="138">
        <v>6952.6686012085993</v>
      </c>
      <c r="AU102" s="138">
        <v>7348.2658529746514</v>
      </c>
      <c r="AV102" s="138">
        <v>8829.8249550392557</v>
      </c>
      <c r="AW102" s="138">
        <v>9388.5799138690982</v>
      </c>
      <c r="AX102" s="138">
        <v>9671.2491707776207</v>
      </c>
      <c r="AY102" s="138">
        <v>9945.5026184981798</v>
      </c>
      <c r="AZ102" s="138">
        <v>9828.1296911091322</v>
      </c>
      <c r="BA102" s="138">
        <v>10046.29599535142</v>
      </c>
      <c r="BB102" s="138">
        <v>9925.5701166263334</v>
      </c>
      <c r="BC102" s="138">
        <v>10475.312446904605</v>
      </c>
      <c r="BD102" s="138">
        <v>11145.029380884545</v>
      </c>
      <c r="BE102" s="138">
        <v>11991.113755365697</v>
      </c>
      <c r="BF102" s="138">
        <v>12873.138924019033</v>
      </c>
      <c r="BG102" s="138">
        <v>13230.487142020871</v>
      </c>
      <c r="BH102" s="213">
        <v>15021.497782633507</v>
      </c>
      <c r="BI102" s="138">
        <v>15290.876046164867</v>
      </c>
      <c r="BJ102" s="138">
        <v>15896.637713039923</v>
      </c>
      <c r="BK102" s="138">
        <v>16195.427738623735</v>
      </c>
      <c r="BL102" s="213">
        <v>16358.927408699923</v>
      </c>
      <c r="BM102" s="138">
        <v>17004.303553078822</v>
      </c>
      <c r="BN102" s="138">
        <v>17059.721244828172</v>
      </c>
      <c r="BO102" s="138">
        <v>16625.08754459169</v>
      </c>
      <c r="BP102" s="138">
        <v>15924.24439667938</v>
      </c>
      <c r="BQ102" s="138">
        <v>15218.483687919892</v>
      </c>
      <c r="BR102" s="138">
        <v>14597.401383330334</v>
      </c>
      <c r="BS102" s="138">
        <v>13946.173124181303</v>
      </c>
      <c r="BT102" s="138">
        <v>13054.579282789544</v>
      </c>
      <c r="BU102" s="138">
        <v>12444.818761377135</v>
      </c>
      <c r="BV102" s="138">
        <v>11747.192567765194</v>
      </c>
      <c r="BW102" s="138">
        <v>11338.659256596735</v>
      </c>
      <c r="BX102" s="138">
        <v>10693.546152976543</v>
      </c>
      <c r="BY102" s="138">
        <v>11132.705106998492</v>
      </c>
      <c r="BZ102" s="138">
        <v>11187.243115899182</v>
      </c>
      <c r="CA102" s="138">
        <v>10928.76937798104</v>
      </c>
      <c r="CB102" s="138">
        <v>10886.165192734325</v>
      </c>
      <c r="CC102" s="139">
        <v>10682.168382887539</v>
      </c>
    </row>
    <row r="103" spans="1:81" x14ac:dyDescent="0.4">
      <c r="B103" s="65" t="s">
        <v>402</v>
      </c>
      <c r="AH103" s="138">
        <v>889.26912920714358</v>
      </c>
      <c r="AI103" s="138">
        <v>839.44129965044806</v>
      </c>
      <c r="AJ103" s="138">
        <v>849.64943036213356</v>
      </c>
      <c r="AK103" s="138">
        <v>993.1789374955714</v>
      </c>
      <c r="AL103" s="138">
        <v>1201.7118255475132</v>
      </c>
      <c r="AM103" s="138">
        <v>1308.2263719682787</v>
      </c>
      <c r="AN103" s="138">
        <v>1375.3749262743186</v>
      </c>
      <c r="AO103" s="138">
        <v>1479.3360976567899</v>
      </c>
      <c r="AP103" s="138">
        <v>1640.3296580738852</v>
      </c>
      <c r="AQ103" s="138">
        <v>1589.353659582817</v>
      </c>
      <c r="AR103" s="138">
        <v>1694.1989749265199</v>
      </c>
      <c r="AS103" s="138">
        <v>1858.2065532507445</v>
      </c>
      <c r="AT103" s="138">
        <v>2208.8768997254642</v>
      </c>
      <c r="AU103" s="138">
        <v>2655.2112829995863</v>
      </c>
      <c r="AV103" s="138">
        <v>3528.0269604249238</v>
      </c>
      <c r="AW103" s="138">
        <v>4411.1461479430291</v>
      </c>
      <c r="AX103" s="138">
        <v>5529.6734568618949</v>
      </c>
      <c r="AY103" s="138">
        <v>6399.6900654255051</v>
      </c>
      <c r="AZ103" s="138">
        <v>6882.6152499590989</v>
      </c>
      <c r="BA103" s="138">
        <v>7373.653650950394</v>
      </c>
      <c r="BB103" s="138">
        <v>7779.0085254047108</v>
      </c>
      <c r="BC103" s="138">
        <v>8229.4841465570898</v>
      </c>
      <c r="BD103" s="138">
        <v>8672.2649433697989</v>
      </c>
      <c r="BE103" s="138">
        <v>9278.4547526214064</v>
      </c>
      <c r="BF103" s="138">
        <v>10138.453586389754</v>
      </c>
      <c r="BG103" s="138">
        <v>10258.296856914443</v>
      </c>
      <c r="BH103" s="213">
        <v>10217.939359762166</v>
      </c>
      <c r="BI103" s="138">
        <v>10327.593950350629</v>
      </c>
      <c r="BJ103" s="138">
        <v>10635.967370788725</v>
      </c>
      <c r="BK103" s="138">
        <v>11367.796048022579</v>
      </c>
      <c r="BL103" s="213">
        <v>11884.171337623329</v>
      </c>
      <c r="BM103" s="138">
        <v>13218.597006831018</v>
      </c>
      <c r="BN103" s="138">
        <v>13727.954893896831</v>
      </c>
      <c r="BO103" s="138">
        <v>14386.594884001677</v>
      </c>
      <c r="BP103" s="138">
        <v>15470.756062090291</v>
      </c>
      <c r="BQ103" s="138">
        <v>16512.495397717586</v>
      </c>
      <c r="BR103" s="138">
        <v>18367.00116561817</v>
      </c>
      <c r="BS103" s="138">
        <v>19521.365157869852</v>
      </c>
      <c r="BT103" s="138">
        <v>19184.628685468953</v>
      </c>
      <c r="BU103" s="138">
        <v>19114.003848900022</v>
      </c>
      <c r="BV103" s="138">
        <v>18095.16295615389</v>
      </c>
      <c r="BW103" s="138">
        <v>15805.705957396722</v>
      </c>
      <c r="BX103" s="138">
        <v>13841.437172749731</v>
      </c>
      <c r="BY103" s="138">
        <v>13664.254802774716</v>
      </c>
      <c r="BZ103" s="138">
        <v>12921.718441626015</v>
      </c>
      <c r="CA103" s="138">
        <v>11773.183308471116</v>
      </c>
      <c r="CB103" s="138">
        <v>9184.3627984894792</v>
      </c>
      <c r="CC103" s="139">
        <v>5044.0501339939874</v>
      </c>
    </row>
    <row r="104" spans="1:81" x14ac:dyDescent="0.4">
      <c r="B104" s="65" t="s">
        <v>403</v>
      </c>
      <c r="AH104" s="138">
        <v>1635.2439585704519</v>
      </c>
      <c r="AI104" s="138">
        <v>1515.1163074919245</v>
      </c>
      <c r="AJ104" s="138">
        <v>1575.8037553627955</v>
      </c>
      <c r="AK104" s="138">
        <v>2169.6065278057854</v>
      </c>
      <c r="AL104" s="138">
        <v>2797.4015579389961</v>
      </c>
      <c r="AM104" s="138">
        <v>3322.0433176556821</v>
      </c>
      <c r="AN104" s="138">
        <v>3560.7378403139369</v>
      </c>
      <c r="AO104" s="138">
        <v>3958.2645896756653</v>
      </c>
      <c r="AP104" s="138">
        <v>4222.7914737004712</v>
      </c>
      <c r="AQ104" s="138">
        <v>4173.7189302140496</v>
      </c>
      <c r="AR104" s="138">
        <v>3570.9652761550319</v>
      </c>
      <c r="AS104" s="138">
        <v>3649.7053859814246</v>
      </c>
      <c r="AT104" s="138">
        <v>4259.912091713386</v>
      </c>
      <c r="AU104" s="138">
        <v>5337.1501298966759</v>
      </c>
      <c r="AV104" s="138">
        <v>6401.1475955558908</v>
      </c>
      <c r="AW104" s="138">
        <v>7043.8026543318829</v>
      </c>
      <c r="AX104" s="138">
        <v>8021.0245396439168</v>
      </c>
      <c r="AY104" s="138">
        <v>8440.5794080554497</v>
      </c>
      <c r="AZ104" s="138">
        <v>8481.084760914151</v>
      </c>
      <c r="BA104" s="138">
        <v>8250.1076217349182</v>
      </c>
      <c r="BB104" s="138">
        <v>7944.7965902983542</v>
      </c>
      <c r="BC104" s="138">
        <v>7785.4936710945913</v>
      </c>
      <c r="BD104" s="138">
        <v>7470.0373343375568</v>
      </c>
      <c r="BE104" s="138">
        <v>7341.6726068160906</v>
      </c>
      <c r="BF104" s="138">
        <v>7313.2179687821626</v>
      </c>
      <c r="BG104" s="138">
        <v>7585.848989243802</v>
      </c>
      <c r="BH104" s="213">
        <v>7780.2965306699216</v>
      </c>
      <c r="BI104" s="138">
        <v>7831.0219912095517</v>
      </c>
      <c r="BJ104" s="138">
        <v>7837.2327395745679</v>
      </c>
      <c r="BK104" s="138">
        <v>7994.6435357916662</v>
      </c>
      <c r="BL104" s="213">
        <v>6932.8556771005078</v>
      </c>
      <c r="BM104" s="138">
        <v>7301.6355399624399</v>
      </c>
      <c r="BN104" s="138">
        <v>6881.7298914389803</v>
      </c>
      <c r="BO104" s="138">
        <v>6300.8400730274216</v>
      </c>
      <c r="BP104" s="138">
        <v>5729.5782170614211</v>
      </c>
      <c r="BQ104" s="138">
        <v>5091.3071319931832</v>
      </c>
      <c r="BR104" s="138">
        <v>4632.4683691858372</v>
      </c>
      <c r="BS104" s="138">
        <v>4309.7970457008805</v>
      </c>
      <c r="BT104" s="138">
        <v>3856.3543090906182</v>
      </c>
      <c r="BU104" s="138">
        <v>3502.5183996844958</v>
      </c>
      <c r="BV104" s="138">
        <v>2931.688286711767</v>
      </c>
      <c r="BW104" s="138">
        <v>2051.1881167051729</v>
      </c>
      <c r="BX104" s="138">
        <v>1442.7479446580876</v>
      </c>
      <c r="BY104" s="138">
        <v>1080.3114673822081</v>
      </c>
      <c r="BZ104" s="138">
        <v>812.24183741499678</v>
      </c>
      <c r="CA104" s="138">
        <v>595.6611563238921</v>
      </c>
      <c r="CB104" s="138">
        <v>401.86673565338873</v>
      </c>
      <c r="CC104" s="139">
        <v>210.42368016957482</v>
      </c>
    </row>
    <row r="105" spans="1:81" x14ac:dyDescent="0.4">
      <c r="B105" s="65" t="s">
        <v>404</v>
      </c>
      <c r="AH105" s="138">
        <v>3011.9302692213046</v>
      </c>
      <c r="AI105" s="138">
        <v>2680.8424868010152</v>
      </c>
      <c r="AJ105" s="138">
        <v>3302.1784440344691</v>
      </c>
      <c r="AK105" s="138">
        <v>5483.4244131285368</v>
      </c>
      <c r="AL105" s="138">
        <v>8370.5455888950182</v>
      </c>
      <c r="AM105" s="138">
        <v>10075.434153461616</v>
      </c>
      <c r="AN105" s="138">
        <v>10841.970320655568</v>
      </c>
      <c r="AO105" s="138">
        <v>11609.616269755803</v>
      </c>
      <c r="AP105" s="138">
        <v>11582.98104480885</v>
      </c>
      <c r="AQ105" s="138">
        <v>10284.368958281388</v>
      </c>
      <c r="AR105" s="138">
        <v>7769.9035531574818</v>
      </c>
      <c r="AS105" s="138">
        <v>6567.9059374312274</v>
      </c>
      <c r="AT105" s="138">
        <v>6902.6972476015326</v>
      </c>
      <c r="AU105" s="138">
        <v>9308.1099159489022</v>
      </c>
      <c r="AV105" s="138">
        <v>11994.062749999361</v>
      </c>
      <c r="AW105" s="138">
        <v>12712.393029658555</v>
      </c>
      <c r="AX105" s="138">
        <v>11642.521954763601</v>
      </c>
      <c r="AY105" s="138">
        <v>10841.296273060916</v>
      </c>
      <c r="AZ105" s="138">
        <v>9480.9973054967577</v>
      </c>
      <c r="BA105" s="138">
        <v>7769.6500891017167</v>
      </c>
      <c r="BB105" s="138">
        <v>6668.2376724428095</v>
      </c>
      <c r="BC105" s="138">
        <v>5903.0264018836706</v>
      </c>
      <c r="BD105" s="138">
        <v>5004.9575923188231</v>
      </c>
      <c r="BE105" s="138">
        <v>4375.9353641458665</v>
      </c>
      <c r="BF105" s="138">
        <v>4304.9651814250965</v>
      </c>
      <c r="BG105" s="138">
        <v>4043.4417303206624</v>
      </c>
      <c r="BH105" s="213">
        <v>3861.6348288884055</v>
      </c>
      <c r="BI105" s="138">
        <v>4119.7335535017337</v>
      </c>
      <c r="BJ105" s="138">
        <v>4322.2708668294608</v>
      </c>
      <c r="BK105" s="138">
        <v>4122.7782126764432</v>
      </c>
      <c r="BL105" s="213">
        <v>4837.5682152236523</v>
      </c>
      <c r="BM105" s="138">
        <v>7979.366422388036</v>
      </c>
      <c r="BN105" s="138">
        <v>8347.4281118086801</v>
      </c>
      <c r="BO105" s="138">
        <v>9249.8614302287606</v>
      </c>
      <c r="BP105" s="138">
        <v>9744.0020197520134</v>
      </c>
      <c r="BQ105" s="138">
        <v>8281.6906171083447</v>
      </c>
      <c r="BR105" s="138">
        <v>5915.4948723482994</v>
      </c>
      <c r="BS105" s="138">
        <v>4503.8149368671093</v>
      </c>
      <c r="BT105" s="138">
        <v>3641.0747171196731</v>
      </c>
      <c r="BU105" s="138">
        <v>3188.7294348317505</v>
      </c>
      <c r="BV105" s="138">
        <v>2421.7482710083796</v>
      </c>
      <c r="BW105" s="138">
        <v>1191.4347920854707</v>
      </c>
      <c r="BX105" s="138">
        <v>836.86392453800329</v>
      </c>
      <c r="BY105" s="138">
        <v>661.33904858205676</v>
      </c>
      <c r="BZ105" s="138">
        <v>446.2761718997599</v>
      </c>
      <c r="CA105" s="138">
        <v>100.93758205165585</v>
      </c>
      <c r="CB105" s="138">
        <v>57.303926076926381</v>
      </c>
      <c r="CC105" s="139">
        <v>100.11034917269551</v>
      </c>
    </row>
    <row r="106" spans="1:81" x14ac:dyDescent="0.4">
      <c r="B106" s="65" t="s">
        <v>405</v>
      </c>
      <c r="AH106" s="138">
        <v>164.31695423105407</v>
      </c>
      <c r="AI106" s="138">
        <v>170.49586445130788</v>
      </c>
      <c r="AJ106" s="138">
        <v>182.08206414895494</v>
      </c>
      <c r="AK106" s="138">
        <v>236.89313586345276</v>
      </c>
      <c r="AL106" s="138">
        <v>298.89805173679866</v>
      </c>
      <c r="AM106" s="138">
        <v>367.68996544575327</v>
      </c>
      <c r="AN106" s="138">
        <v>421.01668568353665</v>
      </c>
      <c r="AO106" s="138">
        <v>422.799631649893</v>
      </c>
      <c r="AP106" s="138">
        <v>498.08306485848152</v>
      </c>
      <c r="AQ106" s="138">
        <v>621.66081139018559</v>
      </c>
      <c r="AR106" s="138">
        <v>929.45149189684673</v>
      </c>
      <c r="AS106" s="138">
        <v>954.34215983857132</v>
      </c>
      <c r="AT106" s="138">
        <v>1250.1793518701745</v>
      </c>
      <c r="AU106" s="138">
        <v>1568.0721850230664</v>
      </c>
      <c r="AV106" s="138">
        <v>1506.7345755825752</v>
      </c>
      <c r="AW106" s="138">
        <v>1800.1228022454854</v>
      </c>
      <c r="AX106" s="138">
        <v>2145.1227448250825</v>
      </c>
      <c r="AY106" s="138">
        <v>2518.6708871632313</v>
      </c>
      <c r="AZ106" s="138">
        <v>2571.8226240283552</v>
      </c>
      <c r="BA106" s="138">
        <v>2610.5710282941277</v>
      </c>
      <c r="BB106" s="138">
        <v>2375.0913772242034</v>
      </c>
      <c r="BC106" s="138">
        <v>1937.1187155244766</v>
      </c>
      <c r="BD106" s="138">
        <v>1799.8893430057392</v>
      </c>
      <c r="BE106" s="138">
        <v>1796.5933340238767</v>
      </c>
      <c r="BF106" s="138">
        <v>1818.0674860850452</v>
      </c>
      <c r="BG106" s="138">
        <v>2038.0076750500098</v>
      </c>
      <c r="BH106" s="213">
        <v>2406.688492802944</v>
      </c>
      <c r="BI106" s="138">
        <v>2496.5525714688006</v>
      </c>
      <c r="BJ106" s="138">
        <v>2895.596037720054</v>
      </c>
      <c r="BK106" s="138">
        <v>3033.3493784077423</v>
      </c>
      <c r="BL106" s="213">
        <v>4763.3868441705226</v>
      </c>
      <c r="BM106" s="138">
        <v>5917.853895834337</v>
      </c>
      <c r="BN106" s="138">
        <v>7052.0047952782243</v>
      </c>
      <c r="BO106" s="138">
        <v>7406.387655571848</v>
      </c>
      <c r="BP106" s="138">
        <v>7994.8906517926807</v>
      </c>
      <c r="BQ106" s="138">
        <v>8563.9290874792714</v>
      </c>
      <c r="BR106" s="138">
        <v>9062.0712677474276</v>
      </c>
      <c r="BS106" s="138">
        <v>9225.6681808518242</v>
      </c>
      <c r="BT106" s="138">
        <v>8791.2832511547967</v>
      </c>
      <c r="BU106" s="138">
        <v>8229.8142391537476</v>
      </c>
      <c r="BV106" s="138">
        <v>7452.2719405435637</v>
      </c>
      <c r="BW106" s="138">
        <v>6414.3800304323031</v>
      </c>
      <c r="BX106" s="138">
        <v>5615.2008544972359</v>
      </c>
      <c r="BY106" s="138">
        <v>5513.6886278767206</v>
      </c>
      <c r="BZ106" s="138">
        <v>5066.5608311037704</v>
      </c>
      <c r="CA106" s="138">
        <v>4534.1772986705382</v>
      </c>
      <c r="CB106" s="138">
        <v>3795.9827555556126</v>
      </c>
      <c r="CC106" s="139">
        <v>2845.4503752966871</v>
      </c>
    </row>
    <row r="107" spans="1:81" ht="26.25" customHeight="1" x14ac:dyDescent="0.4">
      <c r="B107" s="65" t="s">
        <v>411</v>
      </c>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v>6.8776330409979538</v>
      </c>
      <c r="BR107" s="138">
        <v>65.032980700427487</v>
      </c>
      <c r="BS107" s="138">
        <v>563.93588963443779</v>
      </c>
      <c r="BT107" s="138">
        <v>1777.7594772409561</v>
      </c>
      <c r="BU107" s="138">
        <v>3660.3688259460191</v>
      </c>
      <c r="BV107" s="138">
        <v>8758.422751254855</v>
      </c>
      <c r="BW107" s="138">
        <v>19367.058224900244</v>
      </c>
      <c r="BX107" s="138">
        <v>37546.837931095906</v>
      </c>
      <c r="BY107" s="138">
        <v>41272.762496459989</v>
      </c>
      <c r="BZ107" s="138">
        <v>42282.223228257521</v>
      </c>
      <c r="CA107" s="138">
        <v>45116.758833053733</v>
      </c>
      <c r="CB107" s="138">
        <v>50225.680617953556</v>
      </c>
      <c r="CC107" s="139">
        <v>57845.172545618421</v>
      </c>
    </row>
    <row r="108" spans="1:81" ht="26.25" customHeight="1" x14ac:dyDescent="0.4">
      <c r="B108" s="67" t="s">
        <v>406</v>
      </c>
      <c r="AH108" s="138">
        <v>4493.4012253958927</v>
      </c>
      <c r="AI108" s="138">
        <v>4224.0256337493392</v>
      </c>
      <c r="AJ108" s="138">
        <v>4280.2735824486545</v>
      </c>
      <c r="AK108" s="138">
        <v>5445.6428125489529</v>
      </c>
      <c r="AL108" s="138">
        <v>5728.4186636857894</v>
      </c>
      <c r="AM108" s="138">
        <v>5956.2063571188683</v>
      </c>
      <c r="AN108" s="138">
        <v>6384.9675888581132</v>
      </c>
      <c r="AO108" s="138">
        <v>6624.7606198509866</v>
      </c>
      <c r="AP108" s="138">
        <v>6542.3166953736345</v>
      </c>
      <c r="AQ108" s="138">
        <v>6267.8774128888581</v>
      </c>
      <c r="AR108" s="138">
        <v>6683.0882154318242</v>
      </c>
      <c r="AS108" s="138">
        <v>6702.4615280098524</v>
      </c>
      <c r="AT108" s="138">
        <v>6952.6686012085993</v>
      </c>
      <c r="AU108" s="138">
        <v>7348.2658529746514</v>
      </c>
      <c r="AV108" s="138">
        <v>8829.8249550392557</v>
      </c>
      <c r="AW108" s="138">
        <v>9388.5799138690982</v>
      </c>
      <c r="AX108" s="138">
        <v>9671.2491707776207</v>
      </c>
      <c r="AY108" s="138">
        <v>9945.5026184981798</v>
      </c>
      <c r="AZ108" s="138">
        <v>9828.1296911091322</v>
      </c>
      <c r="BA108" s="138">
        <v>10046.29599535142</v>
      </c>
      <c r="BB108" s="138">
        <v>9925.5701166263334</v>
      </c>
      <c r="BC108" s="138">
        <v>10475.312446904605</v>
      </c>
      <c r="BD108" s="138">
        <v>11145.029380884545</v>
      </c>
      <c r="BE108" s="138">
        <v>11991.113755365697</v>
      </c>
      <c r="BF108" s="138">
        <v>12873.138924019033</v>
      </c>
      <c r="BG108" s="138">
        <v>13230.487142020871</v>
      </c>
      <c r="BH108" s="138">
        <v>15021.497782633507</v>
      </c>
      <c r="BI108" s="138">
        <v>15290.876046164867</v>
      </c>
      <c r="BJ108" s="138">
        <v>15931.296832371638</v>
      </c>
      <c r="BK108" s="138">
        <v>16228.555175288122</v>
      </c>
      <c r="BL108" s="138">
        <v>17155.501979728677</v>
      </c>
      <c r="BM108" s="138">
        <v>17808.072647037545</v>
      </c>
      <c r="BN108" s="138">
        <v>17947.251629911796</v>
      </c>
      <c r="BO108" s="138">
        <v>17568.352127302187</v>
      </c>
      <c r="BP108" s="138">
        <v>16792.601608014913</v>
      </c>
      <c r="BQ108" s="138">
        <v>15979.090591241789</v>
      </c>
      <c r="BR108" s="138">
        <v>15261.544086292552</v>
      </c>
      <c r="BS108" s="138">
        <v>14500.829878372302</v>
      </c>
      <c r="BT108" s="138">
        <v>13463.577160985264</v>
      </c>
      <c r="BU108" s="138">
        <v>12692.816854880853</v>
      </c>
      <c r="BV108" s="138">
        <v>11857.441374594011</v>
      </c>
      <c r="BW108" s="138">
        <v>11429.606500080203</v>
      </c>
      <c r="BX108" s="138">
        <v>10708.630446148851</v>
      </c>
      <c r="BY108" s="138">
        <v>11133.059625930009</v>
      </c>
      <c r="BZ108" s="138">
        <v>11187.243115899186</v>
      </c>
      <c r="CA108" s="138">
        <v>10928.769377981043</v>
      </c>
      <c r="CB108" s="138">
        <v>10886.165192734332</v>
      </c>
      <c r="CC108" s="139">
        <v>10682.168382887543</v>
      </c>
    </row>
    <row r="109" spans="1:81" x14ac:dyDescent="0.4">
      <c r="B109" s="67" t="s">
        <v>383</v>
      </c>
      <c r="AH109" s="138">
        <v>5700.7603112299539</v>
      </c>
      <c r="AI109" s="138">
        <v>5205.8959583946962</v>
      </c>
      <c r="AJ109" s="138">
        <v>5909.713693908353</v>
      </c>
      <c r="AK109" s="138">
        <v>8883.1030142933469</v>
      </c>
      <c r="AL109" s="138">
        <v>12668.557024118327</v>
      </c>
      <c r="AM109" s="138">
        <v>15073.393808531329</v>
      </c>
      <c r="AN109" s="138">
        <v>16199.09977292736</v>
      </c>
      <c r="AO109" s="138">
        <v>17470.016588738152</v>
      </c>
      <c r="AP109" s="138">
        <v>17944.185241441686</v>
      </c>
      <c r="AQ109" s="138">
        <v>16669.102359468441</v>
      </c>
      <c r="AR109" s="138">
        <v>13964.519296135881</v>
      </c>
      <c r="AS109" s="138">
        <v>13030.160036501969</v>
      </c>
      <c r="AT109" s="138">
        <v>14621.665590910558</v>
      </c>
      <c r="AU109" s="138">
        <v>18868.54351386823</v>
      </c>
      <c r="AV109" s="138">
        <v>23429.971881562749</v>
      </c>
      <c r="AW109" s="138">
        <v>25967.464634178948</v>
      </c>
      <c r="AX109" s="138">
        <v>27338.342696094496</v>
      </c>
      <c r="AY109" s="138">
        <v>28200.236633705103</v>
      </c>
      <c r="AZ109" s="138">
        <v>27416.519940398361</v>
      </c>
      <c r="BA109" s="138">
        <v>26003.982390081157</v>
      </c>
      <c r="BB109" s="138">
        <v>24767.13416537008</v>
      </c>
      <c r="BC109" s="138">
        <v>23855.12293505983</v>
      </c>
      <c r="BD109" s="138">
        <v>22947.149213031917</v>
      </c>
      <c r="BE109" s="138">
        <v>22792.656057607241</v>
      </c>
      <c r="BF109" s="138">
        <v>23574.704222682059</v>
      </c>
      <c r="BG109" s="138">
        <v>23925.595251528917</v>
      </c>
      <c r="BH109" s="138">
        <v>24266.55921212344</v>
      </c>
      <c r="BI109" s="138">
        <v>24774.902066530714</v>
      </c>
      <c r="BJ109" s="138">
        <v>25886.652600931029</v>
      </c>
      <c r="BK109" s="138">
        <v>26714.023697579541</v>
      </c>
      <c r="BL109" s="138">
        <v>27621.407503089264</v>
      </c>
      <c r="BM109" s="138">
        <v>33613.683771057098</v>
      </c>
      <c r="BN109" s="138">
        <v>35121.58730733909</v>
      </c>
      <c r="BO109" s="138">
        <v>36400.419460119207</v>
      </c>
      <c r="BP109" s="138">
        <v>38070.869739360882</v>
      </c>
      <c r="BQ109" s="138">
        <v>37695.692964017479</v>
      </c>
      <c r="BR109" s="138">
        <v>37377.925952637946</v>
      </c>
      <c r="BS109" s="138">
        <v>37569.924456733112</v>
      </c>
      <c r="BT109" s="138">
        <v>36842.10256187927</v>
      </c>
      <c r="BU109" s="138">
        <v>37447.436655012309</v>
      </c>
      <c r="BV109" s="138">
        <v>39549.045398843642</v>
      </c>
      <c r="BW109" s="138">
        <v>44738.81987803644</v>
      </c>
      <c r="BX109" s="138">
        <v>59268.00353436666</v>
      </c>
      <c r="BY109" s="138">
        <v>62192.001924144177</v>
      </c>
      <c r="BZ109" s="138">
        <v>61631.812396436821</v>
      </c>
      <c r="CA109" s="138">
        <v>62215.849119961822</v>
      </c>
      <c r="CB109" s="138">
        <v>63761.112871799131</v>
      </c>
      <c r="CC109" s="139">
        <v>66134.359446781629</v>
      </c>
    </row>
    <row r="110" spans="1:81" s="93" customFormat="1" x14ac:dyDescent="0.4">
      <c r="A110" s="149"/>
      <c r="B110" s="93" t="s">
        <v>133</v>
      </c>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51">
        <f t="shared" ref="AH110:CC110" si="1">AH109+AH108</f>
        <v>10194.161536625847</v>
      </c>
      <c r="AI110" s="51">
        <f t="shared" si="1"/>
        <v>9429.9215921440355</v>
      </c>
      <c r="AJ110" s="51">
        <f t="shared" si="1"/>
        <v>10189.987276357007</v>
      </c>
      <c r="AK110" s="51">
        <f t="shared" si="1"/>
        <v>14328.7458268423</v>
      </c>
      <c r="AL110" s="51">
        <f t="shared" si="1"/>
        <v>18396.975687804115</v>
      </c>
      <c r="AM110" s="51">
        <f t="shared" si="1"/>
        <v>21029.600165650198</v>
      </c>
      <c r="AN110" s="51">
        <f t="shared" si="1"/>
        <v>22584.067361785474</v>
      </c>
      <c r="AO110" s="51">
        <f t="shared" si="1"/>
        <v>24094.777208589137</v>
      </c>
      <c r="AP110" s="51">
        <f t="shared" si="1"/>
        <v>24486.501936815323</v>
      </c>
      <c r="AQ110" s="51">
        <f t="shared" si="1"/>
        <v>22936.979772357299</v>
      </c>
      <c r="AR110" s="51">
        <f t="shared" si="1"/>
        <v>20647.607511567705</v>
      </c>
      <c r="AS110" s="51">
        <f t="shared" si="1"/>
        <v>19732.621564511821</v>
      </c>
      <c r="AT110" s="51">
        <f t="shared" si="1"/>
        <v>21574.334192119157</v>
      </c>
      <c r="AU110" s="51">
        <f t="shared" si="1"/>
        <v>26216.809366842881</v>
      </c>
      <c r="AV110" s="51">
        <f t="shared" si="1"/>
        <v>32259.796836602007</v>
      </c>
      <c r="AW110" s="51">
        <f t="shared" si="1"/>
        <v>35356.044548048048</v>
      </c>
      <c r="AX110" s="51">
        <f t="shared" si="1"/>
        <v>37009.591866872113</v>
      </c>
      <c r="AY110" s="51">
        <f t="shared" si="1"/>
        <v>38145.739252203282</v>
      </c>
      <c r="AZ110" s="51">
        <f t="shared" si="1"/>
        <v>37244.649631507491</v>
      </c>
      <c r="BA110" s="51">
        <f t="shared" si="1"/>
        <v>36050.278385432575</v>
      </c>
      <c r="BB110" s="51">
        <f t="shared" si="1"/>
        <v>34692.704281996412</v>
      </c>
      <c r="BC110" s="51">
        <f t="shared" si="1"/>
        <v>34330.435381964431</v>
      </c>
      <c r="BD110" s="51">
        <f t="shared" si="1"/>
        <v>34092.178593916462</v>
      </c>
      <c r="BE110" s="51">
        <f t="shared" si="1"/>
        <v>34783.76981297294</v>
      </c>
      <c r="BF110" s="51">
        <f t="shared" si="1"/>
        <v>36447.843146701096</v>
      </c>
      <c r="BG110" s="51">
        <f t="shared" si="1"/>
        <v>37156.08239354979</v>
      </c>
      <c r="BH110" s="51">
        <f t="shared" si="1"/>
        <v>39288.056994756946</v>
      </c>
      <c r="BI110" s="51">
        <f t="shared" si="1"/>
        <v>40065.778112695582</v>
      </c>
      <c r="BJ110" s="51">
        <f t="shared" si="1"/>
        <v>41817.949433302667</v>
      </c>
      <c r="BK110" s="51">
        <f t="shared" si="1"/>
        <v>42942.578872867663</v>
      </c>
      <c r="BL110" s="51">
        <f t="shared" si="1"/>
        <v>44776.909482817937</v>
      </c>
      <c r="BM110" s="51">
        <f t="shared" si="1"/>
        <v>51421.756418094643</v>
      </c>
      <c r="BN110" s="51">
        <f t="shared" si="1"/>
        <v>53068.838937250883</v>
      </c>
      <c r="BO110" s="51">
        <f t="shared" si="1"/>
        <v>53968.77158742139</v>
      </c>
      <c r="BP110" s="51">
        <f t="shared" si="1"/>
        <v>54863.471347375795</v>
      </c>
      <c r="BQ110" s="51">
        <f t="shared" si="1"/>
        <v>53674.783555259266</v>
      </c>
      <c r="BR110" s="51">
        <f t="shared" si="1"/>
        <v>52639.4700389305</v>
      </c>
      <c r="BS110" s="51">
        <f t="shared" si="1"/>
        <v>52070.754335105412</v>
      </c>
      <c r="BT110" s="51">
        <f t="shared" si="1"/>
        <v>50305.67972286453</v>
      </c>
      <c r="BU110" s="51">
        <f t="shared" si="1"/>
        <v>50140.253509893162</v>
      </c>
      <c r="BV110" s="51">
        <f t="shared" si="1"/>
        <v>51406.486773437653</v>
      </c>
      <c r="BW110" s="51">
        <f t="shared" si="1"/>
        <v>56168.426378116645</v>
      </c>
      <c r="BX110" s="51">
        <f t="shared" si="1"/>
        <v>69976.633980515515</v>
      </c>
      <c r="BY110" s="51">
        <f t="shared" si="1"/>
        <v>73325.061550074184</v>
      </c>
      <c r="BZ110" s="51">
        <f t="shared" si="1"/>
        <v>72819.05551233601</v>
      </c>
      <c r="CA110" s="51">
        <f t="shared" si="1"/>
        <v>73144.618497942865</v>
      </c>
      <c r="CB110" s="51">
        <f t="shared" si="1"/>
        <v>74647.278064533457</v>
      </c>
      <c r="CC110" s="52">
        <f t="shared" si="1"/>
        <v>76816.527829669169</v>
      </c>
    </row>
    <row r="111" spans="1:81" ht="15.4" thickBot="1" x14ac:dyDescent="0.45">
      <c r="A111" s="152"/>
      <c r="B111" s="104"/>
      <c r="C111" s="104"/>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109"/>
      <c r="BU111" s="109"/>
      <c r="BV111" s="109"/>
      <c r="BW111" s="109"/>
      <c r="BX111" s="109"/>
      <c r="BY111" s="109"/>
      <c r="BZ111" s="109"/>
      <c r="CA111" s="109"/>
      <c r="CB111" s="109"/>
      <c r="CC111" s="110"/>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7"/>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92" bestFit="1" customWidth="1"/>
    <col min="2" max="2" width="75.73046875" style="184" customWidth="1"/>
    <col min="3" max="3" width="25.73046875" style="184" customWidth="1"/>
    <col min="4" max="75" width="12.73046875" style="206" customWidth="1"/>
    <col min="76" max="81" width="12.73046875" style="184" customWidth="1"/>
    <col min="82" max="82" width="9.1328125" style="184" customWidth="1"/>
    <col min="83" max="16384" width="9.1328125" style="184"/>
  </cols>
  <sheetData>
    <row r="1" spans="1:81" s="181" customFormat="1" ht="25.5" customHeight="1" thickBot="1" x14ac:dyDescent="0.4">
      <c r="A1" s="42" t="s">
        <v>44</v>
      </c>
      <c r="B1" s="43" t="s">
        <v>85</v>
      </c>
      <c r="C1" s="95"/>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row>
    <row r="2" spans="1:81" ht="33" customHeight="1" x14ac:dyDescent="0.4">
      <c r="A2" s="45" t="s">
        <v>45</v>
      </c>
      <c r="B2" s="182" t="s">
        <v>417</v>
      </c>
      <c r="C2" s="183"/>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187" customFormat="1" x14ac:dyDescent="0.4">
      <c r="A3" s="97">
        <v>2021</v>
      </c>
      <c r="B3" s="185" t="s">
        <v>375</v>
      </c>
      <c r="C3" s="186"/>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9"/>
      <c r="B4" s="188" t="s">
        <v>309</v>
      </c>
      <c r="C4" s="18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1"/>
    </row>
    <row r="5" spans="1:81" ht="27" customHeight="1" x14ac:dyDescent="0.4">
      <c r="B5" s="205" t="s">
        <v>376</v>
      </c>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232" t="s">
        <v>377</v>
      </c>
      <c r="BI5" s="194"/>
      <c r="BJ5" s="194"/>
      <c r="BK5" s="194"/>
      <c r="BL5" s="194"/>
      <c r="BM5" s="194"/>
      <c r="BN5" s="194"/>
      <c r="BO5" s="194"/>
      <c r="BP5" s="194"/>
      <c r="BQ5" s="194"/>
      <c r="BR5" s="194"/>
      <c r="BS5" s="194"/>
      <c r="BT5" s="194"/>
      <c r="BU5" s="194"/>
      <c r="BX5" s="206"/>
      <c r="BY5" s="206"/>
      <c r="BZ5" s="206"/>
      <c r="CA5" s="206"/>
      <c r="CB5" s="206"/>
      <c r="CC5" s="242"/>
    </row>
    <row r="6" spans="1:81" x14ac:dyDescent="0.4">
      <c r="B6" s="184" t="s">
        <v>418</v>
      </c>
      <c r="AH6" s="194">
        <v>0</v>
      </c>
      <c r="AI6" s="194">
        <v>1723</v>
      </c>
      <c r="AJ6" s="194">
        <v>1694</v>
      </c>
      <c r="AK6" s="194">
        <v>1738</v>
      </c>
      <c r="AL6" s="194">
        <v>1781</v>
      </c>
      <c r="AM6" s="194">
        <v>1651</v>
      </c>
      <c r="AN6" s="194">
        <v>1683</v>
      </c>
      <c r="AO6" s="194">
        <v>1717</v>
      </c>
      <c r="AP6" s="194">
        <v>1722</v>
      </c>
      <c r="AQ6" s="194">
        <v>1727</v>
      </c>
      <c r="AR6" s="194">
        <v>1719</v>
      </c>
      <c r="AS6" s="194">
        <v>1607</v>
      </c>
      <c r="AT6" s="194">
        <v>1675</v>
      </c>
      <c r="AU6" s="194">
        <v>1575</v>
      </c>
      <c r="AV6" s="194">
        <v>1643</v>
      </c>
      <c r="AW6" s="194">
        <v>1736</v>
      </c>
      <c r="AX6" s="194">
        <v>1765</v>
      </c>
      <c r="AY6" s="194">
        <v>1781</v>
      </c>
      <c r="AZ6" s="194">
        <v>1764</v>
      </c>
      <c r="BA6" s="194">
        <v>1705</v>
      </c>
      <c r="BB6" s="194">
        <v>1643</v>
      </c>
      <c r="BC6" s="194">
        <v>1620</v>
      </c>
      <c r="BD6" s="194">
        <v>1671</v>
      </c>
      <c r="BE6" s="194">
        <v>1750</v>
      </c>
      <c r="BF6" s="194">
        <v>1776</v>
      </c>
      <c r="BG6" s="194">
        <v>1979</v>
      </c>
      <c r="BH6" s="243">
        <v>2594</v>
      </c>
      <c r="BI6" s="194">
        <v>2700</v>
      </c>
      <c r="BJ6" s="194">
        <v>2729</v>
      </c>
      <c r="BK6" s="194">
        <v>2732</v>
      </c>
      <c r="BL6" s="194">
        <v>2724</v>
      </c>
      <c r="BM6" s="194">
        <v>2736</v>
      </c>
      <c r="BN6" s="194">
        <v>2718</v>
      </c>
      <c r="BO6" s="194">
        <v>2649</v>
      </c>
      <c r="BP6" s="194">
        <v>2505</v>
      </c>
      <c r="BQ6" s="194">
        <v>2380</v>
      </c>
      <c r="BR6" s="194">
        <v>2228</v>
      </c>
      <c r="BS6" s="194">
        <v>2098</v>
      </c>
      <c r="BT6" s="194">
        <v>1903</v>
      </c>
      <c r="BU6" s="194">
        <v>1792</v>
      </c>
      <c r="BV6" s="194">
        <v>1654</v>
      </c>
      <c r="BW6" s="194">
        <v>1563</v>
      </c>
      <c r="BX6" s="194">
        <v>1668</v>
      </c>
      <c r="BY6" s="194">
        <v>1658</v>
      </c>
      <c r="BZ6" s="194">
        <v>1596</v>
      </c>
      <c r="CA6" s="194">
        <v>1532</v>
      </c>
      <c r="CB6" s="194">
        <v>1513</v>
      </c>
      <c r="CC6" s="195">
        <v>1493</v>
      </c>
    </row>
    <row r="7" spans="1:81" x14ac:dyDescent="0.4">
      <c r="B7" s="184" t="s">
        <v>419</v>
      </c>
      <c r="AH7" s="194">
        <v>0</v>
      </c>
      <c r="AI7" s="194">
        <v>207</v>
      </c>
      <c r="AJ7" s="194">
        <v>205</v>
      </c>
      <c r="AK7" s="194">
        <v>221</v>
      </c>
      <c r="AL7" s="194">
        <v>240</v>
      </c>
      <c r="AM7" s="194">
        <v>241</v>
      </c>
      <c r="AN7" s="194">
        <v>273</v>
      </c>
      <c r="AO7" s="194">
        <v>301</v>
      </c>
      <c r="AP7" s="194">
        <v>327</v>
      </c>
      <c r="AQ7" s="194">
        <v>352</v>
      </c>
      <c r="AR7" s="194">
        <v>247</v>
      </c>
      <c r="AS7" s="194">
        <v>290</v>
      </c>
      <c r="AT7" s="194">
        <v>330</v>
      </c>
      <c r="AU7" s="194">
        <v>375</v>
      </c>
      <c r="AV7" s="194">
        <v>425</v>
      </c>
      <c r="AW7" s="194">
        <v>527</v>
      </c>
      <c r="AX7" s="194">
        <v>618</v>
      </c>
      <c r="AY7" s="194">
        <v>739</v>
      </c>
      <c r="AZ7" s="194">
        <v>786</v>
      </c>
      <c r="BA7" s="194">
        <v>849</v>
      </c>
      <c r="BB7" s="194">
        <v>898</v>
      </c>
      <c r="BC7" s="194">
        <v>932</v>
      </c>
      <c r="BD7" s="194">
        <v>994</v>
      </c>
      <c r="BE7" s="194">
        <v>1048</v>
      </c>
      <c r="BF7" s="194">
        <v>1091</v>
      </c>
      <c r="BG7" s="194">
        <v>1121</v>
      </c>
      <c r="BH7" s="243">
        <v>1213</v>
      </c>
      <c r="BI7" s="194">
        <v>1198</v>
      </c>
      <c r="BJ7" s="194">
        <v>1196</v>
      </c>
      <c r="BK7" s="194">
        <v>1196</v>
      </c>
      <c r="BL7" s="194">
        <v>1313</v>
      </c>
      <c r="BM7" s="194">
        <v>1446</v>
      </c>
      <c r="BN7" s="194">
        <v>1548</v>
      </c>
      <c r="BO7" s="194">
        <v>1658</v>
      </c>
      <c r="BP7" s="194">
        <v>1895</v>
      </c>
      <c r="BQ7" s="194">
        <v>2164</v>
      </c>
      <c r="BR7" s="194">
        <v>2373</v>
      </c>
      <c r="BS7" s="194">
        <v>2429</v>
      </c>
      <c r="BT7" s="194">
        <v>2408</v>
      </c>
      <c r="BU7" s="194">
        <v>2332</v>
      </c>
      <c r="BV7" s="194">
        <v>2168</v>
      </c>
      <c r="BW7" s="194">
        <v>1961</v>
      </c>
      <c r="BX7" s="194">
        <v>1886</v>
      </c>
      <c r="BY7" s="194">
        <v>1852</v>
      </c>
      <c r="BZ7" s="194">
        <v>1810</v>
      </c>
      <c r="CA7" s="194">
        <v>1722</v>
      </c>
      <c r="CB7" s="194">
        <v>1526</v>
      </c>
      <c r="CC7" s="195">
        <v>1210</v>
      </c>
    </row>
    <row r="8" spans="1:81" x14ac:dyDescent="0.4">
      <c r="B8" s="184" t="s">
        <v>420</v>
      </c>
      <c r="AH8" s="194">
        <v>0</v>
      </c>
      <c r="AI8" s="194">
        <v>306</v>
      </c>
      <c r="AJ8" s="194">
        <v>316</v>
      </c>
      <c r="AK8" s="194">
        <v>369</v>
      </c>
      <c r="AL8" s="194">
        <v>415</v>
      </c>
      <c r="AM8" s="194">
        <v>449</v>
      </c>
      <c r="AN8" s="194">
        <v>492</v>
      </c>
      <c r="AO8" s="194">
        <v>575</v>
      </c>
      <c r="AP8" s="194">
        <v>602</v>
      </c>
      <c r="AQ8" s="194">
        <v>629</v>
      </c>
      <c r="AR8" s="194">
        <v>694</v>
      </c>
      <c r="AS8" s="194">
        <v>756</v>
      </c>
      <c r="AT8" s="194">
        <v>793</v>
      </c>
      <c r="AU8" s="194">
        <v>871</v>
      </c>
      <c r="AV8" s="194">
        <v>957</v>
      </c>
      <c r="AW8" s="194">
        <v>1013</v>
      </c>
      <c r="AX8" s="194">
        <v>1039</v>
      </c>
      <c r="AY8" s="194">
        <v>1056</v>
      </c>
      <c r="AZ8" s="194">
        <v>1059</v>
      </c>
      <c r="BA8" s="194">
        <v>995</v>
      </c>
      <c r="BB8" s="194">
        <v>949</v>
      </c>
      <c r="BC8" s="194">
        <v>931</v>
      </c>
      <c r="BD8" s="194">
        <v>913</v>
      </c>
      <c r="BE8" s="194">
        <v>886</v>
      </c>
      <c r="BF8" s="194">
        <v>857</v>
      </c>
      <c r="BG8" s="194">
        <v>841</v>
      </c>
      <c r="BH8" s="243">
        <v>808</v>
      </c>
      <c r="BI8" s="194">
        <v>784</v>
      </c>
      <c r="BJ8" s="194">
        <v>776</v>
      </c>
      <c r="BK8" s="194">
        <v>753</v>
      </c>
      <c r="BL8" s="194">
        <v>737</v>
      </c>
      <c r="BM8" s="194">
        <v>706</v>
      </c>
      <c r="BN8" s="194">
        <v>653</v>
      </c>
      <c r="BO8" s="194">
        <v>589</v>
      </c>
      <c r="BP8" s="194">
        <v>534</v>
      </c>
      <c r="BQ8" s="194">
        <v>491</v>
      </c>
      <c r="BR8" s="194">
        <v>462</v>
      </c>
      <c r="BS8" s="194">
        <v>431</v>
      </c>
      <c r="BT8" s="194">
        <v>395</v>
      </c>
      <c r="BU8" s="194">
        <v>379</v>
      </c>
      <c r="BV8" s="194">
        <v>314</v>
      </c>
      <c r="BW8" s="194">
        <v>218</v>
      </c>
      <c r="BX8" s="194">
        <v>158</v>
      </c>
      <c r="BY8" s="194">
        <v>116</v>
      </c>
      <c r="BZ8" s="194">
        <v>86</v>
      </c>
      <c r="CA8" s="194">
        <v>62</v>
      </c>
      <c r="CB8" s="194">
        <v>40</v>
      </c>
      <c r="CC8" s="195">
        <v>22</v>
      </c>
    </row>
    <row r="9" spans="1:81" s="244" customFormat="1" x14ac:dyDescent="0.4">
      <c r="A9" s="192"/>
      <c r="B9" s="184" t="s">
        <v>421</v>
      </c>
      <c r="C9" s="184"/>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194">
        <v>0</v>
      </c>
      <c r="AI9" s="194">
        <v>551</v>
      </c>
      <c r="AJ9" s="194">
        <v>746</v>
      </c>
      <c r="AK9" s="194">
        <v>1179</v>
      </c>
      <c r="AL9" s="194">
        <v>1611</v>
      </c>
      <c r="AM9" s="194">
        <v>1813</v>
      </c>
      <c r="AN9" s="194">
        <v>1885</v>
      </c>
      <c r="AO9" s="194">
        <v>1892</v>
      </c>
      <c r="AP9" s="194">
        <v>1832</v>
      </c>
      <c r="AQ9" s="194">
        <v>1578</v>
      </c>
      <c r="AR9" s="194">
        <v>1249</v>
      </c>
      <c r="AS9" s="194">
        <v>1031</v>
      </c>
      <c r="AT9" s="194">
        <v>1007</v>
      </c>
      <c r="AU9" s="194">
        <v>1441</v>
      </c>
      <c r="AV9" s="194">
        <v>1753</v>
      </c>
      <c r="AW9" s="194">
        <v>1790</v>
      </c>
      <c r="AX9" s="194">
        <v>1800</v>
      </c>
      <c r="AY9" s="194">
        <v>1659</v>
      </c>
      <c r="AZ9" s="194">
        <v>1437</v>
      </c>
      <c r="BA9" s="194">
        <v>987</v>
      </c>
      <c r="BB9" s="194">
        <v>869</v>
      </c>
      <c r="BC9" s="194">
        <v>913</v>
      </c>
      <c r="BD9" s="194">
        <v>785</v>
      </c>
      <c r="BE9" s="194">
        <v>686</v>
      </c>
      <c r="BF9" s="194">
        <v>665</v>
      </c>
      <c r="BG9" s="194">
        <v>649</v>
      </c>
      <c r="BH9" s="243">
        <v>602</v>
      </c>
      <c r="BI9" s="194">
        <v>647</v>
      </c>
      <c r="BJ9" s="194">
        <v>706</v>
      </c>
      <c r="BK9" s="194">
        <v>622</v>
      </c>
      <c r="BL9" s="194">
        <v>716</v>
      </c>
      <c r="BM9" s="194">
        <v>1103</v>
      </c>
      <c r="BN9" s="194">
        <v>1091</v>
      </c>
      <c r="BO9" s="194">
        <v>1227</v>
      </c>
      <c r="BP9" s="194">
        <v>1260</v>
      </c>
      <c r="BQ9" s="194">
        <v>1059</v>
      </c>
      <c r="BR9" s="194">
        <v>721</v>
      </c>
      <c r="BS9" s="194">
        <v>531</v>
      </c>
      <c r="BT9" s="194">
        <v>432</v>
      </c>
      <c r="BU9" s="194">
        <v>339</v>
      </c>
      <c r="BV9" s="194">
        <v>277</v>
      </c>
      <c r="BW9" s="194">
        <v>138</v>
      </c>
      <c r="BX9" s="194">
        <v>97</v>
      </c>
      <c r="BY9" s="194">
        <v>72</v>
      </c>
      <c r="BZ9" s="194">
        <v>47</v>
      </c>
      <c r="CA9" s="194">
        <v>5</v>
      </c>
      <c r="CB9" s="194">
        <v>0</v>
      </c>
      <c r="CC9" s="195">
        <v>0</v>
      </c>
    </row>
    <row r="10" spans="1:81" x14ac:dyDescent="0.4">
      <c r="B10" s="184" t="s">
        <v>422</v>
      </c>
      <c r="AH10" s="194">
        <v>0</v>
      </c>
      <c r="AI10" s="194">
        <v>51</v>
      </c>
      <c r="AJ10" s="194">
        <v>49</v>
      </c>
      <c r="AK10" s="194">
        <v>77</v>
      </c>
      <c r="AL10" s="194">
        <v>110</v>
      </c>
      <c r="AM10" s="194">
        <v>182</v>
      </c>
      <c r="AN10" s="194">
        <v>208</v>
      </c>
      <c r="AO10" s="194">
        <v>224</v>
      </c>
      <c r="AP10" s="194">
        <v>228</v>
      </c>
      <c r="AQ10" s="194">
        <v>231</v>
      </c>
      <c r="AR10" s="194">
        <v>180</v>
      </c>
      <c r="AS10" s="194">
        <v>293</v>
      </c>
      <c r="AT10" s="194">
        <v>319</v>
      </c>
      <c r="AU10" s="194">
        <v>331</v>
      </c>
      <c r="AV10" s="194">
        <v>401</v>
      </c>
      <c r="AW10" s="194">
        <v>446</v>
      </c>
      <c r="AX10" s="194">
        <v>425</v>
      </c>
      <c r="AY10" s="194">
        <v>422</v>
      </c>
      <c r="AZ10" s="194">
        <v>444</v>
      </c>
      <c r="BA10" s="194">
        <v>394</v>
      </c>
      <c r="BB10" s="194">
        <v>345</v>
      </c>
      <c r="BC10" s="194">
        <v>339</v>
      </c>
      <c r="BD10" s="194">
        <v>323</v>
      </c>
      <c r="BE10" s="194">
        <v>301</v>
      </c>
      <c r="BF10" s="194">
        <v>265</v>
      </c>
      <c r="BG10" s="194">
        <v>256</v>
      </c>
      <c r="BH10" s="243">
        <v>166</v>
      </c>
      <c r="BI10" s="194">
        <v>160</v>
      </c>
      <c r="BJ10" s="194">
        <v>162</v>
      </c>
      <c r="BK10" s="194">
        <v>169</v>
      </c>
      <c r="BL10" s="194">
        <v>174</v>
      </c>
      <c r="BM10" s="194">
        <v>174</v>
      </c>
      <c r="BN10" s="194">
        <v>180</v>
      </c>
      <c r="BO10" s="194">
        <v>182</v>
      </c>
      <c r="BP10" s="194">
        <v>189</v>
      </c>
      <c r="BQ10" s="194">
        <v>196</v>
      </c>
      <c r="BR10" s="194">
        <v>199</v>
      </c>
      <c r="BS10" s="194">
        <v>202</v>
      </c>
      <c r="BT10" s="194">
        <v>202</v>
      </c>
      <c r="BU10" s="194">
        <v>204</v>
      </c>
      <c r="BV10" s="194">
        <v>179</v>
      </c>
      <c r="BW10" s="194">
        <v>141</v>
      </c>
      <c r="BX10" s="194">
        <v>113</v>
      </c>
      <c r="BY10" s="194">
        <v>85</v>
      </c>
      <c r="BZ10" s="194">
        <v>63</v>
      </c>
      <c r="CA10" s="194">
        <v>46</v>
      </c>
      <c r="CB10" s="194">
        <v>29</v>
      </c>
      <c r="CC10" s="195">
        <v>16</v>
      </c>
    </row>
    <row r="11" spans="1:81" ht="26.25" customHeight="1" x14ac:dyDescent="0.4">
      <c r="B11" s="221" t="s">
        <v>383</v>
      </c>
      <c r="AH11" s="194">
        <f t="shared" ref="AH11:CC11" si="0">SUM(AH7:AH10)</f>
        <v>0</v>
      </c>
      <c r="AI11" s="194">
        <f t="shared" si="0"/>
        <v>1115</v>
      </c>
      <c r="AJ11" s="194">
        <f t="shared" si="0"/>
        <v>1316</v>
      </c>
      <c r="AK11" s="194">
        <f t="shared" si="0"/>
        <v>1846</v>
      </c>
      <c r="AL11" s="194">
        <f t="shared" si="0"/>
        <v>2376</v>
      </c>
      <c r="AM11" s="194">
        <f t="shared" si="0"/>
        <v>2685</v>
      </c>
      <c r="AN11" s="194">
        <f t="shared" si="0"/>
        <v>2858</v>
      </c>
      <c r="AO11" s="194">
        <f t="shared" si="0"/>
        <v>2992</v>
      </c>
      <c r="AP11" s="194">
        <f t="shared" si="0"/>
        <v>2989</v>
      </c>
      <c r="AQ11" s="194">
        <f t="shared" si="0"/>
        <v>2790</v>
      </c>
      <c r="AR11" s="194">
        <f t="shared" si="0"/>
        <v>2370</v>
      </c>
      <c r="AS11" s="194">
        <f t="shared" si="0"/>
        <v>2370</v>
      </c>
      <c r="AT11" s="194">
        <f t="shared" si="0"/>
        <v>2449</v>
      </c>
      <c r="AU11" s="194">
        <f t="shared" si="0"/>
        <v>3018</v>
      </c>
      <c r="AV11" s="194">
        <f t="shared" si="0"/>
        <v>3536</v>
      </c>
      <c r="AW11" s="194">
        <f t="shared" si="0"/>
        <v>3776</v>
      </c>
      <c r="AX11" s="194">
        <f t="shared" si="0"/>
        <v>3882</v>
      </c>
      <c r="AY11" s="194">
        <f t="shared" si="0"/>
        <v>3876</v>
      </c>
      <c r="AZ11" s="194">
        <f t="shared" si="0"/>
        <v>3726</v>
      </c>
      <c r="BA11" s="194">
        <f t="shared" si="0"/>
        <v>3225</v>
      </c>
      <c r="BB11" s="194">
        <f t="shared" si="0"/>
        <v>3061</v>
      </c>
      <c r="BC11" s="194">
        <f t="shared" si="0"/>
        <v>3115</v>
      </c>
      <c r="BD11" s="194">
        <f t="shared" si="0"/>
        <v>3015</v>
      </c>
      <c r="BE11" s="194">
        <f t="shared" si="0"/>
        <v>2921</v>
      </c>
      <c r="BF11" s="194">
        <f t="shared" si="0"/>
        <v>2878</v>
      </c>
      <c r="BG11" s="194">
        <f t="shared" si="0"/>
        <v>2867</v>
      </c>
      <c r="BH11" s="243">
        <f t="shared" si="0"/>
        <v>2789</v>
      </c>
      <c r="BI11" s="194">
        <f t="shared" si="0"/>
        <v>2789</v>
      </c>
      <c r="BJ11" s="194">
        <f t="shared" si="0"/>
        <v>2840</v>
      </c>
      <c r="BK11" s="194">
        <f t="shared" si="0"/>
        <v>2740</v>
      </c>
      <c r="BL11" s="194">
        <f t="shared" si="0"/>
        <v>2940</v>
      </c>
      <c r="BM11" s="194">
        <f t="shared" si="0"/>
        <v>3429</v>
      </c>
      <c r="BN11" s="194">
        <f t="shared" si="0"/>
        <v>3472</v>
      </c>
      <c r="BO11" s="194">
        <f t="shared" si="0"/>
        <v>3656</v>
      </c>
      <c r="BP11" s="194">
        <f t="shared" si="0"/>
        <v>3878</v>
      </c>
      <c r="BQ11" s="194">
        <f t="shared" si="0"/>
        <v>3910</v>
      </c>
      <c r="BR11" s="194">
        <f t="shared" si="0"/>
        <v>3755</v>
      </c>
      <c r="BS11" s="194">
        <f t="shared" si="0"/>
        <v>3593</v>
      </c>
      <c r="BT11" s="194">
        <f t="shared" si="0"/>
        <v>3437</v>
      </c>
      <c r="BU11" s="194">
        <f t="shared" si="0"/>
        <v>3254</v>
      </c>
      <c r="BV11" s="194">
        <f t="shared" si="0"/>
        <v>2938</v>
      </c>
      <c r="BW11" s="194">
        <f t="shared" si="0"/>
        <v>2458</v>
      </c>
      <c r="BX11" s="194">
        <f t="shared" si="0"/>
        <v>2254</v>
      </c>
      <c r="BY11" s="194">
        <f t="shared" si="0"/>
        <v>2125</v>
      </c>
      <c r="BZ11" s="194">
        <f t="shared" si="0"/>
        <v>2006</v>
      </c>
      <c r="CA11" s="194">
        <f t="shared" si="0"/>
        <v>1835</v>
      </c>
      <c r="CB11" s="194">
        <f t="shared" si="0"/>
        <v>1595</v>
      </c>
      <c r="CC11" s="195">
        <f t="shared" si="0"/>
        <v>1248</v>
      </c>
    </row>
    <row r="12" spans="1:81" x14ac:dyDescent="0.4">
      <c r="B12" s="184" t="s">
        <v>384</v>
      </c>
      <c r="AH12" s="194">
        <f t="shared" ref="AH12:CC12" si="1">AH11+AH6</f>
        <v>0</v>
      </c>
      <c r="AI12" s="194">
        <f t="shared" si="1"/>
        <v>2838</v>
      </c>
      <c r="AJ12" s="194">
        <f t="shared" si="1"/>
        <v>3010</v>
      </c>
      <c r="AK12" s="194">
        <f t="shared" si="1"/>
        <v>3584</v>
      </c>
      <c r="AL12" s="194">
        <f t="shared" si="1"/>
        <v>4157</v>
      </c>
      <c r="AM12" s="194">
        <f t="shared" si="1"/>
        <v>4336</v>
      </c>
      <c r="AN12" s="194">
        <f t="shared" si="1"/>
        <v>4541</v>
      </c>
      <c r="AO12" s="194">
        <f t="shared" si="1"/>
        <v>4709</v>
      </c>
      <c r="AP12" s="194">
        <f t="shared" si="1"/>
        <v>4711</v>
      </c>
      <c r="AQ12" s="194">
        <f t="shared" si="1"/>
        <v>4517</v>
      </c>
      <c r="AR12" s="194">
        <f t="shared" si="1"/>
        <v>4089</v>
      </c>
      <c r="AS12" s="194">
        <f t="shared" si="1"/>
        <v>3977</v>
      </c>
      <c r="AT12" s="194">
        <f t="shared" si="1"/>
        <v>4124</v>
      </c>
      <c r="AU12" s="194">
        <f t="shared" si="1"/>
        <v>4593</v>
      </c>
      <c r="AV12" s="194">
        <f t="shared" si="1"/>
        <v>5179</v>
      </c>
      <c r="AW12" s="194">
        <f t="shared" si="1"/>
        <v>5512</v>
      </c>
      <c r="AX12" s="194">
        <f t="shared" si="1"/>
        <v>5647</v>
      </c>
      <c r="AY12" s="194">
        <f t="shared" si="1"/>
        <v>5657</v>
      </c>
      <c r="AZ12" s="194">
        <f t="shared" si="1"/>
        <v>5490</v>
      </c>
      <c r="BA12" s="194">
        <f t="shared" si="1"/>
        <v>4930</v>
      </c>
      <c r="BB12" s="194">
        <f t="shared" si="1"/>
        <v>4704</v>
      </c>
      <c r="BC12" s="194">
        <f t="shared" si="1"/>
        <v>4735</v>
      </c>
      <c r="BD12" s="194">
        <f t="shared" si="1"/>
        <v>4686</v>
      </c>
      <c r="BE12" s="194">
        <f t="shared" si="1"/>
        <v>4671</v>
      </c>
      <c r="BF12" s="194">
        <f t="shared" si="1"/>
        <v>4654</v>
      </c>
      <c r="BG12" s="194">
        <f t="shared" si="1"/>
        <v>4846</v>
      </c>
      <c r="BH12" s="243">
        <f t="shared" si="1"/>
        <v>5383</v>
      </c>
      <c r="BI12" s="194">
        <f t="shared" si="1"/>
        <v>5489</v>
      </c>
      <c r="BJ12" s="194">
        <f t="shared" si="1"/>
        <v>5569</v>
      </c>
      <c r="BK12" s="194">
        <f t="shared" si="1"/>
        <v>5472</v>
      </c>
      <c r="BL12" s="194">
        <f t="shared" si="1"/>
        <v>5664</v>
      </c>
      <c r="BM12" s="194">
        <f t="shared" si="1"/>
        <v>6165</v>
      </c>
      <c r="BN12" s="194">
        <f t="shared" si="1"/>
        <v>6190</v>
      </c>
      <c r="BO12" s="194">
        <f t="shared" si="1"/>
        <v>6305</v>
      </c>
      <c r="BP12" s="194">
        <f t="shared" si="1"/>
        <v>6383</v>
      </c>
      <c r="BQ12" s="194">
        <f t="shared" si="1"/>
        <v>6290</v>
      </c>
      <c r="BR12" s="194">
        <f t="shared" si="1"/>
        <v>5983</v>
      </c>
      <c r="BS12" s="194">
        <f t="shared" si="1"/>
        <v>5691</v>
      </c>
      <c r="BT12" s="194">
        <f t="shared" si="1"/>
        <v>5340</v>
      </c>
      <c r="BU12" s="194">
        <f t="shared" si="1"/>
        <v>5046</v>
      </c>
      <c r="BV12" s="194">
        <f t="shared" si="1"/>
        <v>4592</v>
      </c>
      <c r="BW12" s="194">
        <f t="shared" si="1"/>
        <v>4021</v>
      </c>
      <c r="BX12" s="194">
        <f t="shared" si="1"/>
        <v>3922</v>
      </c>
      <c r="BY12" s="194">
        <f t="shared" si="1"/>
        <v>3783</v>
      </c>
      <c r="BZ12" s="194">
        <f t="shared" si="1"/>
        <v>3602</v>
      </c>
      <c r="CA12" s="194">
        <f t="shared" si="1"/>
        <v>3367</v>
      </c>
      <c r="CB12" s="194">
        <f t="shared" si="1"/>
        <v>3108</v>
      </c>
      <c r="CC12" s="195">
        <f t="shared" si="1"/>
        <v>2741</v>
      </c>
    </row>
    <row r="13" spans="1:81" ht="26.25" customHeight="1" x14ac:dyDescent="0.4">
      <c r="B13" s="205" t="s">
        <v>385</v>
      </c>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243"/>
      <c r="BI13" s="194"/>
      <c r="BJ13" s="194"/>
      <c r="BK13" s="194"/>
      <c r="BL13" s="194"/>
      <c r="BM13" s="194"/>
      <c r="BN13" s="194"/>
      <c r="BO13" s="194"/>
      <c r="BP13" s="194"/>
      <c r="BQ13" s="194"/>
      <c r="BR13" s="194"/>
      <c r="BS13" s="194"/>
      <c r="BT13" s="194"/>
      <c r="BU13" s="194"/>
      <c r="BV13" s="194"/>
      <c r="BW13" s="194"/>
      <c r="BX13" s="194"/>
      <c r="BY13" s="194"/>
      <c r="BZ13" s="194"/>
      <c r="CA13" s="194"/>
      <c r="CB13" s="194"/>
      <c r="CC13" s="195"/>
    </row>
    <row r="14" spans="1:81" x14ac:dyDescent="0.4">
      <c r="B14" s="184" t="s">
        <v>418</v>
      </c>
      <c r="AH14" s="194"/>
      <c r="AI14" s="194"/>
      <c r="AJ14" s="194"/>
      <c r="AK14" s="194"/>
      <c r="AL14" s="194"/>
      <c r="AM14" s="194"/>
      <c r="AN14" s="194"/>
      <c r="AO14" s="194"/>
      <c r="AP14" s="194"/>
      <c r="AQ14" s="194"/>
      <c r="AR14" s="194"/>
      <c r="AS14" s="194"/>
      <c r="AT14" s="194"/>
      <c r="AU14" s="194"/>
      <c r="AV14" s="194"/>
      <c r="AW14" s="194"/>
      <c r="AX14" s="194"/>
      <c r="AY14" s="194"/>
      <c r="AZ14" s="194"/>
      <c r="BA14" s="194">
        <v>0</v>
      </c>
      <c r="BB14" s="194">
        <v>0</v>
      </c>
      <c r="BC14" s="194">
        <v>0</v>
      </c>
      <c r="BD14" s="194">
        <v>0</v>
      </c>
      <c r="BE14" s="194">
        <v>0</v>
      </c>
      <c r="BF14" s="194">
        <v>0</v>
      </c>
      <c r="BG14" s="194">
        <v>0</v>
      </c>
      <c r="BH14" s="243">
        <v>116</v>
      </c>
      <c r="BI14" s="194">
        <v>122</v>
      </c>
      <c r="BJ14" s="194">
        <v>121</v>
      </c>
      <c r="BK14" s="194">
        <v>120</v>
      </c>
      <c r="BL14" s="194">
        <v>118</v>
      </c>
      <c r="BM14" s="194">
        <v>121</v>
      </c>
      <c r="BN14" s="194">
        <v>119</v>
      </c>
      <c r="BO14" s="194">
        <v>111</v>
      </c>
      <c r="BP14" s="194">
        <v>99</v>
      </c>
      <c r="BQ14" s="194">
        <v>88</v>
      </c>
      <c r="BR14" s="194">
        <v>79</v>
      </c>
      <c r="BS14" s="194">
        <v>71</v>
      </c>
      <c r="BT14" s="194">
        <v>49</v>
      </c>
      <c r="BU14" s="194">
        <v>45</v>
      </c>
      <c r="BV14" s="194"/>
      <c r="BW14" s="194"/>
      <c r="BX14" s="194"/>
      <c r="BY14" s="194"/>
      <c r="BZ14" s="194"/>
      <c r="CA14" s="194"/>
      <c r="CB14" s="194"/>
      <c r="CC14" s="195"/>
    </row>
    <row r="15" spans="1:81" x14ac:dyDescent="0.4">
      <c r="B15" s="184" t="s">
        <v>419</v>
      </c>
      <c r="AH15" s="194"/>
      <c r="AI15" s="194"/>
      <c r="AJ15" s="194"/>
      <c r="AK15" s="194"/>
      <c r="AL15" s="194"/>
      <c r="AM15" s="194"/>
      <c r="AN15" s="194"/>
      <c r="AO15" s="194"/>
      <c r="AP15" s="194"/>
      <c r="AQ15" s="194"/>
      <c r="AR15" s="194"/>
      <c r="AS15" s="194"/>
      <c r="AT15" s="194"/>
      <c r="AU15" s="194"/>
      <c r="AV15" s="194"/>
      <c r="AW15" s="194"/>
      <c r="AX15" s="194"/>
      <c r="AY15" s="194"/>
      <c r="AZ15" s="194"/>
      <c r="BA15" s="194">
        <v>0</v>
      </c>
      <c r="BB15" s="194">
        <v>0</v>
      </c>
      <c r="BC15" s="194">
        <v>0</v>
      </c>
      <c r="BD15" s="194">
        <v>0</v>
      </c>
      <c r="BE15" s="194">
        <v>0</v>
      </c>
      <c r="BF15" s="194">
        <v>0</v>
      </c>
      <c r="BG15" s="194">
        <v>0</v>
      </c>
      <c r="BH15" s="243">
        <v>70</v>
      </c>
      <c r="BI15" s="194">
        <v>66</v>
      </c>
      <c r="BJ15" s="194">
        <v>61</v>
      </c>
      <c r="BK15" s="194">
        <v>57</v>
      </c>
      <c r="BL15" s="194">
        <v>53</v>
      </c>
      <c r="BM15" s="194">
        <v>58</v>
      </c>
      <c r="BN15" s="194">
        <v>65</v>
      </c>
      <c r="BO15" s="194">
        <v>61</v>
      </c>
      <c r="BP15" s="194">
        <v>60</v>
      </c>
      <c r="BQ15" s="194">
        <v>57</v>
      </c>
      <c r="BR15" s="194">
        <v>55</v>
      </c>
      <c r="BS15" s="194">
        <v>52</v>
      </c>
      <c r="BT15" s="194">
        <v>51</v>
      </c>
      <c r="BU15" s="194">
        <v>50</v>
      </c>
      <c r="BV15" s="194"/>
      <c r="BW15" s="194"/>
      <c r="BX15" s="194"/>
      <c r="BY15" s="194"/>
      <c r="BZ15" s="194"/>
      <c r="CA15" s="194"/>
      <c r="CB15" s="194"/>
      <c r="CC15" s="195"/>
    </row>
    <row r="16" spans="1:81" x14ac:dyDescent="0.4">
      <c r="B16" s="184" t="s">
        <v>420</v>
      </c>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v>0</v>
      </c>
      <c r="BB16" s="194">
        <v>0</v>
      </c>
      <c r="BC16" s="194">
        <v>0</v>
      </c>
      <c r="BD16" s="194">
        <v>0</v>
      </c>
      <c r="BE16" s="194">
        <v>0</v>
      </c>
      <c r="BF16" s="194">
        <v>0</v>
      </c>
      <c r="BG16" s="194">
        <v>0</v>
      </c>
      <c r="BH16" s="243">
        <v>28</v>
      </c>
      <c r="BI16" s="194">
        <v>25</v>
      </c>
      <c r="BJ16" s="194">
        <v>23</v>
      </c>
      <c r="BK16" s="194">
        <v>19</v>
      </c>
      <c r="BL16" s="194">
        <v>17</v>
      </c>
      <c r="BM16" s="194">
        <v>17</v>
      </c>
      <c r="BN16" s="194">
        <v>16</v>
      </c>
      <c r="BO16" s="194">
        <v>15</v>
      </c>
      <c r="BP16" s="194">
        <v>11</v>
      </c>
      <c r="BQ16" s="194">
        <v>8</v>
      </c>
      <c r="BR16" s="194">
        <v>8</v>
      </c>
      <c r="BS16" s="194">
        <v>7</v>
      </c>
      <c r="BT16" s="194">
        <v>6</v>
      </c>
      <c r="BU16" s="194">
        <v>6</v>
      </c>
      <c r="BV16" s="194"/>
      <c r="BW16" s="194"/>
      <c r="BX16" s="194"/>
      <c r="BY16" s="194"/>
      <c r="BZ16" s="194"/>
      <c r="CA16" s="194"/>
      <c r="CB16" s="194"/>
      <c r="CC16" s="195"/>
    </row>
    <row r="17" spans="2:81" x14ac:dyDescent="0.4">
      <c r="B17" s="184" t="s">
        <v>421</v>
      </c>
      <c r="AH17" s="194"/>
      <c r="AI17" s="194"/>
      <c r="AJ17" s="194"/>
      <c r="AK17" s="194"/>
      <c r="AL17" s="194"/>
      <c r="AM17" s="194"/>
      <c r="AN17" s="194"/>
      <c r="AO17" s="194"/>
      <c r="AP17" s="194"/>
      <c r="AQ17" s="194"/>
      <c r="AR17" s="194"/>
      <c r="AS17" s="194"/>
      <c r="AT17" s="194"/>
      <c r="AU17" s="194"/>
      <c r="AV17" s="194"/>
      <c r="AW17" s="194"/>
      <c r="AX17" s="194"/>
      <c r="AY17" s="194"/>
      <c r="AZ17" s="194"/>
      <c r="BA17" s="194">
        <v>0</v>
      </c>
      <c r="BB17" s="194">
        <v>0</v>
      </c>
      <c r="BC17" s="194">
        <v>0</v>
      </c>
      <c r="BD17" s="194">
        <v>0</v>
      </c>
      <c r="BE17" s="194">
        <v>0</v>
      </c>
      <c r="BF17" s="194">
        <v>0</v>
      </c>
      <c r="BG17" s="194">
        <v>0</v>
      </c>
      <c r="BH17" s="243">
        <v>12</v>
      </c>
      <c r="BI17" s="194">
        <v>10</v>
      </c>
      <c r="BJ17" s="194">
        <v>10</v>
      </c>
      <c r="BK17" s="194">
        <v>8</v>
      </c>
      <c r="BL17" s="194">
        <v>9</v>
      </c>
      <c r="BM17" s="194">
        <v>29</v>
      </c>
      <c r="BN17" s="194">
        <v>33</v>
      </c>
      <c r="BO17" s="194">
        <v>28</v>
      </c>
      <c r="BP17" s="194">
        <v>24</v>
      </c>
      <c r="BQ17" s="194">
        <v>16</v>
      </c>
      <c r="BR17" s="194">
        <v>9</v>
      </c>
      <c r="BS17" s="194">
        <v>6</v>
      </c>
      <c r="BT17" s="194">
        <v>4</v>
      </c>
      <c r="BU17" s="194">
        <v>2</v>
      </c>
      <c r="BV17" s="194"/>
      <c r="BW17" s="194"/>
      <c r="BX17" s="194"/>
      <c r="BY17" s="194"/>
      <c r="BZ17" s="194"/>
      <c r="CA17" s="194"/>
      <c r="CB17" s="194"/>
      <c r="CC17" s="195"/>
    </row>
    <row r="18" spans="2:81" x14ac:dyDescent="0.4">
      <c r="B18" s="184" t="s">
        <v>422</v>
      </c>
      <c r="AH18" s="194"/>
      <c r="AI18" s="194"/>
      <c r="AJ18" s="194"/>
      <c r="AK18" s="194"/>
      <c r="AL18" s="194"/>
      <c r="AM18" s="194"/>
      <c r="AN18" s="194"/>
      <c r="AO18" s="194"/>
      <c r="AP18" s="194"/>
      <c r="AQ18" s="194"/>
      <c r="AR18" s="194"/>
      <c r="AS18" s="194"/>
      <c r="AT18" s="194"/>
      <c r="AU18" s="194"/>
      <c r="AV18" s="194"/>
      <c r="AW18" s="194"/>
      <c r="AX18" s="194"/>
      <c r="AY18" s="194"/>
      <c r="AZ18" s="194"/>
      <c r="BA18" s="194">
        <v>0</v>
      </c>
      <c r="BB18" s="194">
        <v>0</v>
      </c>
      <c r="BC18" s="194">
        <v>0</v>
      </c>
      <c r="BD18" s="194">
        <v>0</v>
      </c>
      <c r="BE18" s="194">
        <v>0</v>
      </c>
      <c r="BF18" s="194">
        <v>0</v>
      </c>
      <c r="BG18" s="194">
        <v>0</v>
      </c>
      <c r="BH18" s="243">
        <v>11</v>
      </c>
      <c r="BI18" s="194">
        <v>10</v>
      </c>
      <c r="BJ18" s="194">
        <v>10</v>
      </c>
      <c r="BK18" s="194">
        <v>10</v>
      </c>
      <c r="BL18" s="194">
        <v>10</v>
      </c>
      <c r="BM18" s="194">
        <v>10</v>
      </c>
      <c r="BN18" s="194">
        <v>8</v>
      </c>
      <c r="BO18" s="194">
        <v>8</v>
      </c>
      <c r="BP18" s="194">
        <v>9</v>
      </c>
      <c r="BQ18" s="194">
        <v>9</v>
      </c>
      <c r="BR18" s="194">
        <v>8</v>
      </c>
      <c r="BS18" s="194">
        <v>8</v>
      </c>
      <c r="BT18" s="194">
        <v>8</v>
      </c>
      <c r="BU18" s="194">
        <v>8</v>
      </c>
      <c r="BV18" s="194"/>
      <c r="BW18" s="194"/>
      <c r="BX18" s="194"/>
      <c r="BY18" s="194"/>
      <c r="BZ18" s="194"/>
      <c r="CA18" s="194"/>
      <c r="CB18" s="194"/>
      <c r="CC18" s="195"/>
    </row>
    <row r="19" spans="2:81" ht="26.25" customHeight="1" x14ac:dyDescent="0.4">
      <c r="B19" s="221" t="s">
        <v>383</v>
      </c>
      <c r="AH19" s="194"/>
      <c r="AI19" s="194"/>
      <c r="AJ19" s="194"/>
      <c r="AK19" s="194"/>
      <c r="AL19" s="194"/>
      <c r="AM19" s="194"/>
      <c r="AN19" s="194"/>
      <c r="AO19" s="194"/>
      <c r="AP19" s="194"/>
      <c r="AQ19" s="194"/>
      <c r="AR19" s="194"/>
      <c r="AS19" s="194"/>
      <c r="AT19" s="194"/>
      <c r="AU19" s="194"/>
      <c r="AV19" s="194"/>
      <c r="AW19" s="194"/>
      <c r="AX19" s="194"/>
      <c r="AY19" s="194"/>
      <c r="AZ19" s="194"/>
      <c r="BA19" s="194">
        <f t="shared" ref="BA19:BU19" si="2">SUM(BA15:BA18)</f>
        <v>0</v>
      </c>
      <c r="BB19" s="194">
        <f t="shared" si="2"/>
        <v>0</v>
      </c>
      <c r="BC19" s="194">
        <f t="shared" si="2"/>
        <v>0</v>
      </c>
      <c r="BD19" s="194">
        <f t="shared" si="2"/>
        <v>0</v>
      </c>
      <c r="BE19" s="194">
        <f t="shared" si="2"/>
        <v>0</v>
      </c>
      <c r="BF19" s="194">
        <f t="shared" si="2"/>
        <v>0</v>
      </c>
      <c r="BG19" s="194">
        <f t="shared" si="2"/>
        <v>0</v>
      </c>
      <c r="BH19" s="243">
        <f t="shared" si="2"/>
        <v>121</v>
      </c>
      <c r="BI19" s="194">
        <f t="shared" si="2"/>
        <v>111</v>
      </c>
      <c r="BJ19" s="194">
        <f t="shared" si="2"/>
        <v>104</v>
      </c>
      <c r="BK19" s="194">
        <f t="shared" si="2"/>
        <v>94</v>
      </c>
      <c r="BL19" s="194">
        <f t="shared" si="2"/>
        <v>89</v>
      </c>
      <c r="BM19" s="194">
        <f t="shared" si="2"/>
        <v>114</v>
      </c>
      <c r="BN19" s="194">
        <f t="shared" si="2"/>
        <v>122</v>
      </c>
      <c r="BO19" s="194">
        <f t="shared" si="2"/>
        <v>112</v>
      </c>
      <c r="BP19" s="194">
        <f t="shared" si="2"/>
        <v>104</v>
      </c>
      <c r="BQ19" s="194">
        <f t="shared" si="2"/>
        <v>90</v>
      </c>
      <c r="BR19" s="194">
        <f t="shared" si="2"/>
        <v>80</v>
      </c>
      <c r="BS19" s="194">
        <f t="shared" si="2"/>
        <v>73</v>
      </c>
      <c r="BT19" s="194">
        <f t="shared" si="2"/>
        <v>69</v>
      </c>
      <c r="BU19" s="194">
        <f t="shared" si="2"/>
        <v>66</v>
      </c>
      <c r="BV19" s="194"/>
      <c r="BW19" s="194"/>
      <c r="BX19" s="194"/>
      <c r="BY19" s="194"/>
      <c r="BZ19" s="194"/>
      <c r="CA19" s="194"/>
      <c r="CB19" s="194"/>
      <c r="CC19" s="195"/>
    </row>
    <row r="20" spans="2:81" x14ac:dyDescent="0.4">
      <c r="B20" s="184" t="s">
        <v>384</v>
      </c>
      <c r="AH20" s="194"/>
      <c r="AI20" s="194"/>
      <c r="AJ20" s="194"/>
      <c r="AK20" s="194"/>
      <c r="AL20" s="194"/>
      <c r="AM20" s="194"/>
      <c r="AN20" s="194"/>
      <c r="AO20" s="194"/>
      <c r="AP20" s="194"/>
      <c r="AQ20" s="194"/>
      <c r="AR20" s="194"/>
      <c r="AS20" s="194"/>
      <c r="AT20" s="194"/>
      <c r="AU20" s="194"/>
      <c r="AV20" s="194"/>
      <c r="AW20" s="194"/>
      <c r="AX20" s="194"/>
      <c r="AY20" s="194"/>
      <c r="AZ20" s="194"/>
      <c r="BA20" s="194">
        <f t="shared" ref="BA20:BU20" si="3">BA19+BA14</f>
        <v>0</v>
      </c>
      <c r="BB20" s="194">
        <f t="shared" si="3"/>
        <v>0</v>
      </c>
      <c r="BC20" s="194">
        <f t="shared" si="3"/>
        <v>0</v>
      </c>
      <c r="BD20" s="194">
        <f t="shared" si="3"/>
        <v>0</v>
      </c>
      <c r="BE20" s="194">
        <f t="shared" si="3"/>
        <v>0</v>
      </c>
      <c r="BF20" s="194">
        <f t="shared" si="3"/>
        <v>0</v>
      </c>
      <c r="BG20" s="194">
        <f t="shared" si="3"/>
        <v>0</v>
      </c>
      <c r="BH20" s="243">
        <f t="shared" si="3"/>
        <v>237</v>
      </c>
      <c r="BI20" s="194">
        <f t="shared" si="3"/>
        <v>233</v>
      </c>
      <c r="BJ20" s="194">
        <f t="shared" si="3"/>
        <v>225</v>
      </c>
      <c r="BK20" s="194">
        <f t="shared" si="3"/>
        <v>214</v>
      </c>
      <c r="BL20" s="194">
        <f t="shared" si="3"/>
        <v>207</v>
      </c>
      <c r="BM20" s="194">
        <f t="shared" si="3"/>
        <v>235</v>
      </c>
      <c r="BN20" s="194">
        <f t="shared" si="3"/>
        <v>241</v>
      </c>
      <c r="BO20" s="194">
        <f t="shared" si="3"/>
        <v>223</v>
      </c>
      <c r="BP20" s="194">
        <f t="shared" si="3"/>
        <v>203</v>
      </c>
      <c r="BQ20" s="194">
        <f t="shared" si="3"/>
        <v>178</v>
      </c>
      <c r="BR20" s="194">
        <f t="shared" si="3"/>
        <v>159</v>
      </c>
      <c r="BS20" s="194">
        <f t="shared" si="3"/>
        <v>144</v>
      </c>
      <c r="BT20" s="194">
        <f t="shared" si="3"/>
        <v>118</v>
      </c>
      <c r="BU20" s="194">
        <f t="shared" si="3"/>
        <v>111</v>
      </c>
      <c r="BV20" s="194"/>
      <c r="BW20" s="194"/>
      <c r="BX20" s="194"/>
      <c r="BY20" s="194"/>
      <c r="BZ20" s="194"/>
      <c r="CA20" s="194"/>
      <c r="CB20" s="194"/>
      <c r="CC20" s="195"/>
    </row>
    <row r="21" spans="2:81" ht="26.25" customHeight="1" x14ac:dyDescent="0.4">
      <c r="B21" s="205" t="s">
        <v>393</v>
      </c>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5"/>
    </row>
    <row r="22" spans="2:81" x14ac:dyDescent="0.4">
      <c r="B22" s="184" t="s">
        <v>423</v>
      </c>
      <c r="AH22" s="194">
        <v>0</v>
      </c>
      <c r="AI22" s="194">
        <v>0</v>
      </c>
      <c r="AJ22" s="194">
        <v>96</v>
      </c>
      <c r="AK22" s="194">
        <v>124</v>
      </c>
      <c r="AL22" s="194">
        <v>165</v>
      </c>
      <c r="AM22" s="194">
        <v>195</v>
      </c>
      <c r="AN22" s="194">
        <v>201</v>
      </c>
      <c r="AO22" s="194">
        <v>200</v>
      </c>
      <c r="AP22" s="194">
        <v>210</v>
      </c>
      <c r="AQ22" s="194">
        <v>217</v>
      </c>
      <c r="AR22" s="194">
        <v>277</v>
      </c>
      <c r="AS22" s="194">
        <v>308</v>
      </c>
      <c r="AT22" s="194">
        <v>327</v>
      </c>
      <c r="AU22" s="194">
        <v>365</v>
      </c>
      <c r="AV22" s="194">
        <v>431</v>
      </c>
      <c r="AW22" s="194">
        <v>512</v>
      </c>
      <c r="AX22" s="194">
        <v>575</v>
      </c>
      <c r="AY22" s="194">
        <v>638</v>
      </c>
      <c r="AZ22" s="194">
        <v>714</v>
      </c>
      <c r="BA22" s="194">
        <v>758</v>
      </c>
      <c r="BB22" s="194">
        <v>782</v>
      </c>
      <c r="BC22" s="194">
        <v>537</v>
      </c>
      <c r="BD22" s="194">
        <v>0</v>
      </c>
      <c r="BE22" s="194">
        <v>0</v>
      </c>
      <c r="BF22" s="194">
        <v>0</v>
      </c>
      <c r="BG22" s="194">
        <v>0</v>
      </c>
      <c r="BH22" s="194">
        <v>0</v>
      </c>
      <c r="BI22" s="194">
        <v>0</v>
      </c>
      <c r="BJ22" s="194">
        <v>0</v>
      </c>
      <c r="BK22" s="194">
        <v>0</v>
      </c>
      <c r="BL22" s="194">
        <v>0</v>
      </c>
      <c r="BM22" s="194">
        <v>0</v>
      </c>
      <c r="BN22" s="194">
        <v>0</v>
      </c>
      <c r="BO22" s="194">
        <v>0</v>
      </c>
      <c r="BP22" s="194">
        <v>0</v>
      </c>
      <c r="BQ22" s="194">
        <v>0</v>
      </c>
      <c r="BR22" s="194">
        <v>0</v>
      </c>
      <c r="BS22" s="194">
        <v>0</v>
      </c>
      <c r="BT22" s="194">
        <v>0</v>
      </c>
      <c r="BU22" s="194">
        <v>0</v>
      </c>
      <c r="BV22" s="194">
        <v>0</v>
      </c>
      <c r="BW22" s="194">
        <v>0</v>
      </c>
      <c r="BX22" s="194">
        <v>0</v>
      </c>
      <c r="BY22" s="194">
        <v>0</v>
      </c>
      <c r="BZ22" s="194">
        <v>0</v>
      </c>
      <c r="CA22" s="194">
        <v>0</v>
      </c>
      <c r="CB22" s="194">
        <v>0</v>
      </c>
      <c r="CC22" s="195">
        <v>0</v>
      </c>
    </row>
    <row r="23" spans="2:81" x14ac:dyDescent="0.4">
      <c r="B23" s="184" t="s">
        <v>424</v>
      </c>
      <c r="AH23" s="194">
        <v>0</v>
      </c>
      <c r="AI23" s="194">
        <v>0</v>
      </c>
      <c r="AJ23" s="194">
        <v>51</v>
      </c>
      <c r="AK23" s="194">
        <v>60</v>
      </c>
      <c r="AL23" s="194">
        <v>72</v>
      </c>
      <c r="AM23" s="194">
        <v>80</v>
      </c>
      <c r="AN23" s="194">
        <v>82</v>
      </c>
      <c r="AO23" s="194">
        <v>82</v>
      </c>
      <c r="AP23" s="194">
        <v>87</v>
      </c>
      <c r="AQ23" s="194">
        <v>94</v>
      </c>
      <c r="AR23" s="194">
        <v>89</v>
      </c>
      <c r="AS23" s="194">
        <v>117</v>
      </c>
      <c r="AT23" s="194">
        <v>126</v>
      </c>
      <c r="AU23" s="194">
        <v>142</v>
      </c>
      <c r="AV23" s="194">
        <v>178</v>
      </c>
      <c r="AW23" s="194">
        <v>218</v>
      </c>
      <c r="AX23" s="194">
        <v>249</v>
      </c>
      <c r="AY23" s="194">
        <v>283</v>
      </c>
      <c r="AZ23" s="194">
        <v>320</v>
      </c>
      <c r="BA23" s="194">
        <v>357</v>
      </c>
      <c r="BB23" s="194">
        <v>392</v>
      </c>
      <c r="BC23" s="194">
        <v>277</v>
      </c>
      <c r="BD23" s="194">
        <v>0</v>
      </c>
      <c r="BE23" s="194">
        <v>0</v>
      </c>
      <c r="BF23" s="194">
        <v>0</v>
      </c>
      <c r="BG23" s="194">
        <v>0</v>
      </c>
      <c r="BH23" s="194">
        <v>0</v>
      </c>
      <c r="BI23" s="194">
        <v>0</v>
      </c>
      <c r="BJ23" s="194">
        <v>0</v>
      </c>
      <c r="BK23" s="194">
        <v>0</v>
      </c>
      <c r="BL23" s="194">
        <v>0</v>
      </c>
      <c r="BM23" s="194">
        <v>0</v>
      </c>
      <c r="BN23" s="194">
        <v>0</v>
      </c>
      <c r="BO23" s="194">
        <v>0</v>
      </c>
      <c r="BP23" s="194">
        <v>0</v>
      </c>
      <c r="BQ23" s="194">
        <v>0</v>
      </c>
      <c r="BR23" s="194">
        <v>0</v>
      </c>
      <c r="BS23" s="194">
        <v>0</v>
      </c>
      <c r="BT23" s="194">
        <v>0</v>
      </c>
      <c r="BU23" s="194">
        <v>0</v>
      </c>
      <c r="BV23" s="194">
        <v>0</v>
      </c>
      <c r="BW23" s="194">
        <v>0</v>
      </c>
      <c r="BX23" s="194">
        <v>0</v>
      </c>
      <c r="BY23" s="194">
        <v>0</v>
      </c>
      <c r="BZ23" s="194">
        <v>0</v>
      </c>
      <c r="CA23" s="194">
        <v>0</v>
      </c>
      <c r="CB23" s="194">
        <v>0</v>
      </c>
      <c r="CC23" s="195">
        <v>0</v>
      </c>
    </row>
    <row r="24" spans="2:81" x14ac:dyDescent="0.4">
      <c r="B24" s="184" t="s">
        <v>425</v>
      </c>
      <c r="AH24" s="194">
        <v>0</v>
      </c>
      <c r="AI24" s="194">
        <v>0</v>
      </c>
      <c r="AJ24" s="194">
        <v>45</v>
      </c>
      <c r="AK24" s="194">
        <v>64</v>
      </c>
      <c r="AL24" s="194">
        <v>93</v>
      </c>
      <c r="AM24" s="194">
        <v>115</v>
      </c>
      <c r="AN24" s="194">
        <v>120</v>
      </c>
      <c r="AO24" s="194">
        <v>118</v>
      </c>
      <c r="AP24" s="194">
        <v>123</v>
      </c>
      <c r="AQ24" s="194">
        <v>123</v>
      </c>
      <c r="AR24" s="194">
        <v>188</v>
      </c>
      <c r="AS24" s="194">
        <v>190</v>
      </c>
      <c r="AT24" s="194">
        <v>201</v>
      </c>
      <c r="AU24" s="194">
        <v>223</v>
      </c>
      <c r="AV24" s="194">
        <v>253</v>
      </c>
      <c r="AW24" s="194">
        <v>294</v>
      </c>
      <c r="AX24" s="194">
        <v>326</v>
      </c>
      <c r="AY24" s="194">
        <v>355</v>
      </c>
      <c r="AZ24" s="194">
        <v>394</v>
      </c>
      <c r="BA24" s="194">
        <v>401</v>
      </c>
      <c r="BB24" s="194">
        <v>390</v>
      </c>
      <c r="BC24" s="194">
        <v>260</v>
      </c>
      <c r="BD24" s="194">
        <v>0</v>
      </c>
      <c r="BE24" s="194">
        <v>0</v>
      </c>
      <c r="BF24" s="194">
        <v>0</v>
      </c>
      <c r="BG24" s="194">
        <v>0</v>
      </c>
      <c r="BH24" s="194">
        <v>0</v>
      </c>
      <c r="BI24" s="194">
        <v>0</v>
      </c>
      <c r="BJ24" s="194">
        <v>0</v>
      </c>
      <c r="BK24" s="194">
        <v>0</v>
      </c>
      <c r="BL24" s="194">
        <v>0</v>
      </c>
      <c r="BM24" s="194">
        <v>0</v>
      </c>
      <c r="BN24" s="194">
        <v>0</v>
      </c>
      <c r="BO24" s="194">
        <v>0</v>
      </c>
      <c r="BP24" s="194">
        <v>0</v>
      </c>
      <c r="BQ24" s="194">
        <v>0</v>
      </c>
      <c r="BR24" s="194">
        <v>0</v>
      </c>
      <c r="BS24" s="194">
        <v>0</v>
      </c>
      <c r="BT24" s="194">
        <v>0</v>
      </c>
      <c r="BU24" s="194">
        <v>0</v>
      </c>
      <c r="BV24" s="194">
        <v>0</v>
      </c>
      <c r="BW24" s="194">
        <v>0</v>
      </c>
      <c r="BX24" s="194">
        <v>0</v>
      </c>
      <c r="BY24" s="194">
        <v>0</v>
      </c>
      <c r="BZ24" s="194">
        <v>0</v>
      </c>
      <c r="CA24" s="194">
        <v>0</v>
      </c>
      <c r="CB24" s="194">
        <v>0</v>
      </c>
      <c r="CC24" s="195">
        <v>0</v>
      </c>
    </row>
    <row r="25" spans="2:81" x14ac:dyDescent="0.4">
      <c r="B25" s="184" t="s">
        <v>426</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1</v>
      </c>
      <c r="AW25" s="194">
        <v>3</v>
      </c>
      <c r="AX25" s="194">
        <v>5</v>
      </c>
      <c r="AY25" s="194">
        <v>7</v>
      </c>
      <c r="AZ25" s="194">
        <v>11</v>
      </c>
      <c r="BA25" s="194">
        <v>14</v>
      </c>
      <c r="BB25" s="194">
        <v>16</v>
      </c>
      <c r="BC25" s="194">
        <v>13</v>
      </c>
      <c r="BD25" s="194">
        <v>0</v>
      </c>
      <c r="BE25" s="194">
        <v>0</v>
      </c>
      <c r="BF25" s="194">
        <v>0</v>
      </c>
      <c r="BG25" s="194">
        <v>0</v>
      </c>
      <c r="BH25" s="194">
        <v>0</v>
      </c>
      <c r="BI25" s="194">
        <v>0</v>
      </c>
      <c r="BJ25" s="194">
        <v>0</v>
      </c>
      <c r="BK25" s="194">
        <v>0</v>
      </c>
      <c r="BL25" s="194">
        <v>0</v>
      </c>
      <c r="BM25" s="194">
        <v>0</v>
      </c>
      <c r="BN25" s="194">
        <v>0</v>
      </c>
      <c r="BO25" s="194">
        <v>0</v>
      </c>
      <c r="BP25" s="194">
        <v>0</v>
      </c>
      <c r="BQ25" s="194">
        <v>0</v>
      </c>
      <c r="BR25" s="194">
        <v>0</v>
      </c>
      <c r="BS25" s="194">
        <v>0</v>
      </c>
      <c r="BT25" s="194">
        <v>0</v>
      </c>
      <c r="BU25" s="194">
        <v>0</v>
      </c>
      <c r="BV25" s="194">
        <v>0</v>
      </c>
      <c r="BW25" s="194">
        <v>0</v>
      </c>
      <c r="BX25" s="194">
        <v>0</v>
      </c>
      <c r="BY25" s="194">
        <v>0</v>
      </c>
      <c r="BZ25" s="194">
        <v>0</v>
      </c>
      <c r="CA25" s="194">
        <v>0</v>
      </c>
      <c r="CB25" s="194">
        <v>0</v>
      </c>
      <c r="CC25" s="195">
        <v>0</v>
      </c>
    </row>
    <row r="26" spans="2:81" x14ac:dyDescent="0.4">
      <c r="B26" s="184" t="s">
        <v>427</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65</v>
      </c>
      <c r="BM26" s="194">
        <v>54</v>
      </c>
      <c r="BN26" s="194">
        <v>65</v>
      </c>
      <c r="BO26" s="194">
        <v>59</v>
      </c>
      <c r="BP26" s="194">
        <v>61</v>
      </c>
      <c r="BQ26" s="194">
        <v>31</v>
      </c>
      <c r="BR26" s="194">
        <v>0</v>
      </c>
      <c r="BS26" s="194">
        <v>0</v>
      </c>
      <c r="BT26" s="194">
        <v>0</v>
      </c>
      <c r="BU26" s="194">
        <v>0</v>
      </c>
      <c r="BV26" s="194">
        <v>0</v>
      </c>
      <c r="BW26" s="194">
        <v>0</v>
      </c>
      <c r="BX26" s="194">
        <v>0</v>
      </c>
      <c r="BY26" s="194">
        <v>0</v>
      </c>
      <c r="BZ26" s="194">
        <v>0</v>
      </c>
      <c r="CA26" s="194">
        <v>0</v>
      </c>
      <c r="CB26" s="194">
        <v>0</v>
      </c>
      <c r="CC26" s="195">
        <v>0</v>
      </c>
    </row>
    <row r="27" spans="2:81" ht="26.25" customHeight="1" x14ac:dyDescent="0.4">
      <c r="B27" s="205" t="s">
        <v>400</v>
      </c>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232" t="s">
        <v>377</v>
      </c>
      <c r="BM27" s="194"/>
      <c r="BN27" s="194"/>
      <c r="BO27" s="194"/>
      <c r="BP27" s="194"/>
      <c r="BQ27" s="194"/>
      <c r="BR27" s="194"/>
      <c r="BS27" s="194"/>
      <c r="BT27" s="194"/>
      <c r="BU27" s="194"/>
      <c r="BV27" s="194"/>
      <c r="BW27" s="194"/>
      <c r="BX27" s="194"/>
      <c r="BY27" s="194"/>
      <c r="BZ27" s="194"/>
      <c r="CA27" s="194"/>
      <c r="CB27" s="194"/>
      <c r="CC27" s="195"/>
    </row>
    <row r="28" spans="2:81" x14ac:dyDescent="0.4">
      <c r="B28" s="196" t="s">
        <v>401</v>
      </c>
      <c r="AH28" s="194">
        <v>0</v>
      </c>
      <c r="AI28" s="194">
        <v>0</v>
      </c>
      <c r="AJ28" s="194">
        <v>0</v>
      </c>
      <c r="AK28" s="194">
        <v>0</v>
      </c>
      <c r="AL28" s="194">
        <v>0</v>
      </c>
      <c r="AM28" s="194">
        <v>0</v>
      </c>
      <c r="AN28" s="194">
        <v>0</v>
      </c>
      <c r="AO28" s="194">
        <v>0</v>
      </c>
      <c r="AP28" s="194">
        <v>0</v>
      </c>
      <c r="AQ28" s="194">
        <v>0</v>
      </c>
      <c r="AR28" s="194">
        <v>3013</v>
      </c>
      <c r="AS28" s="194">
        <v>2979</v>
      </c>
      <c r="AT28" s="194">
        <v>3735</v>
      </c>
      <c r="AU28" s="194">
        <v>3159</v>
      </c>
      <c r="AV28" s="194">
        <v>2996</v>
      </c>
      <c r="AW28" s="194">
        <v>2838</v>
      </c>
      <c r="AX28" s="194">
        <v>2801</v>
      </c>
      <c r="AY28" s="194">
        <v>2769</v>
      </c>
      <c r="AZ28" s="194">
        <v>2692</v>
      </c>
      <c r="BA28" s="194">
        <v>2623</v>
      </c>
      <c r="BB28" s="194">
        <v>2567</v>
      </c>
      <c r="BC28" s="194">
        <v>2471</v>
      </c>
      <c r="BD28" s="194">
        <v>2387</v>
      </c>
      <c r="BE28" s="194">
        <v>2371</v>
      </c>
      <c r="BF28" s="194">
        <v>2357</v>
      </c>
      <c r="BG28" s="194">
        <v>2335</v>
      </c>
      <c r="BH28" s="194">
        <v>2442</v>
      </c>
      <c r="BI28" s="194">
        <v>2426</v>
      </c>
      <c r="BJ28" s="194">
        <v>2510</v>
      </c>
      <c r="BK28" s="194">
        <v>2535</v>
      </c>
      <c r="BL28" s="243">
        <v>2361</v>
      </c>
      <c r="BM28" s="194">
        <v>2384</v>
      </c>
      <c r="BN28" s="194">
        <v>2390</v>
      </c>
      <c r="BO28" s="194">
        <v>2360</v>
      </c>
      <c r="BP28" s="194">
        <v>2313</v>
      </c>
      <c r="BQ28" s="194">
        <v>0</v>
      </c>
      <c r="BR28" s="194">
        <v>0</v>
      </c>
      <c r="BS28" s="194">
        <v>0</v>
      </c>
      <c r="BT28" s="194">
        <v>0</v>
      </c>
      <c r="BU28" s="194">
        <v>0</v>
      </c>
      <c r="BV28" s="194">
        <v>0</v>
      </c>
      <c r="BW28" s="194">
        <v>0</v>
      </c>
      <c r="BX28" s="194">
        <v>0</v>
      </c>
      <c r="BY28" s="194">
        <v>0</v>
      </c>
      <c r="BZ28" s="194">
        <v>0</v>
      </c>
      <c r="CA28" s="194">
        <v>0</v>
      </c>
      <c r="CB28" s="194">
        <v>0</v>
      </c>
      <c r="CC28" s="195">
        <v>0</v>
      </c>
    </row>
    <row r="29" spans="2:81" x14ac:dyDescent="0.4">
      <c r="B29" s="196" t="s">
        <v>402</v>
      </c>
      <c r="AH29" s="194">
        <v>0</v>
      </c>
      <c r="AI29" s="194">
        <v>0</v>
      </c>
      <c r="AJ29" s="194">
        <v>0</v>
      </c>
      <c r="AK29" s="194">
        <v>0</v>
      </c>
      <c r="AL29" s="194">
        <v>0</v>
      </c>
      <c r="AM29" s="194">
        <v>0</v>
      </c>
      <c r="AN29" s="194">
        <v>0</v>
      </c>
      <c r="AO29" s="194">
        <v>0</v>
      </c>
      <c r="AP29" s="194">
        <v>0</v>
      </c>
      <c r="AQ29" s="194">
        <v>0</v>
      </c>
      <c r="AR29" s="194">
        <v>301</v>
      </c>
      <c r="AS29" s="194">
        <v>324</v>
      </c>
      <c r="AT29" s="194">
        <v>477</v>
      </c>
      <c r="AU29" s="194">
        <v>486</v>
      </c>
      <c r="AV29" s="194">
        <v>546</v>
      </c>
      <c r="AW29" s="194">
        <v>517</v>
      </c>
      <c r="AX29" s="194">
        <v>618</v>
      </c>
      <c r="AY29" s="194">
        <v>682</v>
      </c>
      <c r="AZ29" s="194">
        <v>718</v>
      </c>
      <c r="BA29" s="194">
        <v>766</v>
      </c>
      <c r="BB29" s="194">
        <v>810</v>
      </c>
      <c r="BC29" s="194">
        <v>828</v>
      </c>
      <c r="BD29" s="194">
        <v>843</v>
      </c>
      <c r="BE29" s="194">
        <v>870</v>
      </c>
      <c r="BF29" s="194">
        <v>898</v>
      </c>
      <c r="BG29" s="194">
        <v>952</v>
      </c>
      <c r="BH29" s="194">
        <v>1023</v>
      </c>
      <c r="BI29" s="194">
        <v>1085</v>
      </c>
      <c r="BJ29" s="194">
        <v>1065</v>
      </c>
      <c r="BK29" s="194">
        <v>1039</v>
      </c>
      <c r="BL29" s="243">
        <v>1147</v>
      </c>
      <c r="BM29" s="194">
        <v>1215</v>
      </c>
      <c r="BN29" s="194">
        <v>1266</v>
      </c>
      <c r="BO29" s="194">
        <v>1286</v>
      </c>
      <c r="BP29" s="194">
        <v>1294</v>
      </c>
      <c r="BQ29" s="194">
        <v>0</v>
      </c>
      <c r="BR29" s="194">
        <v>0</v>
      </c>
      <c r="BS29" s="194">
        <v>0</v>
      </c>
      <c r="BT29" s="194">
        <v>0</v>
      </c>
      <c r="BU29" s="194">
        <v>0</v>
      </c>
      <c r="BV29" s="194">
        <v>0</v>
      </c>
      <c r="BW29" s="194">
        <v>0</v>
      </c>
      <c r="BX29" s="194">
        <v>0</v>
      </c>
      <c r="BY29" s="194">
        <v>0</v>
      </c>
      <c r="BZ29" s="194">
        <v>0</v>
      </c>
      <c r="CA29" s="194">
        <v>0</v>
      </c>
      <c r="CB29" s="194">
        <v>0</v>
      </c>
      <c r="CC29" s="195">
        <v>0</v>
      </c>
    </row>
    <row r="30" spans="2:81" x14ac:dyDescent="0.4">
      <c r="B30" s="196" t="s">
        <v>403</v>
      </c>
      <c r="AH30" s="194">
        <v>0</v>
      </c>
      <c r="AI30" s="194">
        <v>0</v>
      </c>
      <c r="AJ30" s="194">
        <v>0</v>
      </c>
      <c r="AK30" s="194">
        <v>0</v>
      </c>
      <c r="AL30" s="194">
        <v>0</v>
      </c>
      <c r="AM30" s="194">
        <v>0</v>
      </c>
      <c r="AN30" s="194">
        <v>0</v>
      </c>
      <c r="AO30" s="194">
        <v>0</v>
      </c>
      <c r="AP30" s="194">
        <v>0</v>
      </c>
      <c r="AQ30" s="194">
        <v>0</v>
      </c>
      <c r="AR30" s="194">
        <v>653</v>
      </c>
      <c r="AS30" s="194">
        <v>651</v>
      </c>
      <c r="AT30" s="194">
        <v>753</v>
      </c>
      <c r="AU30" s="194">
        <v>828</v>
      </c>
      <c r="AV30" s="194">
        <v>911</v>
      </c>
      <c r="AW30" s="194">
        <v>820</v>
      </c>
      <c r="AX30" s="194">
        <v>894</v>
      </c>
      <c r="AY30" s="194">
        <v>950</v>
      </c>
      <c r="AZ30" s="194">
        <v>942</v>
      </c>
      <c r="BA30" s="194">
        <v>928</v>
      </c>
      <c r="BB30" s="194">
        <v>915</v>
      </c>
      <c r="BC30" s="194">
        <v>877</v>
      </c>
      <c r="BD30" s="194">
        <v>797</v>
      </c>
      <c r="BE30" s="194">
        <v>766</v>
      </c>
      <c r="BF30" s="194">
        <v>742</v>
      </c>
      <c r="BG30" s="194">
        <v>769</v>
      </c>
      <c r="BH30" s="194">
        <v>811</v>
      </c>
      <c r="BI30" s="194">
        <v>848</v>
      </c>
      <c r="BJ30" s="194">
        <v>835</v>
      </c>
      <c r="BK30" s="194">
        <v>811</v>
      </c>
      <c r="BL30" s="243">
        <v>647</v>
      </c>
      <c r="BM30" s="194">
        <v>625</v>
      </c>
      <c r="BN30" s="194">
        <v>581</v>
      </c>
      <c r="BO30" s="194">
        <v>517</v>
      </c>
      <c r="BP30" s="194">
        <v>468</v>
      </c>
      <c r="BQ30" s="194">
        <v>0</v>
      </c>
      <c r="BR30" s="194">
        <v>0</v>
      </c>
      <c r="BS30" s="194">
        <v>0</v>
      </c>
      <c r="BT30" s="194">
        <v>0</v>
      </c>
      <c r="BU30" s="194">
        <v>0</v>
      </c>
      <c r="BV30" s="194">
        <v>0</v>
      </c>
      <c r="BW30" s="194">
        <v>0</v>
      </c>
      <c r="BX30" s="194">
        <v>0</v>
      </c>
      <c r="BY30" s="194">
        <v>0</v>
      </c>
      <c r="BZ30" s="194">
        <v>0</v>
      </c>
      <c r="CA30" s="194">
        <v>0</v>
      </c>
      <c r="CB30" s="194">
        <v>0</v>
      </c>
      <c r="CC30" s="195">
        <v>0</v>
      </c>
    </row>
    <row r="31" spans="2:81" x14ac:dyDescent="0.4">
      <c r="B31" s="196" t="s">
        <v>404</v>
      </c>
      <c r="AH31" s="194">
        <v>0</v>
      </c>
      <c r="AI31" s="194">
        <v>0</v>
      </c>
      <c r="AJ31" s="194">
        <v>0</v>
      </c>
      <c r="AK31" s="194">
        <v>0</v>
      </c>
      <c r="AL31" s="194">
        <v>0</v>
      </c>
      <c r="AM31" s="194">
        <v>0</v>
      </c>
      <c r="AN31" s="194">
        <v>0</v>
      </c>
      <c r="AO31" s="194">
        <v>0</v>
      </c>
      <c r="AP31" s="194">
        <v>0</v>
      </c>
      <c r="AQ31" s="194">
        <v>0</v>
      </c>
      <c r="AR31" s="194">
        <v>797</v>
      </c>
      <c r="AS31" s="194">
        <v>822</v>
      </c>
      <c r="AT31" s="194">
        <v>1005</v>
      </c>
      <c r="AU31" s="194">
        <v>1344</v>
      </c>
      <c r="AV31" s="194">
        <v>1720</v>
      </c>
      <c r="AW31" s="194">
        <v>885</v>
      </c>
      <c r="AX31" s="194">
        <v>874</v>
      </c>
      <c r="AY31" s="194">
        <v>815</v>
      </c>
      <c r="AZ31" s="194">
        <v>758</v>
      </c>
      <c r="BA31" s="194">
        <v>625</v>
      </c>
      <c r="BB31" s="194">
        <v>513</v>
      </c>
      <c r="BC31" s="194">
        <v>431</v>
      </c>
      <c r="BD31" s="194">
        <v>361</v>
      </c>
      <c r="BE31" s="194">
        <v>312</v>
      </c>
      <c r="BF31" s="194">
        <v>290</v>
      </c>
      <c r="BG31" s="194">
        <v>297</v>
      </c>
      <c r="BH31" s="194">
        <v>288</v>
      </c>
      <c r="BI31" s="194">
        <v>304</v>
      </c>
      <c r="BJ31" s="194">
        <v>306</v>
      </c>
      <c r="BK31" s="194">
        <v>299</v>
      </c>
      <c r="BL31" s="243">
        <v>368</v>
      </c>
      <c r="BM31" s="194">
        <v>597</v>
      </c>
      <c r="BN31" s="194">
        <v>647</v>
      </c>
      <c r="BO31" s="194">
        <v>691</v>
      </c>
      <c r="BP31" s="194">
        <v>733</v>
      </c>
      <c r="BQ31" s="194">
        <v>0</v>
      </c>
      <c r="BR31" s="194">
        <v>0</v>
      </c>
      <c r="BS31" s="194">
        <v>0</v>
      </c>
      <c r="BT31" s="194">
        <v>0</v>
      </c>
      <c r="BU31" s="194">
        <v>0</v>
      </c>
      <c r="BV31" s="194">
        <v>0</v>
      </c>
      <c r="BW31" s="194">
        <v>0</v>
      </c>
      <c r="BX31" s="194">
        <v>0</v>
      </c>
      <c r="BY31" s="194">
        <v>0</v>
      </c>
      <c r="BZ31" s="194">
        <v>0</v>
      </c>
      <c r="CA31" s="194">
        <v>0</v>
      </c>
      <c r="CB31" s="194">
        <v>0</v>
      </c>
      <c r="CC31" s="195">
        <v>0</v>
      </c>
    </row>
    <row r="32" spans="2:81" x14ac:dyDescent="0.4">
      <c r="B32" s="196" t="s">
        <v>405</v>
      </c>
      <c r="AH32" s="194">
        <v>0</v>
      </c>
      <c r="AI32" s="194">
        <v>0</v>
      </c>
      <c r="AJ32" s="194">
        <v>0</v>
      </c>
      <c r="AK32" s="194">
        <v>0</v>
      </c>
      <c r="AL32" s="194">
        <v>0</v>
      </c>
      <c r="AM32" s="194">
        <v>0</v>
      </c>
      <c r="AN32" s="194">
        <v>0</v>
      </c>
      <c r="AO32" s="194">
        <v>0</v>
      </c>
      <c r="AP32" s="194">
        <v>0</v>
      </c>
      <c r="AQ32" s="194">
        <v>0</v>
      </c>
      <c r="AR32" s="194">
        <v>380</v>
      </c>
      <c r="AS32" s="194">
        <v>424</v>
      </c>
      <c r="AT32" s="194">
        <v>755</v>
      </c>
      <c r="AU32" s="194">
        <v>550</v>
      </c>
      <c r="AV32" s="194">
        <v>530</v>
      </c>
      <c r="AW32" s="194">
        <v>407</v>
      </c>
      <c r="AX32" s="194">
        <v>427</v>
      </c>
      <c r="AY32" s="194">
        <v>474</v>
      </c>
      <c r="AZ32" s="194">
        <v>508</v>
      </c>
      <c r="BA32" s="194">
        <v>537</v>
      </c>
      <c r="BB32" s="194">
        <v>502</v>
      </c>
      <c r="BC32" s="194">
        <v>444</v>
      </c>
      <c r="BD32" s="194">
        <v>373</v>
      </c>
      <c r="BE32" s="194">
        <v>345</v>
      </c>
      <c r="BF32" s="194">
        <v>338</v>
      </c>
      <c r="BG32" s="194">
        <v>340</v>
      </c>
      <c r="BH32" s="194">
        <v>351</v>
      </c>
      <c r="BI32" s="194">
        <v>366</v>
      </c>
      <c r="BJ32" s="194">
        <v>364</v>
      </c>
      <c r="BK32" s="194">
        <v>385</v>
      </c>
      <c r="BL32" s="243">
        <v>635</v>
      </c>
      <c r="BM32" s="194">
        <v>751</v>
      </c>
      <c r="BN32" s="194">
        <v>921</v>
      </c>
      <c r="BO32" s="194">
        <v>1019</v>
      </c>
      <c r="BP32" s="194">
        <v>1102</v>
      </c>
      <c r="BQ32" s="194">
        <v>0</v>
      </c>
      <c r="BR32" s="194">
        <v>0</v>
      </c>
      <c r="BS32" s="194">
        <v>0</v>
      </c>
      <c r="BT32" s="194">
        <v>0</v>
      </c>
      <c r="BU32" s="194">
        <v>0</v>
      </c>
      <c r="BV32" s="194">
        <v>0</v>
      </c>
      <c r="BW32" s="194">
        <v>0</v>
      </c>
      <c r="BX32" s="194">
        <v>0</v>
      </c>
      <c r="BY32" s="194">
        <v>0</v>
      </c>
      <c r="BZ32" s="194">
        <v>0</v>
      </c>
      <c r="CA32" s="194">
        <v>0</v>
      </c>
      <c r="CB32" s="194">
        <v>0</v>
      </c>
      <c r="CC32" s="195">
        <v>0</v>
      </c>
    </row>
    <row r="33" spans="1:81" ht="26.25" customHeight="1" x14ac:dyDescent="0.4">
      <c r="B33" s="196" t="s">
        <v>406</v>
      </c>
      <c r="AH33" s="194">
        <f t="shared" ref="AH33:BK33" si="4">AH28</f>
        <v>0</v>
      </c>
      <c r="AI33" s="194">
        <f t="shared" si="4"/>
        <v>0</v>
      </c>
      <c r="AJ33" s="194">
        <f t="shared" si="4"/>
        <v>0</v>
      </c>
      <c r="AK33" s="194">
        <f t="shared" si="4"/>
        <v>0</v>
      </c>
      <c r="AL33" s="194">
        <f t="shared" si="4"/>
        <v>0</v>
      </c>
      <c r="AM33" s="194">
        <f t="shared" si="4"/>
        <v>0</v>
      </c>
      <c r="AN33" s="194">
        <f t="shared" si="4"/>
        <v>0</v>
      </c>
      <c r="AO33" s="194">
        <f t="shared" si="4"/>
        <v>0</v>
      </c>
      <c r="AP33" s="194">
        <f t="shared" si="4"/>
        <v>0</v>
      </c>
      <c r="AQ33" s="194">
        <f t="shared" si="4"/>
        <v>0</v>
      </c>
      <c r="AR33" s="194">
        <f t="shared" si="4"/>
        <v>3013</v>
      </c>
      <c r="AS33" s="194">
        <f t="shared" si="4"/>
        <v>2979</v>
      </c>
      <c r="AT33" s="194">
        <f t="shared" si="4"/>
        <v>3735</v>
      </c>
      <c r="AU33" s="194">
        <f t="shared" si="4"/>
        <v>3159</v>
      </c>
      <c r="AV33" s="194">
        <f t="shared" si="4"/>
        <v>2996</v>
      </c>
      <c r="AW33" s="194">
        <f t="shared" si="4"/>
        <v>2838</v>
      </c>
      <c r="AX33" s="194">
        <f t="shared" si="4"/>
        <v>2801</v>
      </c>
      <c r="AY33" s="194">
        <f t="shared" si="4"/>
        <v>2769</v>
      </c>
      <c r="AZ33" s="194">
        <f t="shared" si="4"/>
        <v>2692</v>
      </c>
      <c r="BA33" s="194">
        <f t="shared" si="4"/>
        <v>2623</v>
      </c>
      <c r="BB33" s="194">
        <f t="shared" si="4"/>
        <v>2567</v>
      </c>
      <c r="BC33" s="194">
        <f t="shared" si="4"/>
        <v>2471</v>
      </c>
      <c r="BD33" s="194">
        <f t="shared" si="4"/>
        <v>2387</v>
      </c>
      <c r="BE33" s="194">
        <f t="shared" si="4"/>
        <v>2371</v>
      </c>
      <c r="BF33" s="194">
        <f t="shared" si="4"/>
        <v>2357</v>
      </c>
      <c r="BG33" s="194">
        <f t="shared" si="4"/>
        <v>2335</v>
      </c>
      <c r="BH33" s="194">
        <f t="shared" si="4"/>
        <v>2442</v>
      </c>
      <c r="BI33" s="194">
        <f t="shared" si="4"/>
        <v>2426</v>
      </c>
      <c r="BJ33" s="194">
        <f t="shared" si="4"/>
        <v>2510</v>
      </c>
      <c r="BK33" s="194">
        <f t="shared" si="4"/>
        <v>2535</v>
      </c>
      <c r="BL33" s="194">
        <v>2592</v>
      </c>
      <c r="BM33" s="194">
        <v>2631</v>
      </c>
      <c r="BN33" s="194">
        <v>2633</v>
      </c>
      <c r="BO33" s="194">
        <v>2620</v>
      </c>
      <c r="BP33" s="194">
        <v>2544</v>
      </c>
      <c r="BQ33" s="194">
        <v>0</v>
      </c>
      <c r="BR33" s="194">
        <v>0</v>
      </c>
      <c r="BS33" s="194">
        <v>0</v>
      </c>
      <c r="BT33" s="194">
        <v>0</v>
      </c>
      <c r="BU33" s="194">
        <v>0</v>
      </c>
      <c r="BV33" s="194">
        <v>0</v>
      </c>
      <c r="BW33" s="194">
        <v>0</v>
      </c>
      <c r="BX33" s="194">
        <v>0</v>
      </c>
      <c r="BY33" s="194">
        <v>0</v>
      </c>
      <c r="BZ33" s="194">
        <v>0</v>
      </c>
      <c r="CA33" s="194">
        <v>0</v>
      </c>
      <c r="CB33" s="194">
        <v>0</v>
      </c>
      <c r="CC33" s="195">
        <v>0</v>
      </c>
    </row>
    <row r="34" spans="1:81" x14ac:dyDescent="0.4">
      <c r="B34" s="196" t="s">
        <v>383</v>
      </c>
      <c r="AH34" s="194">
        <f t="shared" ref="AH34:BK34" si="5">SUM(AH29:AH32)</f>
        <v>0</v>
      </c>
      <c r="AI34" s="194">
        <f t="shared" si="5"/>
        <v>0</v>
      </c>
      <c r="AJ34" s="194">
        <f t="shared" si="5"/>
        <v>0</v>
      </c>
      <c r="AK34" s="194">
        <f t="shared" si="5"/>
        <v>0</v>
      </c>
      <c r="AL34" s="194">
        <f t="shared" si="5"/>
        <v>0</v>
      </c>
      <c r="AM34" s="194">
        <f t="shared" si="5"/>
        <v>0</v>
      </c>
      <c r="AN34" s="194">
        <f t="shared" si="5"/>
        <v>0</v>
      </c>
      <c r="AO34" s="194">
        <f t="shared" si="5"/>
        <v>0</v>
      </c>
      <c r="AP34" s="194">
        <f t="shared" si="5"/>
        <v>0</v>
      </c>
      <c r="AQ34" s="194">
        <f t="shared" si="5"/>
        <v>0</v>
      </c>
      <c r="AR34" s="194">
        <f t="shared" si="5"/>
        <v>2131</v>
      </c>
      <c r="AS34" s="194">
        <f t="shared" si="5"/>
        <v>2221</v>
      </c>
      <c r="AT34" s="194">
        <f t="shared" si="5"/>
        <v>2990</v>
      </c>
      <c r="AU34" s="194">
        <f t="shared" si="5"/>
        <v>3208</v>
      </c>
      <c r="AV34" s="194">
        <f t="shared" si="5"/>
        <v>3707</v>
      </c>
      <c r="AW34" s="194">
        <f t="shared" si="5"/>
        <v>2629</v>
      </c>
      <c r="AX34" s="194">
        <f t="shared" si="5"/>
        <v>2813</v>
      </c>
      <c r="AY34" s="194">
        <f t="shared" si="5"/>
        <v>2921</v>
      </c>
      <c r="AZ34" s="194">
        <f t="shared" si="5"/>
        <v>2926</v>
      </c>
      <c r="BA34" s="194">
        <f t="shared" si="5"/>
        <v>2856</v>
      </c>
      <c r="BB34" s="194">
        <f t="shared" si="5"/>
        <v>2740</v>
      </c>
      <c r="BC34" s="194">
        <f t="shared" si="5"/>
        <v>2580</v>
      </c>
      <c r="BD34" s="194">
        <f t="shared" si="5"/>
        <v>2374</v>
      </c>
      <c r="BE34" s="194">
        <f t="shared" si="5"/>
        <v>2293</v>
      </c>
      <c r="BF34" s="194">
        <f t="shared" si="5"/>
        <v>2268</v>
      </c>
      <c r="BG34" s="194">
        <f t="shared" si="5"/>
        <v>2358</v>
      </c>
      <c r="BH34" s="194">
        <f t="shared" si="5"/>
        <v>2473</v>
      </c>
      <c r="BI34" s="194">
        <f t="shared" si="5"/>
        <v>2603</v>
      </c>
      <c r="BJ34" s="194">
        <f t="shared" si="5"/>
        <v>2570</v>
      </c>
      <c r="BK34" s="194">
        <f t="shared" si="5"/>
        <v>2534</v>
      </c>
      <c r="BL34" s="194">
        <v>2566</v>
      </c>
      <c r="BM34" s="194">
        <v>2940</v>
      </c>
      <c r="BN34" s="194">
        <v>3172</v>
      </c>
      <c r="BO34" s="194">
        <v>3254</v>
      </c>
      <c r="BP34" s="194">
        <v>3368</v>
      </c>
      <c r="BQ34" s="194">
        <v>0</v>
      </c>
      <c r="BR34" s="194">
        <v>0</v>
      </c>
      <c r="BS34" s="194">
        <v>0</v>
      </c>
      <c r="BT34" s="194">
        <v>0</v>
      </c>
      <c r="BU34" s="194">
        <v>0</v>
      </c>
      <c r="BV34" s="194">
        <v>0</v>
      </c>
      <c r="BW34" s="194">
        <v>0</v>
      </c>
      <c r="BX34" s="194">
        <v>0</v>
      </c>
      <c r="BY34" s="194">
        <v>0</v>
      </c>
      <c r="BZ34" s="194">
        <v>0</v>
      </c>
      <c r="CA34" s="194">
        <v>0</v>
      </c>
      <c r="CB34" s="194">
        <v>0</v>
      </c>
      <c r="CC34" s="195">
        <v>0</v>
      </c>
    </row>
    <row r="35" spans="1:81" x14ac:dyDescent="0.4">
      <c r="B35" s="196" t="s">
        <v>133</v>
      </c>
      <c r="AH35" s="194">
        <f t="shared" ref="AH35:BK35" si="6">AH34+AH33</f>
        <v>0</v>
      </c>
      <c r="AI35" s="194">
        <f t="shared" si="6"/>
        <v>0</v>
      </c>
      <c r="AJ35" s="194">
        <f t="shared" si="6"/>
        <v>0</v>
      </c>
      <c r="AK35" s="194">
        <f t="shared" si="6"/>
        <v>0</v>
      </c>
      <c r="AL35" s="194">
        <f t="shared" si="6"/>
        <v>0</v>
      </c>
      <c r="AM35" s="194">
        <f t="shared" si="6"/>
        <v>0</v>
      </c>
      <c r="AN35" s="194">
        <f t="shared" si="6"/>
        <v>0</v>
      </c>
      <c r="AO35" s="194">
        <f t="shared" si="6"/>
        <v>0</v>
      </c>
      <c r="AP35" s="194">
        <f t="shared" si="6"/>
        <v>0</v>
      </c>
      <c r="AQ35" s="194">
        <f t="shared" si="6"/>
        <v>0</v>
      </c>
      <c r="AR35" s="194">
        <f t="shared" si="6"/>
        <v>5144</v>
      </c>
      <c r="AS35" s="194">
        <f t="shared" si="6"/>
        <v>5200</v>
      </c>
      <c r="AT35" s="194">
        <f t="shared" si="6"/>
        <v>6725</v>
      </c>
      <c r="AU35" s="194">
        <f t="shared" si="6"/>
        <v>6367</v>
      </c>
      <c r="AV35" s="194">
        <f t="shared" si="6"/>
        <v>6703</v>
      </c>
      <c r="AW35" s="194">
        <f t="shared" si="6"/>
        <v>5467</v>
      </c>
      <c r="AX35" s="194">
        <f t="shared" si="6"/>
        <v>5614</v>
      </c>
      <c r="AY35" s="194">
        <f t="shared" si="6"/>
        <v>5690</v>
      </c>
      <c r="AZ35" s="194">
        <f t="shared" si="6"/>
        <v>5618</v>
      </c>
      <c r="BA35" s="194">
        <f t="shared" si="6"/>
        <v>5479</v>
      </c>
      <c r="BB35" s="194">
        <f t="shared" si="6"/>
        <v>5307</v>
      </c>
      <c r="BC35" s="194">
        <f t="shared" si="6"/>
        <v>5051</v>
      </c>
      <c r="BD35" s="194">
        <f t="shared" si="6"/>
        <v>4761</v>
      </c>
      <c r="BE35" s="194">
        <f t="shared" si="6"/>
        <v>4664</v>
      </c>
      <c r="BF35" s="194">
        <f t="shared" si="6"/>
        <v>4625</v>
      </c>
      <c r="BG35" s="194">
        <f t="shared" si="6"/>
        <v>4693</v>
      </c>
      <c r="BH35" s="194">
        <f t="shared" si="6"/>
        <v>4915</v>
      </c>
      <c r="BI35" s="194">
        <f t="shared" si="6"/>
        <v>5029</v>
      </c>
      <c r="BJ35" s="194">
        <f t="shared" si="6"/>
        <v>5080</v>
      </c>
      <c r="BK35" s="194">
        <f t="shared" si="6"/>
        <v>5069</v>
      </c>
      <c r="BL35" s="194">
        <v>5158</v>
      </c>
      <c r="BM35" s="194">
        <v>5571</v>
      </c>
      <c r="BN35" s="194">
        <v>5805</v>
      </c>
      <c r="BO35" s="194">
        <v>5874</v>
      </c>
      <c r="BP35" s="194">
        <v>5911</v>
      </c>
      <c r="BQ35" s="194">
        <v>0</v>
      </c>
      <c r="BR35" s="194">
        <v>0</v>
      </c>
      <c r="BS35" s="194">
        <v>0</v>
      </c>
      <c r="BT35" s="194">
        <v>0</v>
      </c>
      <c r="BU35" s="194">
        <v>0</v>
      </c>
      <c r="BV35" s="194">
        <v>0</v>
      </c>
      <c r="BW35" s="194">
        <v>0</v>
      </c>
      <c r="BX35" s="194">
        <v>0</v>
      </c>
      <c r="BY35" s="194">
        <v>0</v>
      </c>
      <c r="BZ35" s="194">
        <v>0</v>
      </c>
      <c r="CA35" s="194">
        <v>0</v>
      </c>
      <c r="CB35" s="194">
        <v>0</v>
      </c>
      <c r="CC35" s="195">
        <v>0</v>
      </c>
    </row>
    <row r="36" spans="1:81" ht="25.5" customHeight="1" x14ac:dyDescent="0.4">
      <c r="B36" s="205" t="s">
        <v>239</v>
      </c>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232" t="s">
        <v>377</v>
      </c>
      <c r="BM36" s="194"/>
      <c r="BN36" s="194"/>
      <c r="BO36" s="194"/>
      <c r="BP36" s="194"/>
      <c r="BQ36" s="194"/>
      <c r="BR36" s="194"/>
      <c r="BS36" s="194"/>
      <c r="BT36" s="194"/>
      <c r="BU36" s="194"/>
      <c r="BV36" s="194"/>
      <c r="BW36" s="194"/>
      <c r="BX36" s="194"/>
      <c r="BY36" s="194"/>
      <c r="BZ36" s="194"/>
      <c r="CA36" s="194"/>
      <c r="CB36" s="194"/>
      <c r="CC36" s="195"/>
    </row>
    <row r="37" spans="1:81" x14ac:dyDescent="0.4">
      <c r="B37" s="196" t="s">
        <v>401</v>
      </c>
      <c r="AH37" s="194">
        <v>0</v>
      </c>
      <c r="AI37" s="194">
        <v>0</v>
      </c>
      <c r="AJ37" s="194">
        <v>0</v>
      </c>
      <c r="AK37" s="194">
        <v>0</v>
      </c>
      <c r="AL37" s="194">
        <v>0</v>
      </c>
      <c r="AM37" s="194">
        <v>0</v>
      </c>
      <c r="AN37" s="194">
        <v>0</v>
      </c>
      <c r="AO37" s="194">
        <v>0</v>
      </c>
      <c r="AP37" s="194">
        <v>0</v>
      </c>
      <c r="AQ37" s="194">
        <v>0</v>
      </c>
      <c r="AR37" s="194">
        <v>2178</v>
      </c>
      <c r="AS37" s="194">
        <v>2116</v>
      </c>
      <c r="AT37" s="194">
        <v>2076</v>
      </c>
      <c r="AU37" s="194">
        <v>1981</v>
      </c>
      <c r="AV37" s="194">
        <v>1929</v>
      </c>
      <c r="AW37" s="194">
        <v>1955</v>
      </c>
      <c r="AX37" s="194">
        <v>1937</v>
      </c>
      <c r="AY37" s="194">
        <v>1917</v>
      </c>
      <c r="AZ37" s="194">
        <v>1886</v>
      </c>
      <c r="BA37" s="194">
        <v>1844</v>
      </c>
      <c r="BB37" s="194">
        <v>1798</v>
      </c>
      <c r="BC37" s="194">
        <v>1726</v>
      </c>
      <c r="BD37" s="194">
        <v>1664</v>
      </c>
      <c r="BE37" s="194">
        <v>1637</v>
      </c>
      <c r="BF37" s="194">
        <v>1612</v>
      </c>
      <c r="BG37" s="194">
        <v>1546</v>
      </c>
      <c r="BH37" s="194">
        <v>1554</v>
      </c>
      <c r="BI37" s="194">
        <v>1491</v>
      </c>
      <c r="BJ37" s="194">
        <v>1503</v>
      </c>
      <c r="BK37" s="194">
        <v>1509</v>
      </c>
      <c r="BL37" s="243">
        <v>1389</v>
      </c>
      <c r="BM37" s="194">
        <v>1397</v>
      </c>
      <c r="BN37" s="194">
        <v>1401</v>
      </c>
      <c r="BO37" s="194">
        <v>1394</v>
      </c>
      <c r="BP37" s="194">
        <v>1387</v>
      </c>
      <c r="BQ37" s="194">
        <v>1365</v>
      </c>
      <c r="BR37" s="194">
        <v>1345</v>
      </c>
      <c r="BS37" s="194">
        <v>1319</v>
      </c>
      <c r="BT37" s="194">
        <v>1291</v>
      </c>
      <c r="BU37" s="194">
        <v>1263</v>
      </c>
      <c r="BV37" s="194">
        <v>1228</v>
      </c>
      <c r="BW37" s="194">
        <v>1191</v>
      </c>
      <c r="BX37" s="194">
        <v>1148</v>
      </c>
      <c r="BY37" s="194">
        <v>1177</v>
      </c>
      <c r="BZ37" s="194">
        <v>1160</v>
      </c>
      <c r="CA37" s="194">
        <v>1142</v>
      </c>
      <c r="CB37" s="194">
        <v>1146</v>
      </c>
      <c r="CC37" s="195">
        <v>1151</v>
      </c>
    </row>
    <row r="38" spans="1:81" x14ac:dyDescent="0.4">
      <c r="B38" s="196" t="s">
        <v>402</v>
      </c>
      <c r="AH38" s="194">
        <v>0</v>
      </c>
      <c r="AI38" s="194">
        <v>0</v>
      </c>
      <c r="AJ38" s="194">
        <v>0</v>
      </c>
      <c r="AK38" s="194">
        <v>0</v>
      </c>
      <c r="AL38" s="194">
        <v>0</v>
      </c>
      <c r="AM38" s="194">
        <v>0</v>
      </c>
      <c r="AN38" s="194">
        <v>0</v>
      </c>
      <c r="AO38" s="194">
        <v>0</v>
      </c>
      <c r="AP38" s="194">
        <v>0</v>
      </c>
      <c r="AQ38" s="194">
        <v>0</v>
      </c>
      <c r="AR38" s="194">
        <v>239</v>
      </c>
      <c r="AS38" s="194">
        <v>267</v>
      </c>
      <c r="AT38" s="194">
        <v>311</v>
      </c>
      <c r="AU38" s="194">
        <v>359</v>
      </c>
      <c r="AV38" s="194">
        <v>416</v>
      </c>
      <c r="AW38" s="194">
        <v>491</v>
      </c>
      <c r="AX38" s="194">
        <v>568</v>
      </c>
      <c r="AY38" s="194">
        <v>626</v>
      </c>
      <c r="AZ38" s="194">
        <v>655</v>
      </c>
      <c r="BA38" s="194">
        <v>693</v>
      </c>
      <c r="BB38" s="194">
        <v>735</v>
      </c>
      <c r="BC38" s="194">
        <v>759</v>
      </c>
      <c r="BD38" s="194">
        <v>771</v>
      </c>
      <c r="BE38" s="194">
        <v>798</v>
      </c>
      <c r="BF38" s="194">
        <v>837</v>
      </c>
      <c r="BG38" s="194">
        <v>899</v>
      </c>
      <c r="BH38" s="194">
        <v>956</v>
      </c>
      <c r="BI38" s="194">
        <v>1007</v>
      </c>
      <c r="BJ38" s="194">
        <v>1014</v>
      </c>
      <c r="BK38" s="194">
        <v>1003</v>
      </c>
      <c r="BL38" s="243">
        <v>1095</v>
      </c>
      <c r="BM38" s="194">
        <v>1161</v>
      </c>
      <c r="BN38" s="194">
        <v>1211</v>
      </c>
      <c r="BO38" s="194">
        <v>1240</v>
      </c>
      <c r="BP38" s="194">
        <v>1257</v>
      </c>
      <c r="BQ38" s="194">
        <v>1274</v>
      </c>
      <c r="BR38" s="194">
        <v>1331</v>
      </c>
      <c r="BS38" s="194">
        <v>1347</v>
      </c>
      <c r="BT38" s="194">
        <v>1325</v>
      </c>
      <c r="BU38" s="194">
        <v>1283</v>
      </c>
      <c r="BV38" s="194">
        <v>1188</v>
      </c>
      <c r="BW38" s="194">
        <v>1049</v>
      </c>
      <c r="BX38" s="194">
        <v>960</v>
      </c>
      <c r="BY38" s="194">
        <v>874</v>
      </c>
      <c r="BZ38" s="194">
        <v>806</v>
      </c>
      <c r="CA38" s="194">
        <v>727</v>
      </c>
      <c r="CB38" s="194">
        <v>565</v>
      </c>
      <c r="CC38" s="195">
        <v>318</v>
      </c>
    </row>
    <row r="39" spans="1:81" x14ac:dyDescent="0.4">
      <c r="B39" s="196" t="s">
        <v>403</v>
      </c>
      <c r="AH39" s="194">
        <v>0</v>
      </c>
      <c r="AI39" s="194">
        <v>0</v>
      </c>
      <c r="AJ39" s="194">
        <v>0</v>
      </c>
      <c r="AK39" s="194">
        <v>0</v>
      </c>
      <c r="AL39" s="194">
        <v>0</v>
      </c>
      <c r="AM39" s="194">
        <v>0</v>
      </c>
      <c r="AN39" s="194">
        <v>0</v>
      </c>
      <c r="AO39" s="194">
        <v>0</v>
      </c>
      <c r="AP39" s="194">
        <v>0</v>
      </c>
      <c r="AQ39" s="194">
        <v>0</v>
      </c>
      <c r="AR39" s="194">
        <v>551</v>
      </c>
      <c r="AS39" s="194">
        <v>558</v>
      </c>
      <c r="AT39" s="194">
        <v>602</v>
      </c>
      <c r="AU39" s="194">
        <v>692</v>
      </c>
      <c r="AV39" s="194">
        <v>770</v>
      </c>
      <c r="AW39" s="194">
        <v>817</v>
      </c>
      <c r="AX39" s="194">
        <v>858</v>
      </c>
      <c r="AY39" s="194">
        <v>895</v>
      </c>
      <c r="AZ39" s="194">
        <v>911</v>
      </c>
      <c r="BA39" s="194">
        <v>911</v>
      </c>
      <c r="BB39" s="194">
        <v>902</v>
      </c>
      <c r="BC39" s="194">
        <v>875</v>
      </c>
      <c r="BD39" s="194">
        <v>811</v>
      </c>
      <c r="BE39" s="194">
        <v>781</v>
      </c>
      <c r="BF39" s="194">
        <v>763</v>
      </c>
      <c r="BG39" s="194">
        <v>776</v>
      </c>
      <c r="BH39" s="194">
        <v>813</v>
      </c>
      <c r="BI39" s="194">
        <v>845</v>
      </c>
      <c r="BJ39" s="194">
        <v>845</v>
      </c>
      <c r="BK39" s="194">
        <v>851</v>
      </c>
      <c r="BL39" s="243">
        <v>628</v>
      </c>
      <c r="BM39" s="194">
        <v>606</v>
      </c>
      <c r="BN39" s="194">
        <v>566</v>
      </c>
      <c r="BO39" s="194">
        <v>506</v>
      </c>
      <c r="BP39" s="194">
        <v>461</v>
      </c>
      <c r="BQ39" s="194">
        <v>422</v>
      </c>
      <c r="BR39" s="194">
        <v>399</v>
      </c>
      <c r="BS39" s="194">
        <v>373</v>
      </c>
      <c r="BT39" s="194">
        <v>350</v>
      </c>
      <c r="BU39" s="194">
        <v>323</v>
      </c>
      <c r="BV39" s="194">
        <v>279</v>
      </c>
      <c r="BW39" s="194">
        <v>196</v>
      </c>
      <c r="BX39" s="194">
        <v>139</v>
      </c>
      <c r="BY39" s="194">
        <v>97</v>
      </c>
      <c r="BZ39" s="194">
        <v>69</v>
      </c>
      <c r="CA39" s="194">
        <v>48</v>
      </c>
      <c r="CB39" s="194">
        <v>30</v>
      </c>
      <c r="CC39" s="195">
        <v>13</v>
      </c>
    </row>
    <row r="40" spans="1:81" x14ac:dyDescent="0.4">
      <c r="B40" s="196" t="s">
        <v>404</v>
      </c>
      <c r="AH40" s="194">
        <v>0</v>
      </c>
      <c r="AI40" s="194">
        <v>0</v>
      </c>
      <c r="AJ40" s="194">
        <v>0</v>
      </c>
      <c r="AK40" s="194">
        <v>0</v>
      </c>
      <c r="AL40" s="194">
        <v>0</v>
      </c>
      <c r="AM40" s="194">
        <v>0</v>
      </c>
      <c r="AN40" s="194">
        <v>0</v>
      </c>
      <c r="AO40" s="194">
        <v>0</v>
      </c>
      <c r="AP40" s="194">
        <v>0</v>
      </c>
      <c r="AQ40" s="194">
        <v>0</v>
      </c>
      <c r="AR40" s="194">
        <v>704</v>
      </c>
      <c r="AS40" s="194">
        <v>639</v>
      </c>
      <c r="AT40" s="194">
        <v>626</v>
      </c>
      <c r="AU40" s="194">
        <v>778</v>
      </c>
      <c r="AV40" s="194">
        <v>951</v>
      </c>
      <c r="AW40" s="194">
        <v>979</v>
      </c>
      <c r="AX40" s="194">
        <v>947</v>
      </c>
      <c r="AY40" s="194">
        <v>875</v>
      </c>
      <c r="AZ40" s="194">
        <v>791</v>
      </c>
      <c r="BA40" s="194">
        <v>626</v>
      </c>
      <c r="BB40" s="194">
        <v>514</v>
      </c>
      <c r="BC40" s="194">
        <v>425</v>
      </c>
      <c r="BD40" s="194">
        <v>354</v>
      </c>
      <c r="BE40" s="194">
        <v>308</v>
      </c>
      <c r="BF40" s="194">
        <v>285</v>
      </c>
      <c r="BG40" s="194">
        <v>284</v>
      </c>
      <c r="BH40" s="194">
        <v>290</v>
      </c>
      <c r="BI40" s="194">
        <v>300</v>
      </c>
      <c r="BJ40" s="194">
        <v>314</v>
      </c>
      <c r="BK40" s="194">
        <v>303</v>
      </c>
      <c r="BL40" s="243">
        <v>370</v>
      </c>
      <c r="BM40" s="194">
        <v>580</v>
      </c>
      <c r="BN40" s="194">
        <v>643</v>
      </c>
      <c r="BO40" s="194">
        <v>696</v>
      </c>
      <c r="BP40" s="194">
        <v>744</v>
      </c>
      <c r="BQ40" s="194">
        <v>661</v>
      </c>
      <c r="BR40" s="194">
        <v>481</v>
      </c>
      <c r="BS40" s="194">
        <v>367</v>
      </c>
      <c r="BT40" s="194">
        <v>307</v>
      </c>
      <c r="BU40" s="194">
        <v>273</v>
      </c>
      <c r="BV40" s="194">
        <v>210</v>
      </c>
      <c r="BW40" s="194">
        <v>103</v>
      </c>
      <c r="BX40" s="194">
        <v>71</v>
      </c>
      <c r="BY40" s="194">
        <v>52</v>
      </c>
      <c r="BZ40" s="194">
        <v>33</v>
      </c>
      <c r="CA40" s="194">
        <v>5</v>
      </c>
      <c r="CB40" s="194">
        <v>0</v>
      </c>
      <c r="CC40" s="195">
        <v>0</v>
      </c>
    </row>
    <row r="41" spans="1:81" x14ac:dyDescent="0.4">
      <c r="B41" s="196" t="s">
        <v>405</v>
      </c>
      <c r="AH41" s="194">
        <v>0</v>
      </c>
      <c r="AI41" s="194">
        <v>0</v>
      </c>
      <c r="AJ41" s="194">
        <v>0</v>
      </c>
      <c r="AK41" s="194">
        <v>0</v>
      </c>
      <c r="AL41" s="194">
        <v>0</v>
      </c>
      <c r="AM41" s="194">
        <v>0</v>
      </c>
      <c r="AN41" s="194">
        <v>0</v>
      </c>
      <c r="AO41" s="194">
        <v>0</v>
      </c>
      <c r="AP41" s="194">
        <v>0</v>
      </c>
      <c r="AQ41" s="194">
        <v>0</v>
      </c>
      <c r="AR41" s="194">
        <v>323</v>
      </c>
      <c r="AS41" s="194">
        <v>306</v>
      </c>
      <c r="AT41" s="194">
        <v>335</v>
      </c>
      <c r="AU41" s="194">
        <v>310</v>
      </c>
      <c r="AV41" s="194">
        <v>313</v>
      </c>
      <c r="AW41" s="194">
        <v>358</v>
      </c>
      <c r="AX41" s="194">
        <v>383</v>
      </c>
      <c r="AY41" s="194">
        <v>444</v>
      </c>
      <c r="AZ41" s="194">
        <v>496</v>
      </c>
      <c r="BA41" s="194">
        <v>514</v>
      </c>
      <c r="BB41" s="194">
        <v>474</v>
      </c>
      <c r="BC41" s="194">
        <v>402</v>
      </c>
      <c r="BD41" s="194">
        <v>347</v>
      </c>
      <c r="BE41" s="194">
        <v>323</v>
      </c>
      <c r="BF41" s="194">
        <v>309</v>
      </c>
      <c r="BG41" s="194">
        <v>307</v>
      </c>
      <c r="BH41" s="194">
        <v>327</v>
      </c>
      <c r="BI41" s="194">
        <v>342</v>
      </c>
      <c r="BJ41" s="194">
        <v>345</v>
      </c>
      <c r="BK41" s="194">
        <v>370</v>
      </c>
      <c r="BL41" s="243">
        <v>684</v>
      </c>
      <c r="BM41" s="194">
        <v>803</v>
      </c>
      <c r="BN41" s="194">
        <v>977</v>
      </c>
      <c r="BO41" s="194">
        <v>1097</v>
      </c>
      <c r="BP41" s="194">
        <v>1204</v>
      </c>
      <c r="BQ41" s="194">
        <v>1303</v>
      </c>
      <c r="BR41" s="194">
        <v>1365</v>
      </c>
      <c r="BS41" s="194">
        <v>1371</v>
      </c>
      <c r="BT41" s="194">
        <v>1321</v>
      </c>
      <c r="BU41" s="194">
        <v>1228</v>
      </c>
      <c r="BV41" s="194">
        <v>1079</v>
      </c>
      <c r="BW41" s="194">
        <v>855</v>
      </c>
      <c r="BX41" s="194">
        <v>669</v>
      </c>
      <c r="BY41" s="194">
        <v>631</v>
      </c>
      <c r="BZ41" s="194">
        <v>578</v>
      </c>
      <c r="CA41" s="194">
        <v>492</v>
      </c>
      <c r="CB41" s="194">
        <v>369</v>
      </c>
      <c r="CC41" s="195">
        <v>238</v>
      </c>
    </row>
    <row r="42" spans="1:81" ht="26.25" customHeight="1" x14ac:dyDescent="0.4">
      <c r="B42" s="196" t="s">
        <v>406</v>
      </c>
      <c r="AH42" s="194">
        <f t="shared" ref="AH42:BK42" si="7">AH37</f>
        <v>0</v>
      </c>
      <c r="AI42" s="194">
        <f t="shared" si="7"/>
        <v>0</v>
      </c>
      <c r="AJ42" s="194">
        <f t="shared" si="7"/>
        <v>0</v>
      </c>
      <c r="AK42" s="194">
        <f t="shared" si="7"/>
        <v>0</v>
      </c>
      <c r="AL42" s="194">
        <f t="shared" si="7"/>
        <v>0</v>
      </c>
      <c r="AM42" s="194">
        <f t="shared" si="7"/>
        <v>0</v>
      </c>
      <c r="AN42" s="194">
        <f t="shared" si="7"/>
        <v>0</v>
      </c>
      <c r="AO42" s="194">
        <f t="shared" si="7"/>
        <v>0</v>
      </c>
      <c r="AP42" s="194">
        <f t="shared" si="7"/>
        <v>0</v>
      </c>
      <c r="AQ42" s="194">
        <f t="shared" si="7"/>
        <v>0</v>
      </c>
      <c r="AR42" s="194">
        <f t="shared" si="7"/>
        <v>2178</v>
      </c>
      <c r="AS42" s="194">
        <f t="shared" si="7"/>
        <v>2116</v>
      </c>
      <c r="AT42" s="194">
        <f t="shared" si="7"/>
        <v>2076</v>
      </c>
      <c r="AU42" s="194">
        <f t="shared" si="7"/>
        <v>1981</v>
      </c>
      <c r="AV42" s="194">
        <f t="shared" si="7"/>
        <v>1929</v>
      </c>
      <c r="AW42" s="194">
        <f t="shared" si="7"/>
        <v>1955</v>
      </c>
      <c r="AX42" s="194">
        <f t="shared" si="7"/>
        <v>1937</v>
      </c>
      <c r="AY42" s="194">
        <f t="shared" si="7"/>
        <v>1917</v>
      </c>
      <c r="AZ42" s="194">
        <f t="shared" si="7"/>
        <v>1886</v>
      </c>
      <c r="BA42" s="194">
        <f t="shared" si="7"/>
        <v>1844</v>
      </c>
      <c r="BB42" s="194">
        <f t="shared" si="7"/>
        <v>1798</v>
      </c>
      <c r="BC42" s="194">
        <f t="shared" si="7"/>
        <v>1726</v>
      </c>
      <c r="BD42" s="194">
        <f t="shared" si="7"/>
        <v>1664</v>
      </c>
      <c r="BE42" s="194">
        <f t="shared" si="7"/>
        <v>1637</v>
      </c>
      <c r="BF42" s="194">
        <f t="shared" si="7"/>
        <v>1612</v>
      </c>
      <c r="BG42" s="194">
        <f t="shared" si="7"/>
        <v>1546</v>
      </c>
      <c r="BH42" s="194">
        <f t="shared" si="7"/>
        <v>1554</v>
      </c>
      <c r="BI42" s="194">
        <f t="shared" si="7"/>
        <v>1491</v>
      </c>
      <c r="BJ42" s="194">
        <f t="shared" si="7"/>
        <v>1503</v>
      </c>
      <c r="BK42" s="194">
        <f t="shared" si="7"/>
        <v>1509</v>
      </c>
      <c r="BL42" s="194">
        <v>1541</v>
      </c>
      <c r="BM42" s="194">
        <v>1566</v>
      </c>
      <c r="BN42" s="194">
        <v>1574</v>
      </c>
      <c r="BO42" s="194">
        <v>1576</v>
      </c>
      <c r="BP42" s="194">
        <v>1551</v>
      </c>
      <c r="BQ42" s="194">
        <v>1505</v>
      </c>
      <c r="BR42" s="194">
        <v>1464</v>
      </c>
      <c r="BS42" s="194">
        <v>1417</v>
      </c>
      <c r="BT42" s="194">
        <v>1364</v>
      </c>
      <c r="BU42" s="194">
        <v>1308</v>
      </c>
      <c r="BV42" s="194">
        <v>1248</v>
      </c>
      <c r="BW42" s="194">
        <v>1207</v>
      </c>
      <c r="BX42" s="194">
        <v>1151</v>
      </c>
      <c r="BY42" s="194">
        <v>1177</v>
      </c>
      <c r="BZ42" s="194">
        <v>1160</v>
      </c>
      <c r="CA42" s="194">
        <v>1142</v>
      </c>
      <c r="CB42" s="194">
        <v>1146</v>
      </c>
      <c r="CC42" s="195">
        <v>1151</v>
      </c>
    </row>
    <row r="43" spans="1:81" x14ac:dyDescent="0.4">
      <c r="B43" s="196" t="s">
        <v>383</v>
      </c>
      <c r="AH43" s="194">
        <f t="shared" ref="AH43:BK43" si="8">SUM(AH38:AH41)</f>
        <v>0</v>
      </c>
      <c r="AI43" s="194">
        <f t="shared" si="8"/>
        <v>0</v>
      </c>
      <c r="AJ43" s="194">
        <f t="shared" si="8"/>
        <v>0</v>
      </c>
      <c r="AK43" s="194">
        <f t="shared" si="8"/>
        <v>0</v>
      </c>
      <c r="AL43" s="194">
        <f t="shared" si="8"/>
        <v>0</v>
      </c>
      <c r="AM43" s="194">
        <f t="shared" si="8"/>
        <v>0</v>
      </c>
      <c r="AN43" s="194">
        <f t="shared" si="8"/>
        <v>0</v>
      </c>
      <c r="AO43" s="194">
        <f t="shared" si="8"/>
        <v>0</v>
      </c>
      <c r="AP43" s="194">
        <f t="shared" si="8"/>
        <v>0</v>
      </c>
      <c r="AQ43" s="194">
        <f t="shared" si="8"/>
        <v>0</v>
      </c>
      <c r="AR43" s="194">
        <f t="shared" si="8"/>
        <v>1817</v>
      </c>
      <c r="AS43" s="194">
        <f t="shared" si="8"/>
        <v>1770</v>
      </c>
      <c r="AT43" s="194">
        <f t="shared" si="8"/>
        <v>1874</v>
      </c>
      <c r="AU43" s="194">
        <f t="shared" si="8"/>
        <v>2139</v>
      </c>
      <c r="AV43" s="194">
        <f t="shared" si="8"/>
        <v>2450</v>
      </c>
      <c r="AW43" s="194">
        <f t="shared" si="8"/>
        <v>2645</v>
      </c>
      <c r="AX43" s="194">
        <f t="shared" si="8"/>
        <v>2756</v>
      </c>
      <c r="AY43" s="194">
        <f t="shared" si="8"/>
        <v>2840</v>
      </c>
      <c r="AZ43" s="194">
        <f t="shared" si="8"/>
        <v>2853</v>
      </c>
      <c r="BA43" s="194">
        <f t="shared" si="8"/>
        <v>2744</v>
      </c>
      <c r="BB43" s="194">
        <f t="shared" si="8"/>
        <v>2625</v>
      </c>
      <c r="BC43" s="194">
        <f t="shared" si="8"/>
        <v>2461</v>
      </c>
      <c r="BD43" s="194">
        <f t="shared" si="8"/>
        <v>2283</v>
      </c>
      <c r="BE43" s="194">
        <f t="shared" si="8"/>
        <v>2210</v>
      </c>
      <c r="BF43" s="194">
        <f t="shared" si="8"/>
        <v>2194</v>
      </c>
      <c r="BG43" s="194">
        <f t="shared" si="8"/>
        <v>2266</v>
      </c>
      <c r="BH43" s="194">
        <f t="shared" si="8"/>
        <v>2386</v>
      </c>
      <c r="BI43" s="194">
        <f t="shared" si="8"/>
        <v>2494</v>
      </c>
      <c r="BJ43" s="194">
        <f t="shared" si="8"/>
        <v>2518</v>
      </c>
      <c r="BK43" s="194">
        <f t="shared" si="8"/>
        <v>2527</v>
      </c>
      <c r="BL43" s="194">
        <v>2625</v>
      </c>
      <c r="BM43" s="194">
        <v>2981</v>
      </c>
      <c r="BN43" s="194">
        <v>3224</v>
      </c>
      <c r="BO43" s="194">
        <v>3356</v>
      </c>
      <c r="BP43" s="194">
        <v>3502</v>
      </c>
      <c r="BQ43" s="194">
        <v>3520</v>
      </c>
      <c r="BR43" s="194">
        <v>3457</v>
      </c>
      <c r="BS43" s="194">
        <v>3360</v>
      </c>
      <c r="BT43" s="194">
        <v>3230</v>
      </c>
      <c r="BU43" s="194">
        <v>3063</v>
      </c>
      <c r="BV43" s="194">
        <v>2736</v>
      </c>
      <c r="BW43" s="194">
        <v>2187</v>
      </c>
      <c r="BX43" s="194">
        <v>1835</v>
      </c>
      <c r="BY43" s="194">
        <v>1655</v>
      </c>
      <c r="BZ43" s="194">
        <v>1487</v>
      </c>
      <c r="CA43" s="194">
        <v>1272</v>
      </c>
      <c r="CB43" s="194">
        <v>964</v>
      </c>
      <c r="CC43" s="195">
        <v>569</v>
      </c>
    </row>
    <row r="44" spans="1:81" x14ac:dyDescent="0.4">
      <c r="B44" s="196" t="s">
        <v>133</v>
      </c>
      <c r="AH44" s="194">
        <f t="shared" ref="AH44:CC44" si="9">AH43+AH42</f>
        <v>0</v>
      </c>
      <c r="AI44" s="194">
        <f t="shared" si="9"/>
        <v>0</v>
      </c>
      <c r="AJ44" s="194">
        <f t="shared" si="9"/>
        <v>0</v>
      </c>
      <c r="AK44" s="194">
        <f t="shared" si="9"/>
        <v>0</v>
      </c>
      <c r="AL44" s="194">
        <f t="shared" si="9"/>
        <v>0</v>
      </c>
      <c r="AM44" s="194">
        <f t="shared" si="9"/>
        <v>0</v>
      </c>
      <c r="AN44" s="194">
        <f t="shared" si="9"/>
        <v>0</v>
      </c>
      <c r="AO44" s="194">
        <f t="shared" si="9"/>
        <v>0</v>
      </c>
      <c r="AP44" s="194">
        <f t="shared" si="9"/>
        <v>0</v>
      </c>
      <c r="AQ44" s="194">
        <f t="shared" si="9"/>
        <v>0</v>
      </c>
      <c r="AR44" s="194">
        <f t="shared" si="9"/>
        <v>3995</v>
      </c>
      <c r="AS44" s="194">
        <f t="shared" si="9"/>
        <v>3886</v>
      </c>
      <c r="AT44" s="194">
        <f t="shared" si="9"/>
        <v>3950</v>
      </c>
      <c r="AU44" s="194">
        <f t="shared" si="9"/>
        <v>4120</v>
      </c>
      <c r="AV44" s="194">
        <f t="shared" si="9"/>
        <v>4379</v>
      </c>
      <c r="AW44" s="194">
        <f t="shared" si="9"/>
        <v>4600</v>
      </c>
      <c r="AX44" s="194">
        <f t="shared" si="9"/>
        <v>4693</v>
      </c>
      <c r="AY44" s="194">
        <f t="shared" si="9"/>
        <v>4757</v>
      </c>
      <c r="AZ44" s="194">
        <f t="shared" si="9"/>
        <v>4739</v>
      </c>
      <c r="BA44" s="194">
        <f t="shared" si="9"/>
        <v>4588</v>
      </c>
      <c r="BB44" s="194">
        <f t="shared" si="9"/>
        <v>4423</v>
      </c>
      <c r="BC44" s="194">
        <f t="shared" si="9"/>
        <v>4187</v>
      </c>
      <c r="BD44" s="194">
        <f t="shared" si="9"/>
        <v>3947</v>
      </c>
      <c r="BE44" s="194">
        <f t="shared" si="9"/>
        <v>3847</v>
      </c>
      <c r="BF44" s="194">
        <f t="shared" si="9"/>
        <v>3806</v>
      </c>
      <c r="BG44" s="194">
        <f t="shared" si="9"/>
        <v>3812</v>
      </c>
      <c r="BH44" s="194">
        <f t="shared" si="9"/>
        <v>3940</v>
      </c>
      <c r="BI44" s="194">
        <f t="shared" si="9"/>
        <v>3985</v>
      </c>
      <c r="BJ44" s="194">
        <f t="shared" si="9"/>
        <v>4021</v>
      </c>
      <c r="BK44" s="194">
        <f t="shared" si="9"/>
        <v>4036</v>
      </c>
      <c r="BL44" s="194">
        <f t="shared" si="9"/>
        <v>4166</v>
      </c>
      <c r="BM44" s="194">
        <f t="shared" si="9"/>
        <v>4547</v>
      </c>
      <c r="BN44" s="194">
        <f t="shared" si="9"/>
        <v>4798</v>
      </c>
      <c r="BO44" s="194">
        <f t="shared" si="9"/>
        <v>4932</v>
      </c>
      <c r="BP44" s="194">
        <f t="shared" si="9"/>
        <v>5053</v>
      </c>
      <c r="BQ44" s="194">
        <f t="shared" si="9"/>
        <v>5025</v>
      </c>
      <c r="BR44" s="194">
        <f t="shared" si="9"/>
        <v>4921</v>
      </c>
      <c r="BS44" s="194">
        <f t="shared" si="9"/>
        <v>4777</v>
      </c>
      <c r="BT44" s="194">
        <f t="shared" si="9"/>
        <v>4594</v>
      </c>
      <c r="BU44" s="194">
        <f t="shared" si="9"/>
        <v>4371</v>
      </c>
      <c r="BV44" s="194">
        <f t="shared" si="9"/>
        <v>3984</v>
      </c>
      <c r="BW44" s="194">
        <f t="shared" si="9"/>
        <v>3394</v>
      </c>
      <c r="BX44" s="194">
        <f t="shared" si="9"/>
        <v>2986</v>
      </c>
      <c r="BY44" s="194">
        <f t="shared" si="9"/>
        <v>2832</v>
      </c>
      <c r="BZ44" s="194">
        <f t="shared" si="9"/>
        <v>2647</v>
      </c>
      <c r="CA44" s="194">
        <f t="shared" si="9"/>
        <v>2414</v>
      </c>
      <c r="CB44" s="194">
        <f t="shared" si="9"/>
        <v>2110</v>
      </c>
      <c r="CC44" s="195">
        <f t="shared" si="9"/>
        <v>1720</v>
      </c>
    </row>
    <row r="45" spans="1:81" ht="27" customHeight="1" x14ac:dyDescent="0.4">
      <c r="B45" s="72" t="s">
        <v>345</v>
      </c>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5"/>
    </row>
    <row r="46" spans="1:81" x14ac:dyDescent="0.4">
      <c r="B46" s="196" t="s">
        <v>370</v>
      </c>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v>2</v>
      </c>
      <c r="BR46" s="194">
        <v>13</v>
      </c>
      <c r="BS46" s="194">
        <v>130</v>
      </c>
      <c r="BT46" s="194">
        <v>373</v>
      </c>
      <c r="BU46" s="194">
        <v>627</v>
      </c>
      <c r="BV46" s="194">
        <v>1282</v>
      </c>
      <c r="BW46" s="194">
        <v>2159</v>
      </c>
      <c r="BX46" s="194">
        <v>4004</v>
      </c>
      <c r="BY46" s="194">
        <v>4339</v>
      </c>
      <c r="BZ46" s="194">
        <v>4436</v>
      </c>
      <c r="CA46" s="194">
        <v>4658</v>
      </c>
      <c r="CB46" s="194">
        <v>5146</v>
      </c>
      <c r="CC46" s="195">
        <v>5908</v>
      </c>
    </row>
    <row r="47" spans="1:81" ht="15.4" thickBot="1" x14ac:dyDescent="0.45">
      <c r="A47" s="226"/>
      <c r="B47" s="245"/>
      <c r="C47" s="227"/>
      <c r="D47" s="246"/>
      <c r="E47" s="246"/>
      <c r="F47" s="246"/>
      <c r="G47" s="246"/>
      <c r="H47" s="246"/>
      <c r="I47" s="246"/>
      <c r="J47" s="246"/>
      <c r="K47" s="246"/>
      <c r="L47" s="246"/>
      <c r="M47" s="246"/>
      <c r="N47" s="246"/>
      <c r="O47" s="246"/>
      <c r="P47" s="246"/>
      <c r="Q47" s="246"/>
      <c r="R47" s="246"/>
      <c r="S47" s="246"/>
      <c r="T47" s="246"/>
      <c r="U47" s="246"/>
      <c r="V47" s="246"/>
      <c r="W47" s="246"/>
      <c r="X47" s="246"/>
      <c r="Y47" s="246"/>
      <c r="Z47" s="246"/>
      <c r="AA47" s="246"/>
      <c r="AB47" s="246"/>
      <c r="AC47" s="246"/>
      <c r="AD47" s="246"/>
      <c r="AE47" s="246"/>
      <c r="AF47" s="246"/>
      <c r="AG47" s="246"/>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71"/>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192" bestFit="1" customWidth="1"/>
    <col min="2" max="2" width="75.73046875" style="184" customWidth="1"/>
    <col min="3" max="3" width="25.73046875" style="184" customWidth="1"/>
    <col min="4" max="75" width="12.73046875" style="206" customWidth="1"/>
    <col min="76" max="81" width="12.73046875" style="184" customWidth="1"/>
    <col min="82" max="82" width="9.1328125" style="184" customWidth="1"/>
    <col min="83" max="16384" width="9.1328125" style="184"/>
  </cols>
  <sheetData>
    <row r="1" spans="1:81" s="181" customFormat="1" ht="25.5" customHeight="1" thickBot="1" x14ac:dyDescent="0.4">
      <c r="A1" s="42" t="s">
        <v>44</v>
      </c>
      <c r="B1" s="43" t="s">
        <v>85</v>
      </c>
      <c r="C1" s="42"/>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row>
    <row r="2" spans="1:81" ht="32.25" customHeight="1" x14ac:dyDescent="0.4">
      <c r="A2" s="45" t="s">
        <v>45</v>
      </c>
      <c r="B2" s="182" t="s">
        <v>18</v>
      </c>
      <c r="C2" s="183"/>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187" customFormat="1" x14ac:dyDescent="0.4">
      <c r="A3" s="97">
        <v>2021</v>
      </c>
      <c r="B3" s="99" t="s">
        <v>215</v>
      </c>
      <c r="C3" s="189"/>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05" customFormat="1" ht="27" customHeight="1" x14ac:dyDescent="0.4">
      <c r="A4" s="250"/>
      <c r="B4" s="205" t="s">
        <v>133</v>
      </c>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f t="shared" ref="AH4:CC4" si="0">SUM(AH5,AH11,AH18,AH24:AH26,AH33)</f>
        <v>2258.4971727273328</v>
      </c>
      <c r="AI4" s="251">
        <f t="shared" si="0"/>
        <v>2506.4141479562736</v>
      </c>
      <c r="AJ4" s="251">
        <f t="shared" si="0"/>
        <v>2875.615417878922</v>
      </c>
      <c r="AK4" s="251">
        <f t="shared" si="0"/>
        <v>3371.7869227652932</v>
      </c>
      <c r="AL4" s="251">
        <f t="shared" si="0"/>
        <v>3757.2236238654027</v>
      </c>
      <c r="AM4" s="251">
        <f t="shared" si="0"/>
        <v>4039.7050724768769</v>
      </c>
      <c r="AN4" s="251">
        <f t="shared" si="0"/>
        <v>4595.8001907534635</v>
      </c>
      <c r="AO4" s="251">
        <f t="shared" si="0"/>
        <v>5139.3588383303422</v>
      </c>
      <c r="AP4" s="251">
        <f t="shared" si="0"/>
        <v>5821.8038679940928</v>
      </c>
      <c r="AQ4" s="251">
        <f t="shared" si="0"/>
        <v>6486.3850479196262</v>
      </c>
      <c r="AR4" s="251">
        <f t="shared" si="0"/>
        <v>7224.9610000000002</v>
      </c>
      <c r="AS4" s="251">
        <f t="shared" si="0"/>
        <v>8235.4239999999991</v>
      </c>
      <c r="AT4" s="251">
        <f t="shared" si="0"/>
        <v>9631.2020000000011</v>
      </c>
      <c r="AU4" s="251">
        <f t="shared" si="0"/>
        <v>12011.360994134489</v>
      </c>
      <c r="AV4" s="251">
        <f t="shared" si="0"/>
        <v>14443.461999999998</v>
      </c>
      <c r="AW4" s="251">
        <f t="shared" si="0"/>
        <v>17153.341999999997</v>
      </c>
      <c r="AX4" s="251">
        <f t="shared" si="0"/>
        <v>19141.810058677511</v>
      </c>
      <c r="AY4" s="251">
        <f t="shared" si="0"/>
        <v>20737.395162978515</v>
      </c>
      <c r="AZ4" s="251">
        <f t="shared" si="0"/>
        <v>22082.032319288726</v>
      </c>
      <c r="BA4" s="251">
        <f t="shared" si="0"/>
        <v>22845.809494948775</v>
      </c>
      <c r="BB4" s="251">
        <f t="shared" si="0"/>
        <v>23596.777074595495</v>
      </c>
      <c r="BC4" s="251">
        <f t="shared" si="0"/>
        <v>24071.81043714553</v>
      </c>
      <c r="BD4" s="251">
        <f t="shared" si="0"/>
        <v>25373.061998783323</v>
      </c>
      <c r="BE4" s="251">
        <f t="shared" si="0"/>
        <v>26852.979415936559</v>
      </c>
      <c r="BF4" s="251">
        <f t="shared" si="0"/>
        <v>27962.349545578556</v>
      </c>
      <c r="BG4" s="251">
        <f t="shared" si="0"/>
        <v>28905.047455335218</v>
      </c>
      <c r="BH4" s="251">
        <f t="shared" si="0"/>
        <v>29490.83792745899</v>
      </c>
      <c r="BI4" s="251">
        <f t="shared" si="0"/>
        <v>30376.893177567676</v>
      </c>
      <c r="BJ4" s="251">
        <f t="shared" si="0"/>
        <v>31404.577559579116</v>
      </c>
      <c r="BK4" s="251">
        <f t="shared" si="0"/>
        <v>33305.936076328624</v>
      </c>
      <c r="BL4" s="251">
        <f t="shared" si="0"/>
        <v>35274.162840396391</v>
      </c>
      <c r="BM4" s="251">
        <f t="shared" si="0"/>
        <v>38104.482729313415</v>
      </c>
      <c r="BN4" s="251">
        <f t="shared" si="0"/>
        <v>39309.773948856004</v>
      </c>
      <c r="BO4" s="251">
        <f t="shared" si="0"/>
        <v>40887.381941124833</v>
      </c>
      <c r="BP4" s="251">
        <f t="shared" si="0"/>
        <v>42631.130135126237</v>
      </c>
      <c r="BQ4" s="251">
        <f t="shared" si="0"/>
        <v>43506.153464025985</v>
      </c>
      <c r="BR4" s="251">
        <f t="shared" si="0"/>
        <v>46695.056280325</v>
      </c>
      <c r="BS4" s="251">
        <f t="shared" si="0"/>
        <v>49071.140070459151</v>
      </c>
      <c r="BT4" s="251">
        <f t="shared" si="0"/>
        <v>49979.548981054948</v>
      </c>
      <c r="BU4" s="251">
        <f t="shared" si="0"/>
        <v>52137.497415686805</v>
      </c>
      <c r="BV4" s="251">
        <f t="shared" si="0"/>
        <v>53574.361862481252</v>
      </c>
      <c r="BW4" s="251">
        <f t="shared" si="0"/>
        <v>54588.346938729694</v>
      </c>
      <c r="BX4" s="251">
        <f t="shared" si="0"/>
        <v>55489.671802974684</v>
      </c>
      <c r="BY4" s="251">
        <f t="shared" si="0"/>
        <v>57882.544231819702</v>
      </c>
      <c r="BZ4" s="251">
        <f t="shared" si="0"/>
        <v>61124.516816497904</v>
      </c>
      <c r="CA4" s="251">
        <f t="shared" si="0"/>
        <v>64519.988309950262</v>
      </c>
      <c r="CB4" s="251">
        <f t="shared" si="0"/>
        <v>66948.738588410852</v>
      </c>
      <c r="CC4" s="252">
        <f t="shared" si="0"/>
        <v>69682.568140198709</v>
      </c>
    </row>
    <row r="5" spans="1:81" ht="23.25" customHeight="1" x14ac:dyDescent="0.4">
      <c r="A5" s="253"/>
      <c r="B5" s="196" t="s">
        <v>428</v>
      </c>
      <c r="AH5" s="194">
        <f t="shared" ref="AH5:CC5" si="1">SUM(AH6:AH10)</f>
        <v>215</v>
      </c>
      <c r="AI5" s="194">
        <f t="shared" si="1"/>
        <v>280</v>
      </c>
      <c r="AJ5" s="194">
        <f t="shared" si="1"/>
        <v>385</v>
      </c>
      <c r="AK5" s="194">
        <f t="shared" si="1"/>
        <v>503</v>
      </c>
      <c r="AL5" s="194">
        <f t="shared" si="1"/>
        <v>639</v>
      </c>
      <c r="AM5" s="194">
        <f t="shared" si="1"/>
        <v>799</v>
      </c>
      <c r="AN5" s="194">
        <f t="shared" si="1"/>
        <v>932</v>
      </c>
      <c r="AO5" s="194">
        <f t="shared" si="1"/>
        <v>1108</v>
      </c>
      <c r="AP5" s="194">
        <f t="shared" si="1"/>
        <v>1293</v>
      </c>
      <c r="AQ5" s="194">
        <f t="shared" si="1"/>
        <v>1493.607</v>
      </c>
      <c r="AR5" s="194">
        <f t="shared" si="1"/>
        <v>1678.8070000000002</v>
      </c>
      <c r="AS5" s="194">
        <f t="shared" si="1"/>
        <v>1928.0260000000001</v>
      </c>
      <c r="AT5" s="194">
        <f t="shared" si="1"/>
        <v>2265.2670000000003</v>
      </c>
      <c r="AU5" s="194">
        <f t="shared" si="1"/>
        <v>2768.0990000000002</v>
      </c>
      <c r="AV5" s="194">
        <f t="shared" si="1"/>
        <v>3594.9789999999998</v>
      </c>
      <c r="AW5" s="194">
        <f t="shared" si="1"/>
        <v>4567.7079999999996</v>
      </c>
      <c r="AX5" s="194">
        <f t="shared" si="1"/>
        <v>5087.24</v>
      </c>
      <c r="AY5" s="194">
        <f t="shared" si="1"/>
        <v>5995.95</v>
      </c>
      <c r="AZ5" s="194">
        <f t="shared" si="1"/>
        <v>6890.7119999999995</v>
      </c>
      <c r="BA5" s="194">
        <f t="shared" si="1"/>
        <v>7474.6569999999992</v>
      </c>
      <c r="BB5" s="194">
        <f t="shared" si="1"/>
        <v>7996.1079999999984</v>
      </c>
      <c r="BC5" s="194">
        <f t="shared" si="1"/>
        <v>8482.7970000000005</v>
      </c>
      <c r="BD5" s="194">
        <f t="shared" si="1"/>
        <v>8998.760000000002</v>
      </c>
      <c r="BE5" s="194">
        <f t="shared" si="1"/>
        <v>9704.5185240909632</v>
      </c>
      <c r="BF5" s="194">
        <f t="shared" si="1"/>
        <v>10302.647677202764</v>
      </c>
      <c r="BG5" s="194">
        <f t="shared" si="1"/>
        <v>11039.131507160631</v>
      </c>
      <c r="BH5" s="194">
        <f t="shared" si="1"/>
        <v>11752.749</v>
      </c>
      <c r="BI5" s="194">
        <f t="shared" si="1"/>
        <v>12542.44267353</v>
      </c>
      <c r="BJ5" s="194">
        <f t="shared" si="1"/>
        <v>13304.85224679</v>
      </c>
      <c r="BK5" s="194">
        <f t="shared" si="1"/>
        <v>14311.464927031753</v>
      </c>
      <c r="BL5" s="194">
        <f t="shared" si="1"/>
        <v>15260.007289010002</v>
      </c>
      <c r="BM5" s="194">
        <f t="shared" si="1"/>
        <v>16564.846266159999</v>
      </c>
      <c r="BN5" s="194">
        <f t="shared" si="1"/>
        <v>17104.362356233181</v>
      </c>
      <c r="BO5" s="194">
        <f t="shared" si="1"/>
        <v>17905.161131910005</v>
      </c>
      <c r="BP5" s="194">
        <f t="shared" si="1"/>
        <v>18905.77449598</v>
      </c>
      <c r="BQ5" s="194">
        <f t="shared" si="1"/>
        <v>19287.893994300885</v>
      </c>
      <c r="BR5" s="194">
        <f t="shared" si="1"/>
        <v>20790.665465899998</v>
      </c>
      <c r="BS5" s="194">
        <f t="shared" si="1"/>
        <v>21734.188377339993</v>
      </c>
      <c r="BT5" s="194">
        <f t="shared" si="1"/>
        <v>22164.107729721116</v>
      </c>
      <c r="BU5" s="194">
        <f t="shared" si="1"/>
        <v>23554.827786069036</v>
      </c>
      <c r="BV5" s="194">
        <f t="shared" si="1"/>
        <v>24436.327602219993</v>
      </c>
      <c r="BW5" s="194">
        <f t="shared" si="1"/>
        <v>25651.493991683252</v>
      </c>
      <c r="BX5" s="194">
        <f t="shared" si="1"/>
        <v>24736.318300679621</v>
      </c>
      <c r="BY5" s="194">
        <f t="shared" si="1"/>
        <v>25678.62714014206</v>
      </c>
      <c r="BZ5" s="194">
        <f t="shared" si="1"/>
        <v>27366.951676657529</v>
      </c>
      <c r="CA5" s="194">
        <f t="shared" si="1"/>
        <v>28960.183029490472</v>
      </c>
      <c r="CB5" s="194">
        <f t="shared" si="1"/>
        <v>30318.383526638892</v>
      </c>
      <c r="CC5" s="195">
        <f t="shared" si="1"/>
        <v>32127.725373051369</v>
      </c>
    </row>
    <row r="6" spans="1:81" x14ac:dyDescent="0.4">
      <c r="A6" s="253"/>
      <c r="B6" s="254" t="s">
        <v>217</v>
      </c>
      <c r="AH6" s="194">
        <f>Disability_benefits!AH14</f>
        <v>0</v>
      </c>
      <c r="AI6" s="194">
        <f>Disability_benefits!AI14</f>
        <v>0</v>
      </c>
      <c r="AJ6" s="194">
        <f>Disability_benefits!AJ14</f>
        <v>0</v>
      </c>
      <c r="AK6" s="194">
        <f>Disability_benefits!AK14</f>
        <v>0</v>
      </c>
      <c r="AL6" s="194">
        <f>Disability_benefits!AL14</f>
        <v>0</v>
      </c>
      <c r="AM6" s="194">
        <f>Disability_benefits!AM14</f>
        <v>0</v>
      </c>
      <c r="AN6" s="194">
        <f>Disability_benefits!AN14</f>
        <v>0</v>
      </c>
      <c r="AO6" s="194">
        <f>Disability_benefits!AO14</f>
        <v>0</v>
      </c>
      <c r="AP6" s="194">
        <f>Disability_benefits!AP14</f>
        <v>0</v>
      </c>
      <c r="AQ6" s="194">
        <f>Disability_benefits!AQ14</f>
        <v>0</v>
      </c>
      <c r="AR6" s="194">
        <f>Disability_benefits!AR14</f>
        <v>0</v>
      </c>
      <c r="AS6" s="194">
        <f>Disability_benefits!AS14</f>
        <v>0</v>
      </c>
      <c r="AT6" s="194">
        <f>Disability_benefits!AT14</f>
        <v>0</v>
      </c>
      <c r="AU6" s="194">
        <f>Disability_benefits!AU14</f>
        <v>0</v>
      </c>
      <c r="AV6" s="194">
        <f>Disability_benefits!AV14</f>
        <v>0</v>
      </c>
      <c r="AW6" s="194">
        <f>Disability_benefits!AW14</f>
        <v>0</v>
      </c>
      <c r="AX6" s="194">
        <f>Disability_benefits!AX14</f>
        <v>0</v>
      </c>
      <c r="AY6" s="194">
        <f>Disability_benefits!AY14</f>
        <v>0</v>
      </c>
      <c r="AZ6" s="194">
        <f>Disability_benefits!AZ14</f>
        <v>0</v>
      </c>
      <c r="BA6" s="194">
        <f>Disability_benefits!BA14</f>
        <v>0</v>
      </c>
      <c r="BB6" s="194">
        <f>Disability_benefits!BB14</f>
        <v>0</v>
      </c>
      <c r="BC6" s="194">
        <f>Disability_benefits!BC14</f>
        <v>0</v>
      </c>
      <c r="BD6" s="194">
        <f>Disability_benefits!BD14</f>
        <v>0</v>
      </c>
      <c r="BE6" s="194">
        <f>Disability_benefits!BE14</f>
        <v>0</v>
      </c>
      <c r="BF6" s="194">
        <f>Disability_benefits!BF14</f>
        <v>0</v>
      </c>
      <c r="BG6" s="194">
        <f>Disability_benefits!BG14</f>
        <v>0</v>
      </c>
      <c r="BH6" s="194">
        <f>Disability_benefits!BH14</f>
        <v>0</v>
      </c>
      <c r="BI6" s="194">
        <f>Disability_benefits!BI14</f>
        <v>0</v>
      </c>
      <c r="BJ6" s="194">
        <f>Disability_benefits!BJ14</f>
        <v>0</v>
      </c>
      <c r="BK6" s="194">
        <f>Disability_benefits!BK14</f>
        <v>0</v>
      </c>
      <c r="BL6" s="194">
        <f>Disability_benefits!BL14</f>
        <v>0</v>
      </c>
      <c r="BM6" s="194">
        <f>Disability_benefits!BM14</f>
        <v>0</v>
      </c>
      <c r="BN6" s="194">
        <f>Disability_benefits!BN14</f>
        <v>0</v>
      </c>
      <c r="BO6" s="194">
        <f>Disability_benefits!BO14</f>
        <v>0</v>
      </c>
      <c r="BP6" s="194">
        <f>Disability_benefits!BP14</f>
        <v>0</v>
      </c>
      <c r="BQ6" s="194">
        <f>Disability_benefits!BQ14</f>
        <v>4.7691617500000003</v>
      </c>
      <c r="BR6" s="194">
        <f>Disability_benefits!BR14</f>
        <v>6.040064700000003</v>
      </c>
      <c r="BS6" s="194">
        <f>Disability_benefits!BS14</f>
        <v>6.9357352999999913</v>
      </c>
      <c r="BT6" s="194">
        <f>Disability_benefits!BT14</f>
        <v>7.3484010500000174</v>
      </c>
      <c r="BU6" s="194">
        <f>Disability_benefits!BU14</f>
        <v>8.2211221899999884</v>
      </c>
      <c r="BV6" s="194">
        <f>Disability_benefits!BV14</f>
        <v>9.1482867099999936</v>
      </c>
      <c r="BW6" s="194">
        <f>Disability_benefits!BW14</f>
        <v>10.039949220000004</v>
      </c>
      <c r="BX6" s="194">
        <f>Disability_benefits!BX14</f>
        <v>10.623631461061599</v>
      </c>
      <c r="BY6" s="194">
        <f>Disability_benefits!BY14</f>
        <v>11.224071033452583</v>
      </c>
      <c r="BZ6" s="194">
        <f>Disability_benefits!BZ14</f>
        <v>11.940584630956959</v>
      </c>
      <c r="CA6" s="194">
        <f>Disability_benefits!CA14</f>
        <v>12.749763442131266</v>
      </c>
      <c r="CB6" s="194">
        <f>Disability_benefits!CB14</f>
        <v>13.513016333341785</v>
      </c>
      <c r="CC6" s="195">
        <f>Disability_benefits!CC14</f>
        <v>14.337197402787091</v>
      </c>
    </row>
    <row r="7" spans="1:81" x14ac:dyDescent="0.4">
      <c r="A7" s="253"/>
      <c r="B7" s="254" t="s">
        <v>219</v>
      </c>
      <c r="AH7" s="194">
        <f>Disability_benefits!AH15</f>
        <v>168</v>
      </c>
      <c r="AI7" s="194">
        <f>Disability_benefits!AI15</f>
        <v>201</v>
      </c>
      <c r="AJ7" s="194">
        <f>Disability_benefits!AJ15</f>
        <v>260</v>
      </c>
      <c r="AK7" s="194">
        <f>Disability_benefits!AK15</f>
        <v>330</v>
      </c>
      <c r="AL7" s="194">
        <f>Disability_benefits!AL15</f>
        <v>403</v>
      </c>
      <c r="AM7" s="194">
        <f>Disability_benefits!AM15</f>
        <v>495</v>
      </c>
      <c r="AN7" s="194">
        <f>Disability_benefits!AN15</f>
        <v>576</v>
      </c>
      <c r="AO7" s="194">
        <f>Disability_benefits!AO15</f>
        <v>686</v>
      </c>
      <c r="AP7" s="194">
        <f>Disability_benefits!AP15</f>
        <v>779</v>
      </c>
      <c r="AQ7" s="194">
        <f>Disability_benefits!AQ15</f>
        <v>897.38499999999999</v>
      </c>
      <c r="AR7" s="194">
        <f>Disability_benefits!AR15</f>
        <v>1003.4670000000001</v>
      </c>
      <c r="AS7" s="194">
        <f>Disability_benefits!AS15</f>
        <v>1158.527</v>
      </c>
      <c r="AT7" s="194">
        <f>Disability_benefits!AT15</f>
        <v>1382.009</v>
      </c>
      <c r="AU7" s="194">
        <f>Disability_benefits!AU15</f>
        <v>1706.221</v>
      </c>
      <c r="AV7" s="194">
        <f>Disability_benefits!AV15</f>
        <v>1553.4739999999999</v>
      </c>
      <c r="AW7" s="194">
        <f>Disability_benefits!AW15</f>
        <v>1795.461</v>
      </c>
      <c r="AX7" s="194">
        <f>Disability_benefits!AX15</f>
        <v>1962.682</v>
      </c>
      <c r="AY7" s="194">
        <f>Disability_benefits!AY15</f>
        <v>2194.1619999999998</v>
      </c>
      <c r="AZ7" s="194">
        <f>Disability_benefits!AZ15</f>
        <v>2392.893</v>
      </c>
      <c r="BA7" s="194">
        <f>Disability_benefits!BA15</f>
        <v>2521.25</v>
      </c>
      <c r="BB7" s="194">
        <f>Disability_benefits!BB15</f>
        <v>2679.9749999999999</v>
      </c>
      <c r="BC7" s="194">
        <f>Disability_benefits!BC15</f>
        <v>2822.8040000000001</v>
      </c>
      <c r="BD7" s="194">
        <f>Disability_benefits!BD15</f>
        <v>2955.1210000000001</v>
      </c>
      <c r="BE7" s="194">
        <f>Disability_benefits!BE15</f>
        <v>3124.4597597447382</v>
      </c>
      <c r="BF7" s="194">
        <f>Disability_benefits!BF15</f>
        <v>3250.6787885787207</v>
      </c>
      <c r="BG7" s="194">
        <f>Disability_benefits!BG15</f>
        <v>3457.0445494205601</v>
      </c>
      <c r="BH7" s="194">
        <f>Disability_benefits!BH15</f>
        <v>3673.5859999999998</v>
      </c>
      <c r="BI7" s="194">
        <f>Disability_benefits!BI15</f>
        <v>3924.14037813</v>
      </c>
      <c r="BJ7" s="194">
        <f>Disability_benefits!BJ15</f>
        <v>4149.40578293</v>
      </c>
      <c r="BK7" s="194">
        <f>Disability_benefits!BK15</f>
        <v>4444.4350972342991</v>
      </c>
      <c r="BL7" s="194">
        <f>Disability_benefits!BL15</f>
        <v>4734.8039219600005</v>
      </c>
      <c r="BM7" s="194">
        <f>Disability_benefits!BM15</f>
        <v>5106.2537628999999</v>
      </c>
      <c r="BN7" s="194">
        <f>Disability_benefits!BN15</f>
        <v>5227.7472379531791</v>
      </c>
      <c r="BO7" s="194">
        <f>Disability_benefits!BO15</f>
        <v>5339.4256940699997</v>
      </c>
      <c r="BP7" s="194">
        <f>Disability_benefits!BP15</f>
        <v>5475.6249157700013</v>
      </c>
      <c r="BQ7" s="194">
        <f>Disability_benefits!BQ15</f>
        <v>5360.0751764300812</v>
      </c>
      <c r="BR7" s="194">
        <f>Disability_benefits!BR15</f>
        <v>5421.7736767999995</v>
      </c>
      <c r="BS7" s="194">
        <f>Disability_benefits!BS15</f>
        <v>5489.5433917499959</v>
      </c>
      <c r="BT7" s="194">
        <f>Disability_benefits!BT15</f>
        <v>5482.7675999399999</v>
      </c>
      <c r="BU7" s="194">
        <f>Disability_benefits!BU15</f>
        <v>5529.3185711499982</v>
      </c>
      <c r="BV7" s="194">
        <f>Disability_benefits!BV15</f>
        <v>5675.5506973500005</v>
      </c>
      <c r="BW7" s="194">
        <f>Disability_benefits!BW15</f>
        <v>5908.4831024900022</v>
      </c>
      <c r="BX7" s="194">
        <f>Disability_benefits!BX15</f>
        <v>5354.9691449184802</v>
      </c>
      <c r="BY7" s="194">
        <f>Disability_benefits!BY15</f>
        <v>5367.0491906556463</v>
      </c>
      <c r="BZ7" s="194">
        <f>Disability_benefits!BZ15</f>
        <v>5550.0009292712039</v>
      </c>
      <c r="CA7" s="194">
        <f>Disability_benefits!CA15</f>
        <v>5818.0041928694445</v>
      </c>
      <c r="CB7" s="194">
        <f>Disability_benefits!CB15</f>
        <v>6075.6682948701964</v>
      </c>
      <c r="CC7" s="195">
        <f>Disability_benefits!CC15</f>
        <v>6397.3542423637127</v>
      </c>
    </row>
    <row r="8" spans="1:81" x14ac:dyDescent="0.4">
      <c r="A8" s="253"/>
      <c r="B8" s="254" t="s">
        <v>229</v>
      </c>
      <c r="AH8" s="194">
        <f>Disability_benefits!AH5</f>
        <v>0</v>
      </c>
      <c r="AI8" s="194">
        <f>Disability_benefits!AI5</f>
        <v>0</v>
      </c>
      <c r="AJ8" s="194">
        <f>Disability_benefits!AJ5</f>
        <v>0</v>
      </c>
      <c r="AK8" s="194">
        <f>Disability_benefits!AK5</f>
        <v>0</v>
      </c>
      <c r="AL8" s="194">
        <f>Disability_benefits!AL5</f>
        <v>0</v>
      </c>
      <c r="AM8" s="194">
        <f>Disability_benefits!AM5</f>
        <v>0</v>
      </c>
      <c r="AN8" s="194">
        <f>Disability_benefits!AN5</f>
        <v>0</v>
      </c>
      <c r="AO8" s="194">
        <f>Disability_benefits!AO5</f>
        <v>0</v>
      </c>
      <c r="AP8" s="194">
        <f>Disability_benefits!AP5</f>
        <v>0</v>
      </c>
      <c r="AQ8" s="194">
        <f>Disability_benefits!AQ5</f>
        <v>0</v>
      </c>
      <c r="AR8" s="194">
        <f>Disability_benefits!AR5</f>
        <v>0</v>
      </c>
      <c r="AS8" s="194">
        <f>Disability_benefits!AS5</f>
        <v>0</v>
      </c>
      <c r="AT8" s="194">
        <f>Disability_benefits!AT5</f>
        <v>0</v>
      </c>
      <c r="AU8" s="194">
        <f>Disability_benefits!AU5</f>
        <v>0</v>
      </c>
      <c r="AV8" s="194">
        <f>Disability_benefits!AV5</f>
        <v>1973.203</v>
      </c>
      <c r="AW8" s="194">
        <f>Disability_benefits!AW5</f>
        <v>2772.2469999999998</v>
      </c>
      <c r="AX8" s="194">
        <f>Disability_benefits!AX5</f>
        <v>3124.558</v>
      </c>
      <c r="AY8" s="194">
        <f>Disability_benefits!AY5</f>
        <v>3801.788</v>
      </c>
      <c r="AZ8" s="194">
        <f>Disability_benefits!AZ5</f>
        <v>4497.8189999999995</v>
      </c>
      <c r="BA8" s="194">
        <f>Disability_benefits!BA5</f>
        <v>4953.4069999999992</v>
      </c>
      <c r="BB8" s="194">
        <f>Disability_benefits!BB5</f>
        <v>5316.1329999999989</v>
      </c>
      <c r="BC8" s="194">
        <f>Disability_benefits!BC5</f>
        <v>5659.9930000000004</v>
      </c>
      <c r="BD8" s="194">
        <f>Disability_benefits!BD5</f>
        <v>6043.639000000001</v>
      </c>
      <c r="BE8" s="194">
        <f>Disability_benefits!BE5</f>
        <v>6580.0587643462241</v>
      </c>
      <c r="BF8" s="194">
        <f>Disability_benefits!BF5</f>
        <v>7051.9688886240428</v>
      </c>
      <c r="BG8" s="194">
        <f>Disability_benefits!BG5</f>
        <v>7582.0869577400717</v>
      </c>
      <c r="BH8" s="194">
        <f>Disability_benefits!BH5</f>
        <v>8079.1630000000005</v>
      </c>
      <c r="BI8" s="194">
        <f>Disability_benefits!BI5</f>
        <v>8618.3022954000007</v>
      </c>
      <c r="BJ8" s="194">
        <f>Disability_benefits!BJ5</f>
        <v>9155.4464638600002</v>
      </c>
      <c r="BK8" s="194">
        <f>Disability_benefits!BK5</f>
        <v>9867.029829797455</v>
      </c>
      <c r="BL8" s="194">
        <f>Disability_benefits!BL5</f>
        <v>10525.20336705</v>
      </c>
      <c r="BM8" s="194">
        <f>Disability_benefits!BM5</f>
        <v>11458.592503259999</v>
      </c>
      <c r="BN8" s="194">
        <f>Disability_benefits!BN5</f>
        <v>11876.615118280002</v>
      </c>
      <c r="BO8" s="194">
        <f>Disability_benefits!BO5</f>
        <v>12565.735437840003</v>
      </c>
      <c r="BP8" s="194">
        <f>Disability_benefits!BP5</f>
        <v>13430.14958021</v>
      </c>
      <c r="BQ8" s="194">
        <f>Disability_benefits!BQ5</f>
        <v>13762.514588680802</v>
      </c>
      <c r="BR8" s="194">
        <f>Disability_benefits!BR5</f>
        <v>13798.261242919998</v>
      </c>
      <c r="BS8" s="194">
        <f>Disability_benefits!BS5</f>
        <v>13233.124968690001</v>
      </c>
      <c r="BT8" s="194">
        <f>Disability_benefits!BT5</f>
        <v>11513.612393931196</v>
      </c>
      <c r="BU8" s="194">
        <f>Disability_benefits!BU5</f>
        <v>9379.593293240021</v>
      </c>
      <c r="BV8" s="194">
        <f>Disability_benefits!BV5</f>
        <v>8126.2184717899945</v>
      </c>
      <c r="BW8" s="194">
        <f>Disability_benefits!BW5</f>
        <v>7233.1409551332426</v>
      </c>
      <c r="BX8" s="194">
        <f>Disability_benefits!BX5</f>
        <v>5801.3580564690201</v>
      </c>
      <c r="BY8" s="194">
        <f>Disability_benefits!BY5</f>
        <v>5524.446206405908</v>
      </c>
      <c r="BZ8" s="194">
        <f>Disability_benefits!BZ5</f>
        <v>5445.5904382927893</v>
      </c>
      <c r="CA8" s="194">
        <f>Disability_benefits!CA5</f>
        <v>5360.062118191735</v>
      </c>
      <c r="CB8" s="194">
        <f>Disability_benefits!CB5</f>
        <v>5091.1433870239543</v>
      </c>
      <c r="CC8" s="195">
        <f>Disability_benefits!CC5</f>
        <v>4766.5119540246924</v>
      </c>
    </row>
    <row r="9" spans="1:81" x14ac:dyDescent="0.4">
      <c r="A9" s="253"/>
      <c r="B9" s="254" t="s">
        <v>253</v>
      </c>
      <c r="AH9" s="194">
        <f>Disability_benefits!AH20</f>
        <v>47</v>
      </c>
      <c r="AI9" s="194">
        <f>Disability_benefits!AI20</f>
        <v>79</v>
      </c>
      <c r="AJ9" s="194">
        <f>Disability_benefits!AJ20</f>
        <v>125.00000000000001</v>
      </c>
      <c r="AK9" s="194">
        <f>Disability_benefits!AK20</f>
        <v>173</v>
      </c>
      <c r="AL9" s="194">
        <f>Disability_benefits!AL20</f>
        <v>236</v>
      </c>
      <c r="AM9" s="194">
        <f>Disability_benefits!AM20</f>
        <v>304</v>
      </c>
      <c r="AN9" s="194">
        <f>Disability_benefits!AN20</f>
        <v>356</v>
      </c>
      <c r="AO9" s="194">
        <f>Disability_benefits!AO20</f>
        <v>422</v>
      </c>
      <c r="AP9" s="194">
        <f>Disability_benefits!AP20</f>
        <v>514</v>
      </c>
      <c r="AQ9" s="194">
        <f>Disability_benefits!AQ20</f>
        <v>596.22199999999998</v>
      </c>
      <c r="AR9" s="194">
        <f>Disability_benefits!AR20</f>
        <v>675.34</v>
      </c>
      <c r="AS9" s="194">
        <f>Disability_benefits!AS20</f>
        <v>769.49900000000002</v>
      </c>
      <c r="AT9" s="194">
        <f>Disability_benefits!AT20</f>
        <v>883.25800000000027</v>
      </c>
      <c r="AU9" s="194">
        <f>Disability_benefits!AU20</f>
        <v>1061.8779999999999</v>
      </c>
      <c r="AV9" s="194">
        <f>Disability_benefits!AV20</f>
        <v>68.302000000000007</v>
      </c>
      <c r="AW9" s="194">
        <f>Disability_benefits!AW20</f>
        <v>0</v>
      </c>
      <c r="AX9" s="194">
        <f>Disability_benefits!AX20</f>
        <v>0</v>
      </c>
      <c r="AY9" s="194">
        <f>Disability_benefits!AY20</f>
        <v>0</v>
      </c>
      <c r="AZ9" s="194">
        <f>Disability_benefits!AZ20</f>
        <v>0</v>
      </c>
      <c r="BA9" s="194">
        <f>Disability_benefits!BA20</f>
        <v>0</v>
      </c>
      <c r="BB9" s="194">
        <f>Disability_benefits!BB20</f>
        <v>0</v>
      </c>
      <c r="BC9" s="194">
        <f>Disability_benefits!BC20</f>
        <v>0</v>
      </c>
      <c r="BD9" s="194">
        <f>Disability_benefits!BD20</f>
        <v>0</v>
      </c>
      <c r="BE9" s="194">
        <f>Disability_benefits!BE20</f>
        <v>0</v>
      </c>
      <c r="BF9" s="194">
        <f>Disability_benefits!BF20</f>
        <v>0</v>
      </c>
      <c r="BG9" s="194">
        <f>Disability_benefits!BG20</f>
        <v>0</v>
      </c>
      <c r="BH9" s="194">
        <f>Disability_benefits!BH20</f>
        <v>0</v>
      </c>
      <c r="BI9" s="194">
        <f>Disability_benefits!BI20</f>
        <v>0</v>
      </c>
      <c r="BJ9" s="194">
        <f>Disability_benefits!BJ20</f>
        <v>0</v>
      </c>
      <c r="BK9" s="194">
        <f>Disability_benefits!BK20</f>
        <v>0</v>
      </c>
      <c r="BL9" s="194">
        <f>Disability_benefits!BL20</f>
        <v>0</v>
      </c>
      <c r="BM9" s="194">
        <f>Disability_benefits!BM20</f>
        <v>0</v>
      </c>
      <c r="BN9" s="194">
        <f>Disability_benefits!BN20</f>
        <v>0</v>
      </c>
      <c r="BO9" s="194">
        <f>Disability_benefits!BO20</f>
        <v>0</v>
      </c>
      <c r="BP9" s="194">
        <f>Disability_benefits!BP20</f>
        <v>0</v>
      </c>
      <c r="BQ9" s="194">
        <f>Disability_benefits!BQ20</f>
        <v>0</v>
      </c>
      <c r="BR9" s="194">
        <f>Disability_benefits!BR20</f>
        <v>0</v>
      </c>
      <c r="BS9" s="194">
        <f>Disability_benefits!BS20</f>
        <v>0</v>
      </c>
      <c r="BT9" s="194">
        <f>Disability_benefits!BT20</f>
        <v>0</v>
      </c>
      <c r="BU9" s="194">
        <f>Disability_benefits!BU20</f>
        <v>0</v>
      </c>
      <c r="BV9" s="194">
        <f>Disability_benefits!BV20</f>
        <v>0</v>
      </c>
      <c r="BW9" s="194">
        <f>Disability_benefits!BW20</f>
        <v>0</v>
      </c>
      <c r="BX9" s="194">
        <f>Disability_benefits!BX20</f>
        <v>0</v>
      </c>
      <c r="BY9" s="194">
        <f>Disability_benefits!BY20</f>
        <v>0</v>
      </c>
      <c r="BZ9" s="194">
        <f>Disability_benefits!BZ20</f>
        <v>0</v>
      </c>
      <c r="CA9" s="194">
        <f>Disability_benefits!CA20</f>
        <v>0</v>
      </c>
      <c r="CB9" s="194">
        <f>Disability_benefits!CB20</f>
        <v>0</v>
      </c>
      <c r="CC9" s="195">
        <f>Disability_benefits!CC20</f>
        <v>0</v>
      </c>
    </row>
    <row r="10" spans="1:81" x14ac:dyDescent="0.4">
      <c r="A10" s="253"/>
      <c r="B10" s="254" t="s">
        <v>259</v>
      </c>
      <c r="AH10" s="194">
        <f>Disability_benefits!AH10</f>
        <v>0</v>
      </c>
      <c r="AI10" s="194">
        <f>Disability_benefits!AI10</f>
        <v>0</v>
      </c>
      <c r="AJ10" s="194">
        <f>Disability_benefits!AJ10</f>
        <v>0</v>
      </c>
      <c r="AK10" s="194">
        <f>Disability_benefits!AK10</f>
        <v>0</v>
      </c>
      <c r="AL10" s="194">
        <f>Disability_benefits!AL10</f>
        <v>0</v>
      </c>
      <c r="AM10" s="194">
        <f>Disability_benefits!AM10</f>
        <v>0</v>
      </c>
      <c r="AN10" s="194">
        <f>Disability_benefits!AN10</f>
        <v>0</v>
      </c>
      <c r="AO10" s="194">
        <f>Disability_benefits!AO10</f>
        <v>0</v>
      </c>
      <c r="AP10" s="194">
        <f>Disability_benefits!AP10</f>
        <v>0</v>
      </c>
      <c r="AQ10" s="194">
        <f>Disability_benefits!AQ10</f>
        <v>0</v>
      </c>
      <c r="AR10" s="194">
        <f>Disability_benefits!AR10</f>
        <v>0</v>
      </c>
      <c r="AS10" s="194">
        <f>Disability_benefits!AS10</f>
        <v>0</v>
      </c>
      <c r="AT10" s="194">
        <f>Disability_benefits!AT10</f>
        <v>0</v>
      </c>
      <c r="AU10" s="194">
        <f>Disability_benefits!AU10</f>
        <v>0</v>
      </c>
      <c r="AV10" s="194">
        <f>Disability_benefits!AV10</f>
        <v>0</v>
      </c>
      <c r="AW10" s="194">
        <f>Disability_benefits!AW10</f>
        <v>0</v>
      </c>
      <c r="AX10" s="194">
        <f>Disability_benefits!AX10</f>
        <v>0</v>
      </c>
      <c r="AY10" s="194">
        <f>Disability_benefits!AY10</f>
        <v>0</v>
      </c>
      <c r="AZ10" s="194">
        <f>Disability_benefits!AZ10</f>
        <v>0</v>
      </c>
      <c r="BA10" s="194">
        <f>Disability_benefits!BA10</f>
        <v>0</v>
      </c>
      <c r="BB10" s="194">
        <f>Disability_benefits!BB10</f>
        <v>0</v>
      </c>
      <c r="BC10" s="194">
        <f>Disability_benefits!BC10</f>
        <v>0</v>
      </c>
      <c r="BD10" s="194">
        <f>Disability_benefits!BD10</f>
        <v>0</v>
      </c>
      <c r="BE10" s="194">
        <f>Disability_benefits!BE10</f>
        <v>0</v>
      </c>
      <c r="BF10" s="194">
        <f>Disability_benefits!BF10</f>
        <v>0</v>
      </c>
      <c r="BG10" s="194">
        <f>Disability_benefits!BG10</f>
        <v>0</v>
      </c>
      <c r="BH10" s="194">
        <f>Disability_benefits!BH10</f>
        <v>0</v>
      </c>
      <c r="BI10" s="194">
        <f>Disability_benefits!BI10</f>
        <v>0</v>
      </c>
      <c r="BJ10" s="194">
        <f>Disability_benefits!BJ10</f>
        <v>0</v>
      </c>
      <c r="BK10" s="194">
        <f>Disability_benefits!BK10</f>
        <v>0</v>
      </c>
      <c r="BL10" s="194">
        <f>Disability_benefits!BL10</f>
        <v>0</v>
      </c>
      <c r="BM10" s="194">
        <f>Disability_benefits!BM10</f>
        <v>0</v>
      </c>
      <c r="BN10" s="194">
        <f>Disability_benefits!BN10</f>
        <v>0</v>
      </c>
      <c r="BO10" s="194">
        <f>Disability_benefits!BO10</f>
        <v>0</v>
      </c>
      <c r="BP10" s="194">
        <f>Disability_benefits!BP10</f>
        <v>0</v>
      </c>
      <c r="BQ10" s="194">
        <f>Disability_benefits!BQ10</f>
        <v>160.53506744000006</v>
      </c>
      <c r="BR10" s="194">
        <f>Disability_benefits!BR10</f>
        <v>1564.5904814800003</v>
      </c>
      <c r="BS10" s="194">
        <f>Disability_benefits!BS10</f>
        <v>3004.5842815999977</v>
      </c>
      <c r="BT10" s="194">
        <f>Disability_benefits!BT10</f>
        <v>5160.3793347999208</v>
      </c>
      <c r="BU10" s="194">
        <f>Disability_benefits!BU10</f>
        <v>8637.6947994890197</v>
      </c>
      <c r="BV10" s="194">
        <f>Disability_benefits!BV10</f>
        <v>10625.410146369997</v>
      </c>
      <c r="BW10" s="194">
        <f>Disability_benefits!BW10</f>
        <v>12499.829984840006</v>
      </c>
      <c r="BX10" s="194">
        <f>Disability_benefits!BX10</f>
        <v>13569.36746783106</v>
      </c>
      <c r="BY10" s="194">
        <f>Disability_benefits!BY10</f>
        <v>14775.907672047055</v>
      </c>
      <c r="BZ10" s="194">
        <f>Disability_benefits!BZ10</f>
        <v>16359.419724462579</v>
      </c>
      <c r="CA10" s="194">
        <f>Disability_benefits!CA10</f>
        <v>17769.366954987163</v>
      </c>
      <c r="CB10" s="194">
        <f>Disability_benefits!CB10</f>
        <v>19138.058828411402</v>
      </c>
      <c r="CC10" s="195">
        <f>Disability_benefits!CC10</f>
        <v>20949.521979260178</v>
      </c>
    </row>
    <row r="11" spans="1:81" ht="23.85" customHeight="1" x14ac:dyDescent="0.4">
      <c r="A11" s="253"/>
      <c r="B11" s="196" t="s">
        <v>429</v>
      </c>
      <c r="AH11" s="194">
        <f t="shared" ref="AH11:CC11" si="2">SUM(AH12:AH17)</f>
        <v>1735</v>
      </c>
      <c r="AI11" s="194">
        <f t="shared" si="2"/>
        <v>1881</v>
      </c>
      <c r="AJ11" s="194">
        <f t="shared" si="2"/>
        <v>2084</v>
      </c>
      <c r="AK11" s="194">
        <f t="shared" si="2"/>
        <v>2378</v>
      </c>
      <c r="AL11" s="194">
        <f t="shared" si="2"/>
        <v>2560</v>
      </c>
      <c r="AM11" s="194">
        <f t="shared" si="2"/>
        <v>2624</v>
      </c>
      <c r="AN11" s="194">
        <f t="shared" si="2"/>
        <v>3010</v>
      </c>
      <c r="AO11" s="194">
        <f t="shared" si="2"/>
        <v>3323</v>
      </c>
      <c r="AP11" s="194">
        <f t="shared" si="2"/>
        <v>3676.8379999999997</v>
      </c>
      <c r="AQ11" s="194">
        <f t="shared" si="2"/>
        <v>4043.5760000000005</v>
      </c>
      <c r="AR11" s="194">
        <f t="shared" si="2"/>
        <v>4639.5420000000004</v>
      </c>
      <c r="AS11" s="194">
        <f t="shared" si="2"/>
        <v>5288.3220000000001</v>
      </c>
      <c r="AT11" s="194">
        <f t="shared" si="2"/>
        <v>6158.0410000000011</v>
      </c>
      <c r="AU11" s="194">
        <f t="shared" si="2"/>
        <v>7754.1389999999992</v>
      </c>
      <c r="AV11" s="194">
        <f t="shared" si="2"/>
        <v>9112.7169999999987</v>
      </c>
      <c r="AW11" s="194">
        <f t="shared" si="2"/>
        <v>10494.066999999999</v>
      </c>
      <c r="AX11" s="194">
        <f t="shared" si="2"/>
        <v>11580.523999999998</v>
      </c>
      <c r="AY11" s="194">
        <f t="shared" si="2"/>
        <v>11948.351999999999</v>
      </c>
      <c r="AZ11" s="194">
        <f t="shared" si="2"/>
        <v>12074.404999999999</v>
      </c>
      <c r="BA11" s="194">
        <f t="shared" si="2"/>
        <v>12090.098000000002</v>
      </c>
      <c r="BB11" s="194">
        <f t="shared" si="2"/>
        <v>12082.812</v>
      </c>
      <c r="BC11" s="194">
        <f t="shared" si="2"/>
        <v>11847.279</v>
      </c>
      <c r="BD11" s="194">
        <f t="shared" si="2"/>
        <v>12180.391000000001</v>
      </c>
      <c r="BE11" s="194">
        <f t="shared" si="2"/>
        <v>12557.704338892207</v>
      </c>
      <c r="BF11" s="194">
        <f t="shared" si="2"/>
        <v>12488.598948891868</v>
      </c>
      <c r="BG11" s="194">
        <f t="shared" si="2"/>
        <v>12665.169673067492</v>
      </c>
      <c r="BH11" s="194">
        <f t="shared" si="2"/>
        <v>12297.070067599381</v>
      </c>
      <c r="BI11" s="194">
        <f t="shared" si="2"/>
        <v>12082.332327895077</v>
      </c>
      <c r="BJ11" s="194">
        <f t="shared" si="2"/>
        <v>12043.921697260022</v>
      </c>
      <c r="BK11" s="194">
        <f t="shared" si="2"/>
        <v>12612.190449657459</v>
      </c>
      <c r="BL11" s="194">
        <f t="shared" si="2"/>
        <v>12629.213878372164</v>
      </c>
      <c r="BM11" s="194">
        <f t="shared" si="2"/>
        <v>13267.210975195316</v>
      </c>
      <c r="BN11" s="194">
        <f t="shared" si="2"/>
        <v>13311.0615577796</v>
      </c>
      <c r="BO11" s="194">
        <f t="shared" si="2"/>
        <v>13412.354468304709</v>
      </c>
      <c r="BP11" s="194">
        <f t="shared" si="2"/>
        <v>13431.776763784655</v>
      </c>
      <c r="BQ11" s="194">
        <f t="shared" si="2"/>
        <v>13474.88355688931</v>
      </c>
      <c r="BR11" s="194">
        <f t="shared" si="2"/>
        <v>14275.5346808656</v>
      </c>
      <c r="BS11" s="194">
        <f t="shared" si="2"/>
        <v>15053.381029124681</v>
      </c>
      <c r="BT11" s="194">
        <f t="shared" si="2"/>
        <v>15448.036182338561</v>
      </c>
      <c r="BU11" s="194">
        <f t="shared" si="2"/>
        <v>16150.89060035359</v>
      </c>
      <c r="BV11" s="194">
        <f t="shared" si="2"/>
        <v>16900.868221011402</v>
      </c>
      <c r="BW11" s="194">
        <f t="shared" si="2"/>
        <v>13940.001834000006</v>
      </c>
      <c r="BX11" s="194">
        <f t="shared" si="2"/>
        <v>13439.27852424513</v>
      </c>
      <c r="BY11" s="194">
        <f t="shared" si="2"/>
        <v>13524.066591524219</v>
      </c>
      <c r="BZ11" s="194">
        <f t="shared" si="2"/>
        <v>13211.191709652387</v>
      </c>
      <c r="CA11" s="194">
        <f t="shared" si="2"/>
        <v>12780.494276375699</v>
      </c>
      <c r="CB11" s="194">
        <f t="shared" si="2"/>
        <v>11181.051870020996</v>
      </c>
      <c r="CC11" s="195">
        <f t="shared" si="2"/>
        <v>8233.4167833709744</v>
      </c>
    </row>
    <row r="12" spans="1:81" x14ac:dyDescent="0.4">
      <c r="A12" s="253"/>
      <c r="B12" s="254" t="s">
        <v>430</v>
      </c>
      <c r="AH12" s="194">
        <v>0</v>
      </c>
      <c r="AI12" s="194">
        <v>0</v>
      </c>
      <c r="AJ12" s="194">
        <v>0</v>
      </c>
      <c r="AK12" s="194">
        <v>0</v>
      </c>
      <c r="AL12" s="194">
        <v>0</v>
      </c>
      <c r="AM12" s="194">
        <v>0</v>
      </c>
      <c r="AN12" s="194">
        <v>0</v>
      </c>
      <c r="AO12" s="194">
        <v>0</v>
      </c>
      <c r="AP12" s="194">
        <v>0</v>
      </c>
      <c r="AQ12" s="194">
        <v>0</v>
      </c>
      <c r="AR12" s="194">
        <v>0</v>
      </c>
      <c r="AS12" s="194">
        <v>0</v>
      </c>
      <c r="AT12" s="194">
        <v>0</v>
      </c>
      <c r="AU12" s="194">
        <v>0</v>
      </c>
      <c r="AV12" s="194">
        <v>0</v>
      </c>
      <c r="AW12" s="194">
        <v>0</v>
      </c>
      <c r="AX12" s="194">
        <v>0</v>
      </c>
      <c r="AY12" s="194">
        <v>0</v>
      </c>
      <c r="AZ12" s="194">
        <v>0</v>
      </c>
      <c r="BA12" s="194">
        <v>0</v>
      </c>
      <c r="BB12" s="194">
        <v>0</v>
      </c>
      <c r="BC12" s="194">
        <v>0</v>
      </c>
      <c r="BD12" s="194">
        <v>0</v>
      </c>
      <c r="BE12" s="194">
        <v>0</v>
      </c>
      <c r="BF12" s="194">
        <v>0</v>
      </c>
      <c r="BG12" s="194">
        <v>0</v>
      </c>
      <c r="BH12" s="194">
        <v>0</v>
      </c>
      <c r="BI12" s="194">
        <v>0</v>
      </c>
      <c r="BJ12" s="194">
        <v>0</v>
      </c>
      <c r="BK12" s="194">
        <v>0</v>
      </c>
      <c r="BL12" s="194">
        <v>127.18792894999999</v>
      </c>
      <c r="BM12" s="194">
        <v>1267.3993002300001</v>
      </c>
      <c r="BN12" s="194">
        <v>2231.7483618999995</v>
      </c>
      <c r="BO12" s="194">
        <v>3554.1022156099998</v>
      </c>
      <c r="BP12" s="194">
        <v>6779.6544881600003</v>
      </c>
      <c r="BQ12" s="194">
        <v>10436.707839979998</v>
      </c>
      <c r="BR12" s="194">
        <v>12835.996151169997</v>
      </c>
      <c r="BS12" s="194">
        <v>14287.60756918</v>
      </c>
      <c r="BT12" s="194">
        <v>15098.948272360514</v>
      </c>
      <c r="BU12" s="194">
        <v>15993.324385314538</v>
      </c>
      <c r="BV12" s="194">
        <v>16800.560998474382</v>
      </c>
      <c r="BW12" s="194">
        <v>13850.988828140005</v>
      </c>
      <c r="BX12" s="194">
        <v>13367.440782328105</v>
      </c>
      <c r="BY12" s="194">
        <v>13460.279900028829</v>
      </c>
      <c r="BZ12" s="194">
        <v>13154.210826909919</v>
      </c>
      <c r="CA12" s="194">
        <v>12730.342727374675</v>
      </c>
      <c r="CB12" s="194">
        <v>11138.379891556076</v>
      </c>
      <c r="CC12" s="195">
        <v>8198.4718008175387</v>
      </c>
    </row>
    <row r="13" spans="1:81" x14ac:dyDescent="0.4">
      <c r="A13" s="253"/>
      <c r="B13" s="254" t="s">
        <v>243</v>
      </c>
      <c r="AH13" s="194">
        <f>Incapacity_benefits!AH17</f>
        <v>0</v>
      </c>
      <c r="AI13" s="194">
        <f>Incapacity_benefits!AI17</f>
        <v>0</v>
      </c>
      <c r="AJ13" s="194">
        <f>Incapacity_benefits!AJ17</f>
        <v>0</v>
      </c>
      <c r="AK13" s="194">
        <f>Incapacity_benefits!AK17</f>
        <v>0</v>
      </c>
      <c r="AL13" s="194">
        <f>Incapacity_benefits!AL17</f>
        <v>0</v>
      </c>
      <c r="AM13" s="194">
        <f>Incapacity_benefits!AM17</f>
        <v>0</v>
      </c>
      <c r="AN13" s="194">
        <f>Incapacity_benefits!AN17</f>
        <v>0</v>
      </c>
      <c r="AO13" s="194">
        <f>Incapacity_benefits!AO17</f>
        <v>0</v>
      </c>
      <c r="AP13" s="194">
        <f>Incapacity_benefits!AP17</f>
        <v>0</v>
      </c>
      <c r="AQ13" s="194">
        <f>Incapacity_benefits!AQ17</f>
        <v>0</v>
      </c>
      <c r="AR13" s="194">
        <f>Incapacity_benefits!AR17</f>
        <v>0</v>
      </c>
      <c r="AS13" s="194">
        <f>Incapacity_benefits!AS17</f>
        <v>0</v>
      </c>
      <c r="AT13" s="194">
        <f>Incapacity_benefits!AT17</f>
        <v>0</v>
      </c>
      <c r="AU13" s="194">
        <f>Incapacity_benefits!AU17</f>
        <v>0</v>
      </c>
      <c r="AV13" s="194">
        <f>Incapacity_benefits!AV17</f>
        <v>0</v>
      </c>
      <c r="AW13" s="194">
        <f>Incapacity_benefits!AW17</f>
        <v>0</v>
      </c>
      <c r="AX13" s="194">
        <f>Incapacity_benefits!AX17</f>
        <v>0</v>
      </c>
      <c r="AY13" s="194">
        <f>Incapacity_benefits!AY17</f>
        <v>7622.94</v>
      </c>
      <c r="AZ13" s="194">
        <f>Incapacity_benefits!AZ17</f>
        <v>7661.6239999999998</v>
      </c>
      <c r="BA13" s="194">
        <f>Incapacity_benefits!BA17</f>
        <v>7412.2720000000008</v>
      </c>
      <c r="BB13" s="194">
        <f>Incapacity_benefits!BB17</f>
        <v>7250.5899999999992</v>
      </c>
      <c r="BC13" s="194">
        <f>Incapacity_benefits!BC17</f>
        <v>6790.04</v>
      </c>
      <c r="BD13" s="194">
        <f>Incapacity_benefits!BD17</f>
        <v>6766.183</v>
      </c>
      <c r="BE13" s="194">
        <f>Incapacity_benefits!BE17</f>
        <v>6749.0433528570848</v>
      </c>
      <c r="BF13" s="194">
        <f>Incapacity_benefits!BF17</f>
        <v>6757.9545089520052</v>
      </c>
      <c r="BG13" s="194">
        <f>Incapacity_benefits!BG17</f>
        <v>6724.1235550023994</v>
      </c>
      <c r="BH13" s="194">
        <f>Incapacity_benefits!BH17</f>
        <v>6662.027000000001</v>
      </c>
      <c r="BI13" s="194">
        <f>Incapacity_benefits!BI17</f>
        <v>6649.9306075200002</v>
      </c>
      <c r="BJ13" s="194">
        <f>Incapacity_benefits!BJ17</f>
        <v>6566.1693209299992</v>
      </c>
      <c r="BK13" s="194">
        <f>Incapacity_benefits!BK17</f>
        <v>6657.0001817393668</v>
      </c>
      <c r="BL13" s="194">
        <f>Incapacity_benefits!BL17</f>
        <v>6515.843602259999</v>
      </c>
      <c r="BM13" s="194">
        <f>Incapacity_benefits!BM17</f>
        <v>6108.3423565899984</v>
      </c>
      <c r="BN13" s="194">
        <f>Incapacity_benefits!BN17</f>
        <v>5556.0370140352552</v>
      </c>
      <c r="BO13" s="194">
        <f>Incapacity_benefits!BO17</f>
        <v>4935.2797263499997</v>
      </c>
      <c r="BP13" s="194">
        <f>Incapacity_benefits!BP17</f>
        <v>3275.8454461099991</v>
      </c>
      <c r="BQ13" s="194">
        <f>Incapacity_benefits!BQ17</f>
        <v>1186.7982191800002</v>
      </c>
      <c r="BR13" s="194">
        <f>Incapacity_benefits!BR17</f>
        <v>244.52811802000031</v>
      </c>
      <c r="BS13" s="194">
        <f>Incapacity_benefits!BS17</f>
        <v>62.986505620193512</v>
      </c>
      <c r="BT13" s="194">
        <f>Incapacity_benefits!BT17</f>
        <v>15.069286518175856</v>
      </c>
      <c r="BU13" s="194">
        <f>Incapacity_benefits!BU17</f>
        <v>9.0194682002369593</v>
      </c>
      <c r="BV13" s="194">
        <f>Incapacity_benefits!BV17</f>
        <v>0</v>
      </c>
      <c r="BW13" s="194">
        <f>Incapacity_benefits!BW17</f>
        <v>0</v>
      </c>
      <c r="BX13" s="194">
        <f>Incapacity_benefits!BX17</f>
        <v>0</v>
      </c>
      <c r="BY13" s="194">
        <f>Incapacity_benefits!BY17</f>
        <v>0</v>
      </c>
      <c r="BZ13" s="194">
        <f>Incapacity_benefits!BZ17</f>
        <v>0</v>
      </c>
      <c r="CA13" s="194">
        <f>Incapacity_benefits!CA17</f>
        <v>0</v>
      </c>
      <c r="CB13" s="194">
        <f>Incapacity_benefits!CB17</f>
        <v>0</v>
      </c>
      <c r="CC13" s="195">
        <f>Incapacity_benefits!CC17</f>
        <v>0</v>
      </c>
    </row>
    <row r="14" spans="1:81" x14ac:dyDescent="0.4">
      <c r="A14" s="253"/>
      <c r="B14" s="254" t="s">
        <v>431</v>
      </c>
      <c r="AH14" s="194">
        <f>Incapacity_benefits!AH40</f>
        <v>130</v>
      </c>
      <c r="AI14" s="194">
        <f>Incapacity_benefits!AI40</f>
        <v>146</v>
      </c>
      <c r="AJ14" s="194">
        <f>Incapacity_benefits!AJ40</f>
        <v>172</v>
      </c>
      <c r="AK14" s="194">
        <f>Incapacity_benefits!AK40</f>
        <v>198</v>
      </c>
      <c r="AL14" s="194">
        <f>Incapacity_benefits!AL40</f>
        <v>259</v>
      </c>
      <c r="AM14" s="194">
        <f>Incapacity_benefits!AM40</f>
        <v>305</v>
      </c>
      <c r="AN14" s="194">
        <f>Incapacity_benefits!AN40</f>
        <v>353</v>
      </c>
      <c r="AO14" s="194">
        <f>Incapacity_benefits!AO40</f>
        <v>432</v>
      </c>
      <c r="AP14" s="194">
        <f>Incapacity_benefits!AP40</f>
        <v>539</v>
      </c>
      <c r="AQ14" s="194">
        <f>Incapacity_benefits!AQ40</f>
        <v>587</v>
      </c>
      <c r="AR14" s="194">
        <f>Incapacity_benefits!AR40</f>
        <v>772</v>
      </c>
      <c r="AS14" s="194">
        <f>Incapacity_benefits!AS40</f>
        <v>902</v>
      </c>
      <c r="AT14" s="194">
        <f>Incapacity_benefits!AT40</f>
        <v>1081.992</v>
      </c>
      <c r="AU14" s="194">
        <f>Incapacity_benefits!AU40</f>
        <v>1399</v>
      </c>
      <c r="AV14" s="194">
        <f>Incapacity_benefits!AV40</f>
        <v>1899</v>
      </c>
      <c r="AW14" s="194">
        <f>Incapacity_benefits!AW40</f>
        <v>2358</v>
      </c>
      <c r="AX14" s="194">
        <f>Incapacity_benefits!AX40</f>
        <v>2758</v>
      </c>
      <c r="AY14" s="194">
        <f>Incapacity_benefits!AY40</f>
        <v>3222</v>
      </c>
      <c r="AZ14" s="194">
        <f>Incapacity_benefits!AZ40</f>
        <v>3507</v>
      </c>
      <c r="BA14" s="194">
        <f>Incapacity_benefits!BA40</f>
        <v>3679</v>
      </c>
      <c r="BB14" s="194">
        <f>Incapacity_benefits!BB40</f>
        <v>3848</v>
      </c>
      <c r="BC14" s="194">
        <f>Incapacity_benefits!BC40</f>
        <v>4051</v>
      </c>
      <c r="BD14" s="194">
        <f>Incapacity_benefits!BD40</f>
        <v>4400</v>
      </c>
      <c r="BE14" s="194">
        <f>Incapacity_benefits!BE40</f>
        <v>4769</v>
      </c>
      <c r="BF14" s="194">
        <f>Incapacity_benefits!BF40</f>
        <v>4773</v>
      </c>
      <c r="BG14" s="194">
        <f>Incapacity_benefits!BG40</f>
        <v>5005</v>
      </c>
      <c r="BH14" s="194">
        <f>Incapacity_benefits!BH40</f>
        <v>4716.6390675993789</v>
      </c>
      <c r="BI14" s="194">
        <f>Incapacity_benefits!BI40</f>
        <v>4532.1900443650775</v>
      </c>
      <c r="BJ14" s="194">
        <f>Incapacity_benefits!BJ40</f>
        <v>4574.2510630700235</v>
      </c>
      <c r="BK14" s="194">
        <f>Incapacity_benefits!BK40</f>
        <v>5056.8584049752199</v>
      </c>
      <c r="BL14" s="194">
        <f>Incapacity_benefits!BL40</f>
        <v>5098.7516794821649</v>
      </c>
      <c r="BM14" s="194">
        <f>Incapacity_benefits!BM40</f>
        <v>4984.9200626353177</v>
      </c>
      <c r="BN14" s="194">
        <f>Incapacity_benefits!BN40</f>
        <v>4635.0118573493246</v>
      </c>
      <c r="BO14" s="194">
        <f>Incapacity_benefits!BO40</f>
        <v>4042.2862376047092</v>
      </c>
      <c r="BP14" s="194">
        <f>Incapacity_benefits!BP40</f>
        <v>2489.4119175746559</v>
      </c>
      <c r="BQ14" s="194">
        <f>Incapacity_benefits!BQ40</f>
        <v>991.64976374931302</v>
      </c>
      <c r="BR14" s="194">
        <f>Incapacity_benefits!BR40</f>
        <v>459.84335153560301</v>
      </c>
      <c r="BS14" s="194">
        <f>Incapacity_benefits!BS40</f>
        <v>233.19424866448765</v>
      </c>
      <c r="BT14" s="194">
        <f>Incapacity_benefits!BT40</f>
        <v>99.729245369872473</v>
      </c>
      <c r="BU14" s="194">
        <f>Incapacity_benefits!BU40</f>
        <v>28.960770188816397</v>
      </c>
      <c r="BV14" s="194">
        <f>Incapacity_benefits!BV40</f>
        <v>3.1480217970206676</v>
      </c>
      <c r="BW14" s="194">
        <f>Incapacity_benefits!BW40</f>
        <v>8.4495000000000002E-4</v>
      </c>
      <c r="BX14" s="194">
        <f>Incapacity_benefits!BX40</f>
        <v>0</v>
      </c>
      <c r="BY14" s="194">
        <f>Incapacity_benefits!BY40</f>
        <v>0</v>
      </c>
      <c r="BZ14" s="194">
        <f>Incapacity_benefits!BZ40</f>
        <v>0</v>
      </c>
      <c r="CA14" s="194">
        <f>Incapacity_benefits!CA40</f>
        <v>0</v>
      </c>
      <c r="CB14" s="194">
        <f>Incapacity_benefits!CB40</f>
        <v>0</v>
      </c>
      <c r="CC14" s="195">
        <f>Incapacity_benefits!CC40</f>
        <v>0</v>
      </c>
    </row>
    <row r="15" spans="1:81" x14ac:dyDescent="0.4">
      <c r="A15" s="253"/>
      <c r="B15" s="254" t="s">
        <v>246</v>
      </c>
      <c r="AH15" s="194">
        <f>Incapacity_benefits!AH27</f>
        <v>840</v>
      </c>
      <c r="AI15" s="194">
        <f>Incapacity_benefits!AI27</f>
        <v>995</v>
      </c>
      <c r="AJ15" s="194">
        <f>Incapacity_benefits!AJ27</f>
        <v>1150</v>
      </c>
      <c r="AK15" s="194">
        <f>Incapacity_benefits!AK27</f>
        <v>1370</v>
      </c>
      <c r="AL15" s="194">
        <f>Incapacity_benefits!AL27</f>
        <v>1593</v>
      </c>
      <c r="AM15" s="194">
        <f>Incapacity_benefits!AM27</f>
        <v>1872</v>
      </c>
      <c r="AN15" s="194">
        <f>Incapacity_benefits!AN27</f>
        <v>2142</v>
      </c>
      <c r="AO15" s="194">
        <f>Incapacity_benefits!AO27</f>
        <v>2349</v>
      </c>
      <c r="AP15" s="194">
        <f>Incapacity_benefits!AP27</f>
        <v>2673.8379999999997</v>
      </c>
      <c r="AQ15" s="194">
        <f>Incapacity_benefits!AQ27</f>
        <v>2968.4050000000002</v>
      </c>
      <c r="AR15" s="194">
        <f>Incapacity_benefits!AR27</f>
        <v>3359.3579999999997</v>
      </c>
      <c r="AS15" s="194">
        <f>Incapacity_benefits!AS27</f>
        <v>3836.6360000000004</v>
      </c>
      <c r="AT15" s="194">
        <f>Incapacity_benefits!AT27</f>
        <v>4431.0190000000002</v>
      </c>
      <c r="AU15" s="194">
        <f>Incapacity_benefits!AU27</f>
        <v>5485.4179999999997</v>
      </c>
      <c r="AV15" s="194">
        <f>Incapacity_benefits!AV27</f>
        <v>6209.601999999999</v>
      </c>
      <c r="AW15" s="194">
        <f>Incapacity_benefits!AW27</f>
        <v>7067.8279999999995</v>
      </c>
      <c r="AX15" s="194">
        <f>Incapacity_benefits!AX27</f>
        <v>7705.1339999999991</v>
      </c>
      <c r="AY15" s="194">
        <f>Incapacity_benefits!AY27</f>
        <v>271</v>
      </c>
      <c r="AZ15" s="194">
        <f>Incapacity_benefits!AZ27</f>
        <v>0</v>
      </c>
      <c r="BA15" s="194">
        <f>Incapacity_benefits!BA27</f>
        <v>0</v>
      </c>
      <c r="BB15" s="194">
        <f>Incapacity_benefits!BB27</f>
        <v>0</v>
      </c>
      <c r="BC15" s="194">
        <f>Incapacity_benefits!BC27</f>
        <v>0</v>
      </c>
      <c r="BD15" s="194">
        <f>Incapacity_benefits!BD27</f>
        <v>0</v>
      </c>
      <c r="BE15" s="194">
        <f>Incapacity_benefits!BE27</f>
        <v>0</v>
      </c>
      <c r="BF15" s="194">
        <f>Incapacity_benefits!BF27</f>
        <v>0</v>
      </c>
      <c r="BG15" s="194">
        <f>Incapacity_benefits!BG27</f>
        <v>0</v>
      </c>
      <c r="BH15" s="194">
        <f>Incapacity_benefits!BH27</f>
        <v>0</v>
      </c>
      <c r="BI15" s="194">
        <f>Incapacity_benefits!BI27</f>
        <v>0</v>
      </c>
      <c r="BJ15" s="194">
        <f>Incapacity_benefits!BJ27</f>
        <v>0</v>
      </c>
      <c r="BK15" s="194">
        <f>Incapacity_benefits!BK27</f>
        <v>0</v>
      </c>
      <c r="BL15" s="194">
        <f>Incapacity_benefits!BL27</f>
        <v>0</v>
      </c>
      <c r="BM15" s="194">
        <f>Incapacity_benefits!BM27</f>
        <v>0</v>
      </c>
      <c r="BN15" s="194">
        <f>Incapacity_benefits!BN27</f>
        <v>0</v>
      </c>
      <c r="BO15" s="194">
        <f>Incapacity_benefits!BO27</f>
        <v>0</v>
      </c>
      <c r="BP15" s="194">
        <f>Incapacity_benefits!BP27</f>
        <v>0</v>
      </c>
      <c r="BQ15" s="194">
        <f>Incapacity_benefits!BQ27</f>
        <v>0</v>
      </c>
      <c r="BR15" s="194">
        <f>Incapacity_benefits!BR27</f>
        <v>0</v>
      </c>
      <c r="BS15" s="194">
        <f>Incapacity_benefits!BS27</f>
        <v>0</v>
      </c>
      <c r="BT15" s="194">
        <f>Incapacity_benefits!BT27</f>
        <v>0</v>
      </c>
      <c r="BU15" s="194">
        <f>Incapacity_benefits!BU27</f>
        <v>0</v>
      </c>
      <c r="BV15" s="194">
        <f>Incapacity_benefits!BV27</f>
        <v>0</v>
      </c>
      <c r="BW15" s="194">
        <f>Incapacity_benefits!BW27</f>
        <v>0</v>
      </c>
      <c r="BX15" s="194">
        <f>Incapacity_benefits!BX27</f>
        <v>0</v>
      </c>
      <c r="BY15" s="194">
        <f>Incapacity_benefits!BY27</f>
        <v>0</v>
      </c>
      <c r="BZ15" s="194">
        <f>Incapacity_benefits!BZ27</f>
        <v>0</v>
      </c>
      <c r="CA15" s="194">
        <f>Incapacity_benefits!CA27</f>
        <v>0</v>
      </c>
      <c r="CB15" s="194">
        <f>Incapacity_benefits!CB27</f>
        <v>0</v>
      </c>
      <c r="CC15" s="195">
        <f>Incapacity_benefits!CC27</f>
        <v>0</v>
      </c>
    </row>
    <row r="16" spans="1:81" x14ac:dyDescent="0.4">
      <c r="A16" s="253"/>
      <c r="B16" s="254" t="s">
        <v>263</v>
      </c>
      <c r="AH16" s="194">
        <f>Incapacity_benefits!AH37</f>
        <v>69</v>
      </c>
      <c r="AI16" s="194">
        <f>Incapacity_benefits!AI37</f>
        <v>85</v>
      </c>
      <c r="AJ16" s="194">
        <f>Incapacity_benefits!AJ37</f>
        <v>108</v>
      </c>
      <c r="AK16" s="194">
        <f>Incapacity_benefits!AK37</f>
        <v>130</v>
      </c>
      <c r="AL16" s="194">
        <f>Incapacity_benefits!AL37</f>
        <v>154</v>
      </c>
      <c r="AM16" s="194">
        <f>Incapacity_benefits!AM37</f>
        <v>182</v>
      </c>
      <c r="AN16" s="194">
        <f>Incapacity_benefits!AN37</f>
        <v>236</v>
      </c>
      <c r="AO16" s="194">
        <f>Incapacity_benefits!AO37</f>
        <v>266</v>
      </c>
      <c r="AP16" s="194">
        <f>Incapacity_benefits!AP37</f>
        <v>285</v>
      </c>
      <c r="AQ16" s="194">
        <f>Incapacity_benefits!AQ37</f>
        <v>295.17</v>
      </c>
      <c r="AR16" s="194">
        <f>Incapacity_benefits!AR37</f>
        <v>316.22399999999999</v>
      </c>
      <c r="AS16" s="194">
        <f>Incapacity_benefits!AS37</f>
        <v>345.99400000000003</v>
      </c>
      <c r="AT16" s="194">
        <f>Incapacity_benefits!AT37</f>
        <v>428.738</v>
      </c>
      <c r="AU16" s="194">
        <f>Incapacity_benefits!AU37</f>
        <v>596.20899999999983</v>
      </c>
      <c r="AV16" s="194">
        <f>Incapacity_benefits!AV37</f>
        <v>640.11500000000001</v>
      </c>
      <c r="AW16" s="194">
        <f>Incapacity_benefits!AW37</f>
        <v>703.23900000000003</v>
      </c>
      <c r="AX16" s="194">
        <f>Incapacity_benefits!AX37</f>
        <v>775.55</v>
      </c>
      <c r="AY16" s="194">
        <f>Incapacity_benefits!AY37</f>
        <v>820.41200000000003</v>
      </c>
      <c r="AZ16" s="194">
        <f>Incapacity_benefits!AZ37</f>
        <v>905.78099999999995</v>
      </c>
      <c r="BA16" s="194">
        <f>Incapacity_benefits!BA37</f>
        <v>998.82600000000002</v>
      </c>
      <c r="BB16" s="194">
        <f>Incapacity_benefits!BB37</f>
        <v>984.22199999999998</v>
      </c>
      <c r="BC16" s="194">
        <f>Incapacity_benefits!BC37</f>
        <v>1006.239</v>
      </c>
      <c r="BD16" s="194">
        <f>Incapacity_benefits!BD37</f>
        <v>1014.208</v>
      </c>
      <c r="BE16" s="194">
        <f>Incapacity_benefits!BE37</f>
        <v>1039.6609860351221</v>
      </c>
      <c r="BF16" s="194">
        <f>Incapacity_benefits!BF37</f>
        <v>957.64443993986208</v>
      </c>
      <c r="BG16" s="194">
        <f>Incapacity_benefits!BG37</f>
        <v>936.04611806509195</v>
      </c>
      <c r="BH16" s="194">
        <f>Incapacity_benefits!BH37</f>
        <v>918.404</v>
      </c>
      <c r="BI16" s="194">
        <f>Incapacity_benefits!BI37</f>
        <v>900.21167600999991</v>
      </c>
      <c r="BJ16" s="194">
        <f>Incapacity_benefits!BJ37</f>
        <v>903.50131326000019</v>
      </c>
      <c r="BK16" s="194">
        <f>Incapacity_benefits!BK37</f>
        <v>898.33186294287157</v>
      </c>
      <c r="BL16" s="194">
        <f>Incapacity_benefits!BL37</f>
        <v>887.43066767999994</v>
      </c>
      <c r="BM16" s="194">
        <f>Incapacity_benefits!BM37</f>
        <v>906.54925574000004</v>
      </c>
      <c r="BN16" s="194">
        <f>Incapacity_benefits!BN37</f>
        <v>888.26432449502204</v>
      </c>
      <c r="BO16" s="194">
        <f>Incapacity_benefits!BO37</f>
        <v>880.68628874000012</v>
      </c>
      <c r="BP16" s="194">
        <f>Incapacity_benefits!BP37</f>
        <v>886.86491193999996</v>
      </c>
      <c r="BQ16" s="194">
        <f>Incapacity_benefits!BQ37</f>
        <v>859.72773397999993</v>
      </c>
      <c r="BR16" s="194">
        <f>Incapacity_benefits!BR37</f>
        <v>735.16706013999999</v>
      </c>
      <c r="BS16" s="194">
        <f>Incapacity_benefits!BS37</f>
        <v>469.59270565999998</v>
      </c>
      <c r="BT16" s="194">
        <f>Incapacity_benefits!BT37</f>
        <v>234.28937809000001</v>
      </c>
      <c r="BU16" s="194">
        <f>Incapacity_benefits!BU37</f>
        <v>119.58597664999999</v>
      </c>
      <c r="BV16" s="194">
        <f>Incapacity_benefits!BV37</f>
        <v>97.159200739999974</v>
      </c>
      <c r="BW16" s="194">
        <f>Incapacity_benefits!BW37</f>
        <v>89.01216091000002</v>
      </c>
      <c r="BX16" s="194">
        <f>Incapacity_benefits!BX37</f>
        <v>71.837741917024147</v>
      </c>
      <c r="BY16" s="194">
        <f>Incapacity_benefits!BY37</f>
        <v>63.786691495389462</v>
      </c>
      <c r="BZ16" s="194">
        <f>Incapacity_benefits!BZ37</f>
        <v>56.980882742467458</v>
      </c>
      <c r="CA16" s="194">
        <f>Incapacity_benefits!CA37</f>
        <v>50.151549001025018</v>
      </c>
      <c r="CB16" s="194">
        <f>Incapacity_benefits!CB37</f>
        <v>42.671978464919015</v>
      </c>
      <c r="CC16" s="195">
        <f>Incapacity_benefits!CC37</f>
        <v>34.944982553435608</v>
      </c>
    </row>
    <row r="17" spans="1:81" x14ac:dyDescent="0.4">
      <c r="A17" s="253"/>
      <c r="B17" s="254" t="s">
        <v>264</v>
      </c>
      <c r="AH17" s="194">
        <f>Incapacity_benefits!AH34</f>
        <v>696</v>
      </c>
      <c r="AI17" s="194">
        <f>Incapacity_benefits!AI34</f>
        <v>655</v>
      </c>
      <c r="AJ17" s="194">
        <f>Incapacity_benefits!AJ34</f>
        <v>654</v>
      </c>
      <c r="AK17" s="194">
        <f>Incapacity_benefits!AK34</f>
        <v>680</v>
      </c>
      <c r="AL17" s="194">
        <f>Incapacity_benefits!AL34</f>
        <v>554</v>
      </c>
      <c r="AM17" s="194">
        <f>Incapacity_benefits!AM34</f>
        <v>265</v>
      </c>
      <c r="AN17" s="194">
        <f>Incapacity_benefits!AN34</f>
        <v>279</v>
      </c>
      <c r="AO17" s="194">
        <f>Incapacity_benefits!AO34</f>
        <v>276</v>
      </c>
      <c r="AP17" s="194">
        <f>Incapacity_benefits!AP34</f>
        <v>179</v>
      </c>
      <c r="AQ17" s="194">
        <f>Incapacity_benefits!AQ34</f>
        <v>193.001</v>
      </c>
      <c r="AR17" s="194">
        <f>Incapacity_benefits!AR34</f>
        <v>191.96</v>
      </c>
      <c r="AS17" s="194">
        <f>Incapacity_benefits!AS34</f>
        <v>203.69200000000001</v>
      </c>
      <c r="AT17" s="194">
        <f>Incapacity_benefits!AT34</f>
        <v>216.292</v>
      </c>
      <c r="AU17" s="194">
        <f>Incapacity_benefits!AU34</f>
        <v>273.512</v>
      </c>
      <c r="AV17" s="194">
        <f>Incapacity_benefits!AV34</f>
        <v>364</v>
      </c>
      <c r="AW17" s="194">
        <f>Incapacity_benefits!AW34</f>
        <v>365</v>
      </c>
      <c r="AX17" s="194">
        <f>Incapacity_benefits!AX34</f>
        <v>341.84</v>
      </c>
      <c r="AY17" s="194">
        <f>Incapacity_benefits!AY34</f>
        <v>12</v>
      </c>
      <c r="AZ17" s="194">
        <f>Incapacity_benefits!AZ34</f>
        <v>0</v>
      </c>
      <c r="BA17" s="194">
        <f>Incapacity_benefits!BA34</f>
        <v>0</v>
      </c>
      <c r="BB17" s="194">
        <f>Incapacity_benefits!BB34</f>
        <v>0</v>
      </c>
      <c r="BC17" s="194">
        <f>Incapacity_benefits!BC34</f>
        <v>0</v>
      </c>
      <c r="BD17" s="194">
        <f>Incapacity_benefits!BD34</f>
        <v>0</v>
      </c>
      <c r="BE17" s="194">
        <f>Incapacity_benefits!BE34</f>
        <v>0</v>
      </c>
      <c r="BF17" s="194">
        <f>Incapacity_benefits!BF34</f>
        <v>0</v>
      </c>
      <c r="BG17" s="194">
        <f>Incapacity_benefits!BG34</f>
        <v>0</v>
      </c>
      <c r="BH17" s="194">
        <f>Incapacity_benefits!BH34</f>
        <v>0</v>
      </c>
      <c r="BI17" s="194">
        <f>Incapacity_benefits!BI34</f>
        <v>0</v>
      </c>
      <c r="BJ17" s="194">
        <f>Incapacity_benefits!BJ34</f>
        <v>0</v>
      </c>
      <c r="BK17" s="194">
        <f>Incapacity_benefits!BK34</f>
        <v>0</v>
      </c>
      <c r="BL17" s="194">
        <f>Incapacity_benefits!BL34</f>
        <v>0</v>
      </c>
      <c r="BM17" s="194">
        <f>Incapacity_benefits!BM34</f>
        <v>0</v>
      </c>
      <c r="BN17" s="194">
        <f>Incapacity_benefits!BN34</f>
        <v>0</v>
      </c>
      <c r="BO17" s="194">
        <f>Incapacity_benefits!BO34</f>
        <v>0</v>
      </c>
      <c r="BP17" s="194">
        <f>Incapacity_benefits!BP34</f>
        <v>0</v>
      </c>
      <c r="BQ17" s="194">
        <f>Incapacity_benefits!BQ34</f>
        <v>0</v>
      </c>
      <c r="BR17" s="194">
        <f>Incapacity_benefits!BR34</f>
        <v>0</v>
      </c>
      <c r="BS17" s="194">
        <f>Incapacity_benefits!BS34</f>
        <v>0</v>
      </c>
      <c r="BT17" s="194">
        <f>Incapacity_benefits!BT34</f>
        <v>0</v>
      </c>
      <c r="BU17" s="194">
        <f>Incapacity_benefits!BU34</f>
        <v>0</v>
      </c>
      <c r="BV17" s="194">
        <f>Incapacity_benefits!BV34</f>
        <v>0</v>
      </c>
      <c r="BW17" s="194">
        <f>Incapacity_benefits!BW34</f>
        <v>0</v>
      </c>
      <c r="BX17" s="194">
        <f>Incapacity_benefits!BX34</f>
        <v>0</v>
      </c>
      <c r="BY17" s="194">
        <f>Incapacity_benefits!BY34</f>
        <v>0</v>
      </c>
      <c r="BZ17" s="194">
        <f>Incapacity_benefits!BZ34</f>
        <v>0</v>
      </c>
      <c r="CA17" s="194">
        <f>Incapacity_benefits!CA34</f>
        <v>0</v>
      </c>
      <c r="CB17" s="194">
        <f>Incapacity_benefits!CB34</f>
        <v>0</v>
      </c>
      <c r="CC17" s="195">
        <f>Incapacity_benefits!CC34</f>
        <v>0</v>
      </c>
    </row>
    <row r="18" spans="1:81" ht="25.15" customHeight="1" x14ac:dyDescent="0.4">
      <c r="A18" s="253"/>
      <c r="B18" s="196" t="s">
        <v>432</v>
      </c>
      <c r="AH18" s="194">
        <f t="shared" ref="AH18:CC18" si="3">SUM(AH19:AH23)</f>
        <v>253</v>
      </c>
      <c r="AI18" s="194">
        <f t="shared" si="3"/>
        <v>285</v>
      </c>
      <c r="AJ18" s="194">
        <f t="shared" si="3"/>
        <v>329</v>
      </c>
      <c r="AK18" s="194">
        <f t="shared" si="3"/>
        <v>367</v>
      </c>
      <c r="AL18" s="194">
        <f t="shared" si="3"/>
        <v>399</v>
      </c>
      <c r="AM18" s="194">
        <f t="shared" si="3"/>
        <v>428</v>
      </c>
      <c r="AN18" s="194">
        <f t="shared" si="3"/>
        <v>441</v>
      </c>
      <c r="AO18" s="194">
        <f t="shared" si="3"/>
        <v>470</v>
      </c>
      <c r="AP18" s="194">
        <f t="shared" si="3"/>
        <v>505</v>
      </c>
      <c r="AQ18" s="194">
        <f t="shared" si="3"/>
        <v>514.10200000000009</v>
      </c>
      <c r="AR18" s="194">
        <f t="shared" si="3"/>
        <v>513.58300000000008</v>
      </c>
      <c r="AS18" s="194">
        <f t="shared" si="3"/>
        <v>533.13800000000003</v>
      </c>
      <c r="AT18" s="194">
        <f t="shared" si="3"/>
        <v>584.37099999999998</v>
      </c>
      <c r="AU18" s="194">
        <f t="shared" si="3"/>
        <v>654.65499413448993</v>
      </c>
      <c r="AV18" s="194">
        <f t="shared" si="3"/>
        <v>667.50399999999991</v>
      </c>
      <c r="AW18" s="194">
        <f t="shared" si="3"/>
        <v>686.28399999999988</v>
      </c>
      <c r="AX18" s="194">
        <f t="shared" si="3"/>
        <v>710.02199999999993</v>
      </c>
      <c r="AY18" s="194">
        <f t="shared" si="3"/>
        <v>734.97559504132221</v>
      </c>
      <c r="AZ18" s="194">
        <f t="shared" si="3"/>
        <v>748.39700000000005</v>
      </c>
      <c r="BA18" s="194">
        <f t="shared" si="3"/>
        <v>751.94600000000003</v>
      </c>
      <c r="BB18" s="194">
        <f t="shared" si="3"/>
        <v>769.20972503840244</v>
      </c>
      <c r="BC18" s="194">
        <f t="shared" si="3"/>
        <v>763.73799999999994</v>
      </c>
      <c r="BD18" s="194">
        <f t="shared" si="3"/>
        <v>770.87267336961202</v>
      </c>
      <c r="BE18" s="194">
        <f t="shared" si="3"/>
        <v>792.85709700000007</v>
      </c>
      <c r="BF18" s="194">
        <f t="shared" si="3"/>
        <v>802.21727761258762</v>
      </c>
      <c r="BG18" s="194">
        <f t="shared" si="3"/>
        <v>802.82745841250244</v>
      </c>
      <c r="BH18" s="194">
        <f t="shared" si="3"/>
        <v>815.19508900000005</v>
      </c>
      <c r="BI18" s="194">
        <f t="shared" si="3"/>
        <v>834.12734177900018</v>
      </c>
      <c r="BJ18" s="194">
        <f t="shared" si="3"/>
        <v>823.13039853999976</v>
      </c>
      <c r="BK18" s="194">
        <f t="shared" si="3"/>
        <v>822.24543098380013</v>
      </c>
      <c r="BL18" s="194">
        <f t="shared" si="3"/>
        <v>853.28739183000016</v>
      </c>
      <c r="BM18" s="194">
        <f t="shared" si="3"/>
        <v>886.07535800000016</v>
      </c>
      <c r="BN18" s="194">
        <f t="shared" si="3"/>
        <v>935.91351682000004</v>
      </c>
      <c r="BO18" s="194">
        <f t="shared" si="3"/>
        <v>934.84436764999998</v>
      </c>
      <c r="BP18" s="194">
        <f t="shared" si="3"/>
        <v>956.67538677023606</v>
      </c>
      <c r="BQ18" s="194">
        <f t="shared" si="3"/>
        <v>955.36992824000004</v>
      </c>
      <c r="BR18" s="194">
        <f t="shared" si="3"/>
        <v>990.27274720504909</v>
      </c>
      <c r="BS18" s="194">
        <f t="shared" si="3"/>
        <v>981.8956384411166</v>
      </c>
      <c r="BT18" s="194">
        <f t="shared" si="3"/>
        <v>944.54616344999977</v>
      </c>
      <c r="BU18" s="194">
        <f t="shared" si="3"/>
        <v>930.13222866000024</v>
      </c>
      <c r="BV18" s="194">
        <f t="shared" si="3"/>
        <v>923.82389724765926</v>
      </c>
      <c r="BW18" s="194">
        <f t="shared" si="3"/>
        <v>916.44816290999995</v>
      </c>
      <c r="BX18" s="194">
        <f t="shared" si="3"/>
        <v>795.1898418177235</v>
      </c>
      <c r="BY18" s="194">
        <f t="shared" si="3"/>
        <v>781.97862667514642</v>
      </c>
      <c r="BZ18" s="194">
        <f t="shared" si="3"/>
        <v>761.06682711205599</v>
      </c>
      <c r="CA18" s="194">
        <f t="shared" si="3"/>
        <v>751.37055783937137</v>
      </c>
      <c r="CB18" s="194">
        <f t="shared" si="3"/>
        <v>736.4016933338429</v>
      </c>
      <c r="CC18" s="195">
        <f t="shared" si="3"/>
        <v>723.80128150284111</v>
      </c>
    </row>
    <row r="19" spans="1:81" x14ac:dyDescent="0.4">
      <c r="A19" s="253"/>
      <c r="B19" s="178" t="s">
        <v>433</v>
      </c>
      <c r="AH19" s="194">
        <f>Industrial_injuries_benefits!AH10</f>
        <v>32</v>
      </c>
      <c r="AI19" s="194">
        <f>Industrial_injuries_benefits!AI10</f>
        <v>36</v>
      </c>
      <c r="AJ19" s="194">
        <f>Industrial_injuries_benefits!AJ10</f>
        <v>42</v>
      </c>
      <c r="AK19" s="194">
        <f>Industrial_injuries_benefits!AK10</f>
        <v>47</v>
      </c>
      <c r="AL19" s="194">
        <f>Industrial_injuries_benefits!AL10</f>
        <v>51</v>
      </c>
      <c r="AM19" s="194">
        <f>Industrial_injuries_benefits!AM10</f>
        <v>54</v>
      </c>
      <c r="AN19" s="194">
        <f>Industrial_injuries_benefits!AN10</f>
        <v>55</v>
      </c>
      <c r="AO19" s="194">
        <f>Industrial_injuries_benefits!AO10</f>
        <v>58</v>
      </c>
      <c r="AP19" s="194">
        <f>Industrial_injuries_benefits!AP10</f>
        <v>61</v>
      </c>
      <c r="AQ19" s="194">
        <f>Industrial_injuries_benefits!AQ10</f>
        <v>56.491999999999997</v>
      </c>
      <c r="AR19" s="194">
        <f>Industrial_injuries_benefits!AR10</f>
        <v>58.61</v>
      </c>
      <c r="AS19" s="194">
        <f>Industrial_injuries_benefits!AS10</f>
        <v>59.338999999999999</v>
      </c>
      <c r="AT19" s="194">
        <f>Industrial_injuries_benefits!AT10</f>
        <v>60.216000000000001</v>
      </c>
      <c r="AU19" s="194">
        <f>Industrial_injuries_benefits!AU10</f>
        <v>64.003</v>
      </c>
      <c r="AV19" s="194">
        <f>Industrial_injuries_benefits!AV10</f>
        <v>62.688000000000002</v>
      </c>
      <c r="AW19" s="194">
        <f>Industrial_injuries_benefits!AW10</f>
        <v>66.622</v>
      </c>
      <c r="AX19" s="194">
        <f>Industrial_injuries_benefits!AX10</f>
        <v>58.168999999999997</v>
      </c>
      <c r="AY19" s="194">
        <f>Industrial_injuries_benefits!AY10</f>
        <v>57.765999999999998</v>
      </c>
      <c r="AZ19" s="194">
        <f>Industrial_injuries_benefits!AZ10</f>
        <v>55.347000000000001</v>
      </c>
      <c r="BA19" s="194">
        <f>Industrial_injuries_benefits!BA10</f>
        <v>54.619</v>
      </c>
      <c r="BB19" s="194">
        <f>Industrial_injuries_benefits!BB10</f>
        <v>49.393000000000001</v>
      </c>
      <c r="BC19" s="194">
        <f>Industrial_injuries_benefits!BC10</f>
        <v>51.527999999999999</v>
      </c>
      <c r="BD19" s="194">
        <f>Industrial_injuries_benefits!BD10</f>
        <v>49</v>
      </c>
      <c r="BE19" s="194">
        <f>Industrial_injuries_benefits!BE10</f>
        <v>49</v>
      </c>
      <c r="BF19" s="194">
        <f>Industrial_injuries_benefits!BF10</f>
        <v>48.056406750000008</v>
      </c>
      <c r="BG19" s="194">
        <f>Industrial_injuries_benefits!BG10</f>
        <v>45.566810758911991</v>
      </c>
      <c r="BH19" s="194">
        <f>Industrial_injuries_benefits!BH10</f>
        <v>43.427999999999997</v>
      </c>
      <c r="BI19" s="194">
        <f>Industrial_injuries_benefits!BI10</f>
        <v>40.824999999999996</v>
      </c>
      <c r="BJ19" s="194">
        <f>Industrial_injuries_benefits!BJ10</f>
        <v>39.280999999999992</v>
      </c>
      <c r="BK19" s="194">
        <f>Industrial_injuries_benefits!BK10</f>
        <v>37.953660409999991</v>
      </c>
      <c r="BL19" s="194">
        <f>Industrial_injuries_benefits!BL10</f>
        <v>36.609209720000003</v>
      </c>
      <c r="BM19" s="194">
        <f>Industrial_injuries_benefits!BM10</f>
        <v>35.892877070000004</v>
      </c>
      <c r="BN19" s="194">
        <f>Industrial_injuries_benefits!BN10</f>
        <v>34.066781949999992</v>
      </c>
      <c r="BO19" s="194">
        <f>Industrial_injuries_benefits!BO10</f>
        <v>32.863790210000005</v>
      </c>
      <c r="BP19" s="194">
        <f>Industrial_injuries_benefits!BP10</f>
        <v>31.777945706246079</v>
      </c>
      <c r="BQ19" s="194">
        <f>Industrial_injuries_benefits!BQ10</f>
        <v>30.124750710000001</v>
      </c>
      <c r="BR19" s="194">
        <f>Industrial_injuries_benefits!BR10</f>
        <v>28.755832375049046</v>
      </c>
      <c r="BS19" s="194">
        <f>Industrial_injuries_benefits!BS10</f>
        <v>26.991647433106994</v>
      </c>
      <c r="BT19" s="194">
        <f>Industrial_injuries_benefits!BT10</f>
        <v>25.534691388567929</v>
      </c>
      <c r="BU19" s="194">
        <f>Industrial_injuries_benefits!BU10</f>
        <v>23.809080946212962</v>
      </c>
      <c r="BV19" s="194">
        <f>Industrial_injuries_benefits!BV10</f>
        <v>22.333212797656621</v>
      </c>
      <c r="BW19" s="194">
        <f>Industrial_injuries_benefits!BW10</f>
        <v>20.985470357773181</v>
      </c>
      <c r="BX19" s="194">
        <f>Industrial_injuries_benefits!BX10</f>
        <v>16.732446899224119</v>
      </c>
      <c r="BY19" s="194">
        <f>Industrial_injuries_benefits!BY10</f>
        <v>15.370797474406086</v>
      </c>
      <c r="BZ19" s="194">
        <f>Industrial_injuries_benefits!BZ10</f>
        <v>14.547349365599251</v>
      </c>
      <c r="CA19" s="194">
        <f>Industrial_injuries_benefits!CA10</f>
        <v>13.647630845325457</v>
      </c>
      <c r="CB19" s="194">
        <f>Industrial_injuries_benefits!CB10</f>
        <v>12.707704718807729</v>
      </c>
      <c r="CC19" s="195">
        <f>Industrial_injuries_benefits!CC10</f>
        <v>11.874595561531562</v>
      </c>
    </row>
    <row r="20" spans="1:81" x14ac:dyDescent="0.4">
      <c r="A20" s="253"/>
      <c r="B20" s="178" t="s">
        <v>434</v>
      </c>
      <c r="AH20" s="194">
        <f>Industrial_injuries_benefits!AH6</f>
        <v>216</v>
      </c>
      <c r="AI20" s="194">
        <f>Industrial_injuries_benefits!AI6</f>
        <v>244</v>
      </c>
      <c r="AJ20" s="194">
        <f>Industrial_injuries_benefits!AJ6</f>
        <v>282</v>
      </c>
      <c r="AK20" s="194">
        <f>Industrial_injuries_benefits!AK6</f>
        <v>315</v>
      </c>
      <c r="AL20" s="194">
        <f>Industrial_injuries_benefits!AL6</f>
        <v>343</v>
      </c>
      <c r="AM20" s="194">
        <f>Industrial_injuries_benefits!AM6</f>
        <v>369</v>
      </c>
      <c r="AN20" s="194">
        <f>Industrial_injuries_benefits!AN6</f>
        <v>381</v>
      </c>
      <c r="AO20" s="194">
        <f>Industrial_injuries_benefits!AO6</f>
        <v>407</v>
      </c>
      <c r="AP20" s="194">
        <f>Industrial_injuries_benefits!AP6</f>
        <v>440</v>
      </c>
      <c r="AQ20" s="194">
        <f>Industrial_injuries_benefits!AQ6</f>
        <v>453.38600000000002</v>
      </c>
      <c r="AR20" s="194">
        <f>Industrial_injuries_benefits!AR6</f>
        <v>451.27800000000002</v>
      </c>
      <c r="AS20" s="194">
        <f>Industrial_injuries_benefits!AS6</f>
        <v>469.52100000000002</v>
      </c>
      <c r="AT20" s="194">
        <f>Industrial_injuries_benefits!AT6</f>
        <v>520.06299999999999</v>
      </c>
      <c r="AU20" s="194">
        <f>Industrial_injuries_benefits!AU6</f>
        <v>586.55099413448988</v>
      </c>
      <c r="AV20" s="194">
        <f>Industrial_injuries_benefits!AV6</f>
        <v>600.92999999999995</v>
      </c>
      <c r="AW20" s="194">
        <f>Industrial_injuries_benefits!AW6</f>
        <v>616.15499999999997</v>
      </c>
      <c r="AX20" s="194">
        <f>Industrial_injuries_benefits!AX6</f>
        <v>645.43899999999996</v>
      </c>
      <c r="AY20" s="194">
        <f>Industrial_injuries_benefits!AY6</f>
        <v>669.97299999999996</v>
      </c>
      <c r="AZ20" s="194">
        <f>Industrial_injuries_benefits!AZ6</f>
        <v>684.82</v>
      </c>
      <c r="BA20" s="194">
        <f>Industrial_injuries_benefits!BA6</f>
        <v>689.89800000000002</v>
      </c>
      <c r="BB20" s="194">
        <f>Industrial_injuries_benefits!BB6</f>
        <v>709.66099999999994</v>
      </c>
      <c r="BC20" s="194">
        <f>Industrial_injuries_benefits!BC6</f>
        <v>699.61199999999997</v>
      </c>
      <c r="BD20" s="194">
        <f>Industrial_injuries_benefits!BD6</f>
        <v>708</v>
      </c>
      <c r="BE20" s="194">
        <f>Industrial_injuries_benefits!BE6</f>
        <v>727.45800000000008</v>
      </c>
      <c r="BF20" s="194">
        <f>Industrial_injuries_benefits!BF6</f>
        <v>732.7211213525876</v>
      </c>
      <c r="BG20" s="194">
        <f>Industrial_injuries_benefits!BG6</f>
        <v>736.5558877814442</v>
      </c>
      <c r="BH20" s="194">
        <f>Industrial_injuries_benefits!BH6</f>
        <v>749.94100000000003</v>
      </c>
      <c r="BI20" s="194">
        <f>Industrial_injuries_benefits!BI6</f>
        <v>745.66237929900012</v>
      </c>
      <c r="BJ20" s="194">
        <f>Industrial_injuries_benefits!BJ6</f>
        <v>750.09489891999988</v>
      </c>
      <c r="BK20" s="194">
        <f>Industrial_injuries_benefits!BK6</f>
        <v>755.76206665380005</v>
      </c>
      <c r="BL20" s="194">
        <f>Industrial_injuries_benefits!BL6</f>
        <v>778.67019714000014</v>
      </c>
      <c r="BM20" s="194">
        <f>Industrial_injuries_benefits!BM6</f>
        <v>807.08740407000005</v>
      </c>
      <c r="BN20" s="194">
        <f>Industrial_injuries_benefits!BN6</f>
        <v>853.62603838000007</v>
      </c>
      <c r="BO20" s="194">
        <f>Industrial_injuries_benefits!BO6</f>
        <v>854.15397472999996</v>
      </c>
      <c r="BP20" s="194">
        <f>Industrial_injuries_benefits!BP6</f>
        <v>873.08095759619198</v>
      </c>
      <c r="BQ20" s="194">
        <f>Industrial_injuries_benefits!BQ6</f>
        <v>870.57572770000002</v>
      </c>
      <c r="BR20" s="194">
        <f>Industrial_injuries_benefits!BR6</f>
        <v>879.197</v>
      </c>
      <c r="BS20" s="194">
        <f>Industrial_injuries_benefits!BS6</f>
        <v>865.05799890795549</v>
      </c>
      <c r="BT20" s="194">
        <f>Industrial_injuries_benefits!BT6</f>
        <v>835.61493410366666</v>
      </c>
      <c r="BU20" s="194">
        <f>Industrial_injuries_benefits!BU6</f>
        <v>816.60546981378729</v>
      </c>
      <c r="BV20" s="194">
        <f>Industrial_injuries_benefits!BV6</f>
        <v>815.68788701622077</v>
      </c>
      <c r="BW20" s="194">
        <f>Industrial_injuries_benefits!BW6</f>
        <v>809.83314456049766</v>
      </c>
      <c r="BX20" s="194">
        <f>Industrial_injuries_benefits!BX6</f>
        <v>703.85059566387986</v>
      </c>
      <c r="BY20" s="194">
        <f>Industrial_injuries_benefits!BY6</f>
        <v>674.54422202939008</v>
      </c>
      <c r="BZ20" s="194">
        <f>Industrial_injuries_benefits!BZ6</f>
        <v>664.08896471567164</v>
      </c>
      <c r="CA20" s="194">
        <f>Industrial_injuries_benefits!CA6</f>
        <v>655.62129955119633</v>
      </c>
      <c r="CB20" s="194">
        <f>Industrial_injuries_benefits!CB6</f>
        <v>642.22868941404408</v>
      </c>
      <c r="CC20" s="195">
        <f>Industrial_injuries_benefits!CC6</f>
        <v>630.46138674031852</v>
      </c>
    </row>
    <row r="21" spans="1:81" x14ac:dyDescent="0.4">
      <c r="A21" s="253"/>
      <c r="B21" s="255" t="s">
        <v>435</v>
      </c>
      <c r="AH21" s="194">
        <f>Industrial_injuries_benefits!AH15</f>
        <v>0</v>
      </c>
      <c r="AI21" s="194">
        <f>Industrial_injuries_benefits!AI15</f>
        <v>0</v>
      </c>
      <c r="AJ21" s="194">
        <f>Industrial_injuries_benefits!AJ15</f>
        <v>0</v>
      </c>
      <c r="AK21" s="194">
        <f>Industrial_injuries_benefits!AK15</f>
        <v>0</v>
      </c>
      <c r="AL21" s="194">
        <f>Industrial_injuries_benefits!AL15</f>
        <v>0</v>
      </c>
      <c r="AM21" s="194">
        <f>Industrial_injuries_benefits!AM15</f>
        <v>0</v>
      </c>
      <c r="AN21" s="194">
        <f>Industrial_injuries_benefits!AN15</f>
        <v>0</v>
      </c>
      <c r="AO21" s="194">
        <f>Industrial_injuries_benefits!AO15</f>
        <v>0</v>
      </c>
      <c r="AP21" s="194">
        <f>Industrial_injuries_benefits!AP15</f>
        <v>0</v>
      </c>
      <c r="AQ21" s="194">
        <f>Industrial_injuries_benefits!AQ15</f>
        <v>0</v>
      </c>
      <c r="AR21" s="194">
        <f>Industrial_injuries_benefits!AR15</f>
        <v>0</v>
      </c>
      <c r="AS21" s="194">
        <f>Industrial_injuries_benefits!AS15</f>
        <v>0</v>
      </c>
      <c r="AT21" s="194">
        <f>Industrial_injuries_benefits!AT15</f>
        <v>0</v>
      </c>
      <c r="AU21" s="194">
        <f>Industrial_injuries_benefits!AU15</f>
        <v>0</v>
      </c>
      <c r="AV21" s="194">
        <f>Industrial_injuries_benefits!AV15</f>
        <v>0</v>
      </c>
      <c r="AW21" s="194">
        <f>Industrial_injuries_benefits!AW15</f>
        <v>0</v>
      </c>
      <c r="AX21" s="194">
        <f>Industrial_injuries_benefits!AX15</f>
        <v>0</v>
      </c>
      <c r="AY21" s="194">
        <f>Industrial_injuries_benefits!AY15</f>
        <v>0</v>
      </c>
      <c r="AZ21" s="194">
        <f>Industrial_injuries_benefits!AZ15</f>
        <v>0</v>
      </c>
      <c r="BA21" s="194">
        <f>Industrial_injuries_benefits!BA15</f>
        <v>0</v>
      </c>
      <c r="BB21" s="194">
        <f>Industrial_injuries_benefits!BB15</f>
        <v>0</v>
      </c>
      <c r="BC21" s="194">
        <f>Industrial_injuries_benefits!BC15</f>
        <v>0</v>
      </c>
      <c r="BD21" s="194">
        <f>Industrial_injuries_benefits!BD15</f>
        <v>0</v>
      </c>
      <c r="BE21" s="194">
        <f>Industrial_injuries_benefits!BE15</f>
        <v>0</v>
      </c>
      <c r="BF21" s="194">
        <f>Industrial_injuries_benefits!BF15</f>
        <v>0</v>
      </c>
      <c r="BG21" s="194">
        <f>Industrial_injuries_benefits!BG15</f>
        <v>0</v>
      </c>
      <c r="BH21" s="194">
        <f>Industrial_injuries_benefits!BH15</f>
        <v>0</v>
      </c>
      <c r="BI21" s="194">
        <f>Industrial_injuries_benefits!BI15</f>
        <v>0</v>
      </c>
      <c r="BJ21" s="194">
        <f>Industrial_injuries_benefits!BJ15</f>
        <v>0</v>
      </c>
      <c r="BK21" s="194">
        <f>Industrial_injuries_benefits!BK15</f>
        <v>0</v>
      </c>
      <c r="BL21" s="194">
        <f>Industrial_injuries_benefits!BL15</f>
        <v>5.5109329999999996</v>
      </c>
      <c r="BM21" s="194">
        <f>Industrial_injuries_benefits!BM15</f>
        <v>7.0408049999999998</v>
      </c>
      <c r="BN21" s="194">
        <f>Industrial_injuries_benefits!BN15</f>
        <v>9.2482140000000008</v>
      </c>
      <c r="BO21" s="194">
        <f>Industrial_injuries_benefits!BO15</f>
        <v>9.5133209999999995</v>
      </c>
      <c r="BP21" s="194">
        <f>Industrial_injuries_benefits!BP15</f>
        <v>9.4075343484310903</v>
      </c>
      <c r="BQ21" s="194">
        <f>Industrial_injuries_benefits!BQ15</f>
        <v>9.2168086836232543</v>
      </c>
      <c r="BR21" s="194">
        <f>Industrial_injuries_benefits!BR15</f>
        <v>37.532187830000005</v>
      </c>
      <c r="BS21" s="194">
        <f>Industrial_injuries_benefits!BS15</f>
        <v>43.794516459999997</v>
      </c>
      <c r="BT21" s="194">
        <f>Industrial_injuries_benefits!BT15</f>
        <v>41.280517799999998</v>
      </c>
      <c r="BU21" s="194">
        <f>Industrial_injuries_benefits!BU15</f>
        <v>48.629247100000001</v>
      </c>
      <c r="BV21" s="194">
        <f>Industrial_injuries_benefits!BV15</f>
        <v>41.032349681177138</v>
      </c>
      <c r="BW21" s="194">
        <f>Industrial_injuries_benefits!BW15</f>
        <v>43.885255000000001</v>
      </c>
      <c r="BX21" s="194">
        <f>Industrial_injuries_benefits!BX15</f>
        <v>41.616501999999997</v>
      </c>
      <c r="BY21" s="194">
        <f>Industrial_injuries_benefits!BY15</f>
        <v>44.768235767042626</v>
      </c>
      <c r="BZ21" s="194">
        <f>Industrial_injuries_benefits!BZ15</f>
        <v>42.996176075438797</v>
      </c>
      <c r="CA21" s="194">
        <f>Industrial_injuries_benefits!CA15</f>
        <v>42.9323477156275</v>
      </c>
      <c r="CB21" s="194">
        <f>Industrial_injuries_benefits!CB15</f>
        <v>42.808852526208</v>
      </c>
      <c r="CC21" s="195">
        <f>Industrial_injuries_benefits!CC15</f>
        <v>42.808852526208</v>
      </c>
    </row>
    <row r="22" spans="1:81" x14ac:dyDescent="0.4">
      <c r="A22" s="253"/>
      <c r="B22" s="256" t="s">
        <v>436</v>
      </c>
      <c r="AH22" s="194">
        <f>Industrial_injuries_benefits!AH13</f>
        <v>5</v>
      </c>
      <c r="AI22" s="194">
        <f>Industrial_injuries_benefits!AI13</f>
        <v>5</v>
      </c>
      <c r="AJ22" s="194">
        <f>Industrial_injuries_benefits!AJ13</f>
        <v>5</v>
      </c>
      <c r="AK22" s="194">
        <f>Industrial_injuries_benefits!AK13</f>
        <v>5</v>
      </c>
      <c r="AL22" s="194">
        <f>Industrial_injuries_benefits!AL13</f>
        <v>5</v>
      </c>
      <c r="AM22" s="194">
        <f>Industrial_injuries_benefits!AM13</f>
        <v>5</v>
      </c>
      <c r="AN22" s="194">
        <f>Industrial_injuries_benefits!AN13</f>
        <v>5</v>
      </c>
      <c r="AO22" s="194">
        <f>Industrial_injuries_benefits!AO13</f>
        <v>5</v>
      </c>
      <c r="AP22" s="194">
        <f>Industrial_injuries_benefits!AP13</f>
        <v>4</v>
      </c>
      <c r="AQ22" s="194">
        <f>Industrial_injuries_benefits!AQ13</f>
        <v>4.2240000000000002</v>
      </c>
      <c r="AR22" s="194">
        <f>Industrial_injuries_benefits!AR13</f>
        <v>3.6949999999999998</v>
      </c>
      <c r="AS22" s="194">
        <f>Industrial_injuries_benefits!AS13</f>
        <v>4.2779999999999996</v>
      </c>
      <c r="AT22" s="194">
        <f>Industrial_injuries_benefits!AT13</f>
        <v>4.0919999999999996</v>
      </c>
      <c r="AU22" s="194">
        <f>Industrial_injuries_benefits!AU13</f>
        <v>4.101</v>
      </c>
      <c r="AV22" s="194">
        <f>Industrial_injuries_benefits!AV13</f>
        <v>3.8860000000000001</v>
      </c>
      <c r="AW22" s="194">
        <f>Industrial_injuries_benefits!AW13</f>
        <v>3.5070000000000001</v>
      </c>
      <c r="AX22" s="194">
        <f>Industrial_injuries_benefits!AX13</f>
        <v>2.9569999999999999</v>
      </c>
      <c r="AY22" s="194">
        <f>Industrial_injuries_benefits!AY13</f>
        <v>3.1080000000000001</v>
      </c>
      <c r="AZ22" s="194">
        <f>Industrial_injuries_benefits!AZ13</f>
        <v>2.7719999999999998</v>
      </c>
      <c r="BA22" s="194">
        <f>Industrial_injuries_benefits!BA13</f>
        <v>2.4620000000000002</v>
      </c>
      <c r="BB22" s="194">
        <f>Industrial_injuries_benefits!BB13</f>
        <v>1.859</v>
      </c>
      <c r="BC22" s="194">
        <f>Industrial_injuries_benefits!BC13</f>
        <v>2.0350000000000001</v>
      </c>
      <c r="BD22" s="194">
        <f>Industrial_injuries_benefits!BD13</f>
        <v>2</v>
      </c>
      <c r="BE22" s="194">
        <f>Industrial_injuries_benefits!BE13</f>
        <v>2</v>
      </c>
      <c r="BF22" s="194">
        <f>Industrial_injuries_benefits!BF13</f>
        <v>1.73005451</v>
      </c>
      <c r="BG22" s="194">
        <f>Industrial_injuries_benefits!BG13</f>
        <v>1.3642590700000001</v>
      </c>
      <c r="BH22" s="194">
        <f>Industrial_injuries_benefits!BH13</f>
        <v>1.1830000000000001</v>
      </c>
      <c r="BI22" s="194">
        <f>Industrial_injuries_benefits!BI13</f>
        <v>1.1019624799999999</v>
      </c>
      <c r="BJ22" s="194">
        <f>Industrial_injuries_benefits!BJ13</f>
        <v>1.0844996200000001</v>
      </c>
      <c r="BK22" s="194">
        <f>Industrial_injuries_benefits!BK13</f>
        <v>1.0897039199999998</v>
      </c>
      <c r="BL22" s="194">
        <f>Industrial_injuries_benefits!BL13</f>
        <v>0.94398397000000001</v>
      </c>
      <c r="BM22" s="194">
        <f>Industrial_injuries_benefits!BM13</f>
        <v>0.84670285999999995</v>
      </c>
      <c r="BN22" s="194">
        <f>Industrial_injuries_benefits!BN13</f>
        <v>0.75357149000000001</v>
      </c>
      <c r="BO22" s="194">
        <f>Industrial_injuries_benefits!BO13</f>
        <v>0.62038171000000009</v>
      </c>
      <c r="BP22" s="194">
        <f>Industrial_injuries_benefits!BP13</f>
        <v>0.38903970756204248</v>
      </c>
      <c r="BQ22" s="194">
        <f>Industrial_injuries_benefits!BQ13</f>
        <v>-6.0504900000000004E-3</v>
      </c>
      <c r="BR22" s="194">
        <f>Industrial_injuries_benefits!BR13</f>
        <v>-2E-3</v>
      </c>
      <c r="BS22" s="194">
        <f>Industrial_injuries_benefits!BS13</f>
        <v>-2.2053599458164261E-3</v>
      </c>
      <c r="BT22" s="194">
        <f>Industrial_injuries_benefits!BT13</f>
        <v>-3.6422842234731467E-2</v>
      </c>
      <c r="BU22" s="194">
        <f>Industrial_injuries_benefits!BU13</f>
        <v>0</v>
      </c>
      <c r="BV22" s="194">
        <f>Industrial_injuries_benefits!BV13</f>
        <v>-2.2454413877355386E-2</v>
      </c>
      <c r="BW22" s="194">
        <f>Industrial_injuries_benefits!BW13</f>
        <v>-3.6777008271012934E-2</v>
      </c>
      <c r="BX22" s="194">
        <f>Industrial_injuries_benefits!BX13</f>
        <v>3.0986888023449487E-4</v>
      </c>
      <c r="BY22" s="194">
        <f>Industrial_injuries_benefits!BY13</f>
        <v>-2.1233800035965178E-3</v>
      </c>
      <c r="BZ22" s="194">
        <f>Industrial_injuries_benefits!BZ13</f>
        <v>0</v>
      </c>
      <c r="CA22" s="194">
        <f>Industrial_injuries_benefits!CA13</f>
        <v>0</v>
      </c>
      <c r="CB22" s="194">
        <f>Industrial_injuries_benefits!CB13</f>
        <v>0</v>
      </c>
      <c r="CC22" s="195">
        <f>Industrial_injuries_benefits!CC13</f>
        <v>0</v>
      </c>
    </row>
    <row r="23" spans="1:81" x14ac:dyDescent="0.4">
      <c r="A23" s="253"/>
      <c r="B23" s="224" t="s">
        <v>437</v>
      </c>
      <c r="AH23" s="194">
        <f>Industrial_injuries_benefits!AH18</f>
        <v>0</v>
      </c>
      <c r="AI23" s="194">
        <f>Industrial_injuries_benefits!AI18</f>
        <v>0</v>
      </c>
      <c r="AJ23" s="194">
        <f>Industrial_injuries_benefits!AJ18</f>
        <v>0</v>
      </c>
      <c r="AK23" s="194">
        <f>Industrial_injuries_benefits!AK18</f>
        <v>0</v>
      </c>
      <c r="AL23" s="194">
        <f>Industrial_injuries_benefits!AL18</f>
        <v>0</v>
      </c>
      <c r="AM23" s="194">
        <f>Industrial_injuries_benefits!AM18</f>
        <v>0</v>
      </c>
      <c r="AN23" s="194">
        <f>Industrial_injuries_benefits!AN18</f>
        <v>0</v>
      </c>
      <c r="AO23" s="194">
        <f>Industrial_injuries_benefits!AO18</f>
        <v>0</v>
      </c>
      <c r="AP23" s="194">
        <f>Industrial_injuries_benefits!AP18</f>
        <v>0</v>
      </c>
      <c r="AQ23" s="194">
        <f>Industrial_injuries_benefits!AQ18</f>
        <v>0</v>
      </c>
      <c r="AR23" s="194">
        <f>Industrial_injuries_benefits!AR18</f>
        <v>0</v>
      </c>
      <c r="AS23" s="194">
        <f>Industrial_injuries_benefits!AS18</f>
        <v>0</v>
      </c>
      <c r="AT23" s="194">
        <f>Industrial_injuries_benefits!AT18</f>
        <v>0</v>
      </c>
      <c r="AU23" s="194">
        <f>Industrial_injuries_benefits!AU18</f>
        <v>0</v>
      </c>
      <c r="AV23" s="194">
        <f>Industrial_injuries_benefits!AV18</f>
        <v>0</v>
      </c>
      <c r="AW23" s="194">
        <f>Industrial_injuries_benefits!AW18</f>
        <v>0</v>
      </c>
      <c r="AX23" s="194">
        <f>Industrial_injuries_benefits!AX18</f>
        <v>3.4569999999999999</v>
      </c>
      <c r="AY23" s="194">
        <f>Industrial_injuries_benefits!AY18</f>
        <v>4.1285950413223143</v>
      </c>
      <c r="AZ23" s="194">
        <f>Industrial_injuries_benefits!AZ18</f>
        <v>5.4580000000000002</v>
      </c>
      <c r="BA23" s="194">
        <f>Industrial_injuries_benefits!BA18</f>
        <v>4.9669999999999996</v>
      </c>
      <c r="BB23" s="194">
        <f>Industrial_injuries_benefits!BB18</f>
        <v>8.2967250384024585</v>
      </c>
      <c r="BC23" s="194">
        <f>Industrial_injuries_benefits!BC18</f>
        <v>10.563000000000001</v>
      </c>
      <c r="BD23" s="194">
        <f>Industrial_injuries_benefits!BD18</f>
        <v>11.87267336961207</v>
      </c>
      <c r="BE23" s="194">
        <f>Industrial_injuries_benefits!BE18</f>
        <v>14.399096999999999</v>
      </c>
      <c r="BF23" s="194">
        <f>Industrial_injuries_benefits!BF18</f>
        <v>19.709695</v>
      </c>
      <c r="BG23" s="194">
        <f>Industrial_injuries_benefits!BG18</f>
        <v>19.340500802146213</v>
      </c>
      <c r="BH23" s="194">
        <f>Industrial_injuries_benefits!BH18</f>
        <v>20.643089</v>
      </c>
      <c r="BI23" s="194">
        <f>Industrial_injuries_benefits!BI18</f>
        <v>46.53799999999999</v>
      </c>
      <c r="BJ23" s="194">
        <f>Industrial_injuries_benefits!BJ18</f>
        <v>32.67</v>
      </c>
      <c r="BK23" s="194">
        <f>Industrial_injuries_benefits!BK18</f>
        <v>27.44</v>
      </c>
      <c r="BL23" s="194">
        <f>Industrial_injuries_benefits!BL18</f>
        <v>31.553068</v>
      </c>
      <c r="BM23" s="194">
        <f>Industrial_injuries_benefits!BM18</f>
        <v>35.207568999999999</v>
      </c>
      <c r="BN23" s="194">
        <f>Industrial_injuries_benefits!BN18</f>
        <v>38.218910999999999</v>
      </c>
      <c r="BO23" s="194">
        <f>Industrial_injuries_benefits!BO18</f>
        <v>37.692900000000002</v>
      </c>
      <c r="BP23" s="194">
        <f>Industrial_injuries_benefits!BP18</f>
        <v>42.019909411804896</v>
      </c>
      <c r="BQ23" s="194">
        <f>Industrial_injuries_benefits!BQ18</f>
        <v>45.458691636376749</v>
      </c>
      <c r="BR23" s="194">
        <f>Industrial_injuries_benefits!BR18</f>
        <v>44.789727000000006</v>
      </c>
      <c r="BS23" s="194">
        <f>Industrial_injuries_benefits!BS18</f>
        <v>46.053681000000005</v>
      </c>
      <c r="BT23" s="194">
        <f>Industrial_injuries_benefits!BT18</f>
        <v>42.152442999999998</v>
      </c>
      <c r="BU23" s="194">
        <f>Industrial_injuries_benefits!BU18</f>
        <v>41.088430800000005</v>
      </c>
      <c r="BV23" s="194">
        <f>Industrial_injuries_benefits!BV18</f>
        <v>44.79290216648203</v>
      </c>
      <c r="BW23" s="194">
        <f>Industrial_injuries_benefits!BW18</f>
        <v>41.78107</v>
      </c>
      <c r="BX23" s="194">
        <f>Industrial_injuries_benefits!BX18</f>
        <v>32.989987385739354</v>
      </c>
      <c r="BY23" s="194">
        <f>Industrial_injuries_benefits!BY18</f>
        <v>47.297494784311141</v>
      </c>
      <c r="BZ23" s="194">
        <f>Industrial_injuries_benefits!BZ18</f>
        <v>39.43433695534619</v>
      </c>
      <c r="CA23" s="194">
        <f>Industrial_injuries_benefits!CA18</f>
        <v>39.169279727222055</v>
      </c>
      <c r="CB23" s="194">
        <f>Industrial_injuries_benefits!CB18</f>
        <v>38.656446674783076</v>
      </c>
      <c r="CC23" s="195">
        <f>Industrial_injuries_benefits!CC18</f>
        <v>38.656446674783076</v>
      </c>
    </row>
    <row r="24" spans="1:81" ht="24.75" customHeight="1" x14ac:dyDescent="0.4">
      <c r="A24" s="253"/>
      <c r="B24" s="196" t="s">
        <v>438</v>
      </c>
      <c r="AH24" s="194">
        <f>Carers_Allowance!AH4</f>
        <v>4</v>
      </c>
      <c r="AI24" s="194">
        <f>Carers_Allowance!AI4</f>
        <v>4</v>
      </c>
      <c r="AJ24" s="194">
        <f>Carers_Allowance!AJ4</f>
        <v>5</v>
      </c>
      <c r="AK24" s="194">
        <f>Carers_Allowance!AK4</f>
        <v>6</v>
      </c>
      <c r="AL24" s="194">
        <f>Carers_Allowance!AL4</f>
        <v>8</v>
      </c>
      <c r="AM24" s="194">
        <f>Carers_Allowance!AM4</f>
        <v>10</v>
      </c>
      <c r="AN24" s="194">
        <f>Carers_Allowance!AN4</f>
        <v>11</v>
      </c>
      <c r="AO24" s="194">
        <f>Carers_Allowance!AO4</f>
        <v>13</v>
      </c>
      <c r="AP24" s="194">
        <f>Carers_Allowance!AP4</f>
        <v>104</v>
      </c>
      <c r="AQ24" s="194">
        <f>Carers_Allowance!AQ4</f>
        <v>183.72300000000001</v>
      </c>
      <c r="AR24" s="194">
        <f>Carers_Allowance!AR4</f>
        <v>173.41800000000001</v>
      </c>
      <c r="AS24" s="194">
        <f>Carers_Allowance!AS4</f>
        <v>183.63200000000001</v>
      </c>
      <c r="AT24" s="194">
        <f>Carers_Allowance!AT4</f>
        <v>208.02</v>
      </c>
      <c r="AU24" s="194">
        <f>Carers_Allowance!AU4</f>
        <v>284.64699999999999</v>
      </c>
      <c r="AV24" s="194">
        <f>Carers_Allowance!AV4</f>
        <v>345.29700000000008</v>
      </c>
      <c r="AW24" s="194">
        <f>Carers_Allowance!AW4</f>
        <v>441.74999999999994</v>
      </c>
      <c r="AX24" s="194">
        <f>Carers_Allowance!AX4</f>
        <v>526.322</v>
      </c>
      <c r="AY24" s="194">
        <f>Carers_Allowance!AY4</f>
        <v>617.35</v>
      </c>
      <c r="AZ24" s="194">
        <f>Carers_Allowance!AZ4</f>
        <v>736.40099999999995</v>
      </c>
      <c r="BA24" s="194">
        <f>Carers_Allowance!BA4</f>
        <v>745.90700000000004</v>
      </c>
      <c r="BB24" s="194">
        <f>Carers_Allowance!BB4</f>
        <v>782.37199999999996</v>
      </c>
      <c r="BC24" s="194">
        <f>Carers_Allowance!BC4</f>
        <v>834.52800000000002</v>
      </c>
      <c r="BD24" s="194">
        <f>Carers_Allowance!BD4</f>
        <v>867.01099999999997</v>
      </c>
      <c r="BE24" s="194">
        <f>Carers_Allowance!BE4</f>
        <v>931.78101869</v>
      </c>
      <c r="BF24" s="194">
        <f>Carers_Allowance!BF4</f>
        <v>993.10799999999995</v>
      </c>
      <c r="BG24" s="194">
        <f>Carers_Allowance!BG4</f>
        <v>1053.6691153298639</v>
      </c>
      <c r="BH24" s="194">
        <f>Carers_Allowance!BH4</f>
        <v>1096.0409999999999</v>
      </c>
      <c r="BI24" s="194">
        <f>Carers_Allowance!BI4</f>
        <v>1149.1385723000005</v>
      </c>
      <c r="BJ24" s="194">
        <f>Carers_Allowance!BJ4</f>
        <v>1181.2635561100005</v>
      </c>
      <c r="BK24" s="194">
        <f>Carers_Allowance!BK4</f>
        <v>1279.8853888127105</v>
      </c>
      <c r="BL24" s="194">
        <f>Carers_Allowance!BL4</f>
        <v>1362.9964772500002</v>
      </c>
      <c r="BM24" s="194">
        <f>Carers_Allowance!BM4</f>
        <v>1494.8980367000006</v>
      </c>
      <c r="BN24" s="194">
        <f>Carers_Allowance!BN4</f>
        <v>1572.0826307400002</v>
      </c>
      <c r="BO24" s="194">
        <f>Carers_Allowance!BO4</f>
        <v>1732.9771967700003</v>
      </c>
      <c r="BP24" s="194">
        <f>Carers_Allowance!BP4</f>
        <v>1927.2231981999998</v>
      </c>
      <c r="BQ24" s="194">
        <f>Carers_Allowance!BQ4</f>
        <v>2088.2668163797011</v>
      </c>
      <c r="BR24" s="194">
        <f>Carers_Allowance!BR4</f>
        <v>2319.2115774999988</v>
      </c>
      <c r="BS24" s="194">
        <f>Carers_Allowance!BS4</f>
        <v>2545.4439678199992</v>
      </c>
      <c r="BT24" s="194">
        <f>Carers_Allowance!BT4</f>
        <v>2666.973573598962</v>
      </c>
      <c r="BU24" s="194">
        <f>Carers_Allowance!BU4</f>
        <v>2830.0153530399994</v>
      </c>
      <c r="BV24" s="194">
        <f>Carers_Allowance!BV4</f>
        <v>2885.0112320200001</v>
      </c>
      <c r="BW24" s="194">
        <f>Carers_Allowance!BW4</f>
        <v>2940.7993120999995</v>
      </c>
      <c r="BX24" s="194">
        <f>Carers_Allowance!BX4</f>
        <v>3057.529256046636</v>
      </c>
      <c r="BY24" s="194">
        <f>Carers_Allowance!BY4</f>
        <v>3193.6978522492386</v>
      </c>
      <c r="BZ24" s="194">
        <f>Carers_Allowance!BZ4</f>
        <v>3454.9745915097901</v>
      </c>
      <c r="CA24" s="194">
        <f>Carers_Allowance!CA4</f>
        <v>3683.5157967988553</v>
      </c>
      <c r="CB24" s="194">
        <f>Carers_Allowance!CB4</f>
        <v>3921.2075795606156</v>
      </c>
      <c r="CC24" s="195">
        <f>Carers_Allowance!CC4</f>
        <v>4275.1549832872824</v>
      </c>
    </row>
    <row r="25" spans="1:81" ht="24.75" customHeight="1" x14ac:dyDescent="0.4">
      <c r="A25" s="253"/>
      <c r="B25" s="196" t="s">
        <v>439</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252.8506024179687</v>
      </c>
      <c r="BE25" s="194">
        <v>334.41491264418875</v>
      </c>
      <c r="BF25" s="194">
        <v>376.31615316717199</v>
      </c>
      <c r="BG25" s="194">
        <v>377.57849637345873</v>
      </c>
      <c r="BH25" s="194">
        <v>328.26976673374355</v>
      </c>
      <c r="BI25" s="194">
        <v>296.30574154435226</v>
      </c>
      <c r="BJ25" s="194">
        <v>290.48548701729464</v>
      </c>
      <c r="BK25" s="194">
        <v>283.72187865289749</v>
      </c>
      <c r="BL25" s="194">
        <v>276.94990169243857</v>
      </c>
      <c r="BM25" s="194">
        <v>304.28514955817326</v>
      </c>
      <c r="BN25" s="194">
        <v>388.24454173128282</v>
      </c>
      <c r="BO25" s="194">
        <v>430.68552026831782</v>
      </c>
      <c r="BP25" s="194">
        <v>508.21788711256067</v>
      </c>
      <c r="BQ25" s="194">
        <v>557.83154347728623</v>
      </c>
      <c r="BR25" s="194">
        <v>585.70178248498928</v>
      </c>
      <c r="BS25" s="194">
        <v>623.69732203767592</v>
      </c>
      <c r="BT25" s="194">
        <v>647.83632265719939</v>
      </c>
      <c r="BU25" s="194">
        <v>753.24031743211071</v>
      </c>
      <c r="BV25" s="194">
        <v>912.20248508472514</v>
      </c>
      <c r="BW25" s="194">
        <v>538.63203798338145</v>
      </c>
      <c r="BX25" s="194">
        <v>441.18859983616971</v>
      </c>
      <c r="BY25" s="194">
        <v>339.37461935760263</v>
      </c>
      <c r="BZ25" s="194">
        <v>255.94462824762132</v>
      </c>
      <c r="CA25" s="194">
        <v>180.07521565197462</v>
      </c>
      <c r="CB25" s="194">
        <v>110.07413970729063</v>
      </c>
      <c r="CC25" s="195">
        <v>35.141844615761862</v>
      </c>
    </row>
    <row r="26" spans="1:81" ht="24.75" customHeight="1" x14ac:dyDescent="0.4">
      <c r="A26" s="253"/>
      <c r="B26" s="196" t="s">
        <v>440</v>
      </c>
      <c r="AH26" s="194">
        <f t="shared" ref="AH26:CC26" si="4">SUM(AH28:AH30,AH32)</f>
        <v>51.497172727332845</v>
      </c>
      <c r="AI26" s="194">
        <f t="shared" si="4"/>
        <v>56.414147956273574</v>
      </c>
      <c r="AJ26" s="194">
        <f t="shared" si="4"/>
        <v>72.615417878922116</v>
      </c>
      <c r="AK26" s="194">
        <f t="shared" si="4"/>
        <v>117.78692276529311</v>
      </c>
      <c r="AL26" s="194">
        <f t="shared" si="4"/>
        <v>151.22362386540289</v>
      </c>
      <c r="AM26" s="194">
        <f t="shared" si="4"/>
        <v>178.70507247687672</v>
      </c>
      <c r="AN26" s="194">
        <f t="shared" si="4"/>
        <v>201.80019075346371</v>
      </c>
      <c r="AO26" s="194">
        <f t="shared" si="4"/>
        <v>225.35883833034222</v>
      </c>
      <c r="AP26" s="194">
        <f t="shared" si="4"/>
        <v>242.96586799409306</v>
      </c>
      <c r="AQ26" s="194">
        <f t="shared" si="4"/>
        <v>251.3770479196252</v>
      </c>
      <c r="AR26" s="194">
        <f t="shared" si="4"/>
        <v>219.61099999999999</v>
      </c>
      <c r="AS26" s="194">
        <f t="shared" si="4"/>
        <v>302.30599999999998</v>
      </c>
      <c r="AT26" s="194">
        <f t="shared" si="4"/>
        <v>415.50300000000004</v>
      </c>
      <c r="AU26" s="194">
        <f t="shared" si="4"/>
        <v>549.82100000000003</v>
      </c>
      <c r="AV26" s="194">
        <f t="shared" si="4"/>
        <v>722.96500000000003</v>
      </c>
      <c r="AW26" s="194">
        <f t="shared" si="4"/>
        <v>963.53300000000002</v>
      </c>
      <c r="AX26" s="194">
        <f t="shared" si="4"/>
        <v>1237.7020586775143</v>
      </c>
      <c r="AY26" s="194">
        <f t="shared" si="4"/>
        <v>1440.7675679371928</v>
      </c>
      <c r="AZ26" s="194">
        <f t="shared" si="4"/>
        <v>1632.1173192887268</v>
      </c>
      <c r="BA26" s="194">
        <f t="shared" si="4"/>
        <v>1783.2014949487759</v>
      </c>
      <c r="BB26" s="194">
        <f t="shared" si="4"/>
        <v>1966.2753495570933</v>
      </c>
      <c r="BC26" s="194">
        <f t="shared" si="4"/>
        <v>2143.4684371455282</v>
      </c>
      <c r="BD26" s="194">
        <f t="shared" si="4"/>
        <v>2303.1767229957381</v>
      </c>
      <c r="BE26" s="194">
        <f t="shared" si="4"/>
        <v>2531.7035246192022</v>
      </c>
      <c r="BF26" s="194">
        <f t="shared" si="4"/>
        <v>2999.4614887041653</v>
      </c>
      <c r="BG26" s="194">
        <f t="shared" si="4"/>
        <v>2966.6712049912694</v>
      </c>
      <c r="BH26" s="194">
        <f t="shared" si="4"/>
        <v>3201.5130041258617</v>
      </c>
      <c r="BI26" s="194">
        <f t="shared" si="4"/>
        <v>3472.5465205192463</v>
      </c>
      <c r="BJ26" s="194">
        <f t="shared" si="4"/>
        <v>3760.9241738617989</v>
      </c>
      <c r="BK26" s="194">
        <f t="shared" si="4"/>
        <v>3996.4280011900032</v>
      </c>
      <c r="BL26" s="194">
        <f t="shared" si="4"/>
        <v>4891.7079022417884</v>
      </c>
      <c r="BM26" s="194">
        <f t="shared" si="4"/>
        <v>5587.16694369992</v>
      </c>
      <c r="BN26" s="194">
        <f t="shared" si="4"/>
        <v>5998.1093455519394</v>
      </c>
      <c r="BO26" s="194">
        <f t="shared" si="4"/>
        <v>6471.3592562218046</v>
      </c>
      <c r="BP26" s="194">
        <f t="shared" si="4"/>
        <v>6901.4624032787806</v>
      </c>
      <c r="BQ26" s="194">
        <f t="shared" si="4"/>
        <v>7141.9076247388075</v>
      </c>
      <c r="BR26" s="194">
        <f t="shared" si="4"/>
        <v>7733.6700263693729</v>
      </c>
      <c r="BS26" s="194">
        <f t="shared" si="4"/>
        <v>8132.5337356956888</v>
      </c>
      <c r="BT26" s="194">
        <f t="shared" si="4"/>
        <v>8108.0490092891159</v>
      </c>
      <c r="BU26" s="194">
        <f t="shared" si="4"/>
        <v>7918.391130132075</v>
      </c>
      <c r="BV26" s="194">
        <f t="shared" si="4"/>
        <v>7516.1284248974798</v>
      </c>
      <c r="BW26" s="194">
        <f t="shared" si="4"/>
        <v>6856.2735826856861</v>
      </c>
      <c r="BX26" s="194">
        <f t="shared" si="4"/>
        <v>6366.7493457324872</v>
      </c>
      <c r="BY26" s="194">
        <f t="shared" si="4"/>
        <v>5884.3778299656324</v>
      </c>
      <c r="BZ26" s="194">
        <f t="shared" si="4"/>
        <v>5456.992488830736</v>
      </c>
      <c r="CA26" s="194">
        <f t="shared" si="4"/>
        <v>4924.8999134945116</v>
      </c>
      <c r="CB26" s="194">
        <f t="shared" si="4"/>
        <v>3883.3050546115924</v>
      </c>
      <c r="CC26" s="195">
        <f t="shared" si="4"/>
        <v>2359.9381279596191</v>
      </c>
    </row>
    <row r="27" spans="1:81" x14ac:dyDescent="0.4">
      <c r="A27" s="253"/>
      <c r="B27" s="224" t="s">
        <v>441</v>
      </c>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5"/>
    </row>
    <row r="28" spans="1:81" x14ac:dyDescent="0.4">
      <c r="A28" s="253"/>
      <c r="B28" s="254" t="s">
        <v>442</v>
      </c>
      <c r="AH28" s="194" t="str">
        <f>Housing_benefits!AH20</f>
        <v>-</v>
      </c>
      <c r="AI28" s="194" t="str">
        <f>Housing_benefits!AI20</f>
        <v>-</v>
      </c>
      <c r="AJ28" s="194" t="str">
        <f>Housing_benefits!AJ20</f>
        <v>-</v>
      </c>
      <c r="AK28" s="194" t="str">
        <f>Housing_benefits!AK20</f>
        <v>-</v>
      </c>
      <c r="AL28" s="194" t="str">
        <f>Housing_benefits!AL20</f>
        <v>-</v>
      </c>
      <c r="AM28" s="194" t="str">
        <f>Housing_benefits!AM20</f>
        <v>-</v>
      </c>
      <c r="AN28" s="194" t="str">
        <f>Housing_benefits!AN20</f>
        <v>-</v>
      </c>
      <c r="AO28" s="194" t="str">
        <f>Housing_benefits!AO20</f>
        <v>-</v>
      </c>
      <c r="AP28" s="194" t="str">
        <f>Housing_benefits!AP20</f>
        <v>-</v>
      </c>
      <c r="AQ28" s="194" t="str">
        <f>Housing_benefits!AQ20</f>
        <v>-</v>
      </c>
      <c r="AR28" s="194" t="str">
        <f>Housing_benefits!AR20</f>
        <v>-</v>
      </c>
      <c r="AS28" s="194" t="str">
        <f>Housing_benefits!AS20</f>
        <v>-</v>
      </c>
      <c r="AT28" s="194" t="str">
        <f>Housing_benefits!AT20</f>
        <v>-</v>
      </c>
      <c r="AU28" s="194" t="str">
        <f>Housing_benefits!AU20</f>
        <v>-</v>
      </c>
      <c r="AV28" s="194" t="str">
        <f>Housing_benefits!AV20</f>
        <v>-</v>
      </c>
      <c r="AW28" s="194" t="str">
        <f>Housing_benefits!AW20</f>
        <v>-</v>
      </c>
      <c r="AX28" s="194" t="str">
        <f>Housing_benefits!AX20</f>
        <v>-</v>
      </c>
      <c r="AY28" s="194" t="str">
        <f>Housing_benefits!AY20</f>
        <v>-</v>
      </c>
      <c r="AZ28" s="194" t="str">
        <f>Housing_benefits!AZ20</f>
        <v>-</v>
      </c>
      <c r="BA28" s="194" t="str">
        <f>Housing_benefits!BA20</f>
        <v>-</v>
      </c>
      <c r="BB28" s="194" t="str">
        <f>Housing_benefits!BB20</f>
        <v>-</v>
      </c>
      <c r="BC28" s="194" t="str">
        <f>Housing_benefits!BC20</f>
        <v>-</v>
      </c>
      <c r="BD28" s="194" t="str">
        <f>Housing_benefits!BD20</f>
        <v>-</v>
      </c>
      <c r="BE28" s="194" t="str">
        <f>Housing_benefits!BE20</f>
        <v>-</v>
      </c>
      <c r="BF28" s="194" t="str">
        <f>Housing_benefits!BF20</f>
        <v>-</v>
      </c>
      <c r="BG28" s="194" t="str">
        <f>Housing_benefits!BG20</f>
        <v>-</v>
      </c>
      <c r="BH28" s="194" t="str">
        <f>Housing_benefits!BH20</f>
        <v>-</v>
      </c>
      <c r="BI28" s="194" t="str">
        <f>Housing_benefits!BI20</f>
        <v>-</v>
      </c>
      <c r="BJ28" s="194" t="str">
        <f>Housing_benefits!BJ20</f>
        <v>-</v>
      </c>
      <c r="BK28" s="194" t="str">
        <f>Housing_benefits!BK20</f>
        <v>-</v>
      </c>
      <c r="BL28" s="194">
        <f>Housing_benefits!BL20</f>
        <v>315.32689004851829</v>
      </c>
      <c r="BM28" s="194">
        <f>Housing_benefits!BM20</f>
        <v>391.93425198433891</v>
      </c>
      <c r="BN28" s="194">
        <f>Housing_benefits!BN20</f>
        <v>465.09166515156534</v>
      </c>
      <c r="BO28" s="194">
        <f>Housing_benefits!BO20</f>
        <v>540.50149467791391</v>
      </c>
      <c r="BP28" s="194">
        <f>Housing_benefits!BP20</f>
        <v>626.09691811330299</v>
      </c>
      <c r="BQ28" s="194">
        <f>Housing_benefits!BQ20</f>
        <v>695.36424794605682</v>
      </c>
      <c r="BR28" s="194">
        <f>Housing_benefits!BR20</f>
        <v>781.28564014637732</v>
      </c>
      <c r="BS28" s="194">
        <f>Housing_benefits!BS20</f>
        <v>885.7633665276046</v>
      </c>
      <c r="BT28" s="194">
        <f>Housing_benefits!BT20</f>
        <v>935.86524437191224</v>
      </c>
      <c r="BU28" s="194">
        <f>Housing_benefits!BU20</f>
        <v>953.07062235629201</v>
      </c>
      <c r="BV28" s="194">
        <f>Housing_benefits!BV20</f>
        <v>940.40185978316003</v>
      </c>
      <c r="BW28" s="194">
        <f>Housing_benefits!BW20</f>
        <v>845.42001782872705</v>
      </c>
      <c r="BX28" s="194">
        <f>Housing_benefits!BX20</f>
        <v>749.550423115473</v>
      </c>
      <c r="BY28" s="194">
        <f>Housing_benefits!BY20</f>
        <v>595.55426056934061</v>
      </c>
      <c r="BZ28" s="194">
        <f>Housing_benefits!BZ20</f>
        <v>466.4285583236807</v>
      </c>
      <c r="CA28" s="194">
        <f>Housing_benefits!CA20</f>
        <v>356.43962056447344</v>
      </c>
      <c r="CB28" s="194">
        <f>Housing_benefits!CB20</f>
        <v>230.1088701240447</v>
      </c>
      <c r="CC28" s="195">
        <f>Housing_benefits!CC20</f>
        <v>110.86309941803276</v>
      </c>
    </row>
    <row r="29" spans="1:81" x14ac:dyDescent="0.4">
      <c r="A29" s="253"/>
      <c r="B29" s="254" t="s">
        <v>444</v>
      </c>
      <c r="AH29" s="194" t="str">
        <f>Housing_benefits!AH23</f>
        <v>-</v>
      </c>
      <c r="AI29" s="194" t="str">
        <f>Housing_benefits!AI23</f>
        <v>-</v>
      </c>
      <c r="AJ29" s="194" t="str">
        <f>Housing_benefits!AJ23</f>
        <v>-</v>
      </c>
      <c r="AK29" s="194" t="str">
        <f>Housing_benefits!AK23</f>
        <v>-</v>
      </c>
      <c r="AL29" s="194" t="str">
        <f>Housing_benefits!AL23</f>
        <v>-</v>
      </c>
      <c r="AM29" s="194" t="str">
        <f>Housing_benefits!AM23</f>
        <v>-</v>
      </c>
      <c r="AN29" s="194" t="str">
        <f>Housing_benefits!AN23</f>
        <v>-</v>
      </c>
      <c r="AO29" s="194" t="str">
        <f>Housing_benefits!AO23</f>
        <v>-</v>
      </c>
      <c r="AP29" s="194" t="str">
        <f>Housing_benefits!AP23</f>
        <v>-</v>
      </c>
      <c r="AQ29" s="194" t="str">
        <f>Housing_benefits!AQ23</f>
        <v>-</v>
      </c>
      <c r="AR29" s="194" t="str">
        <f>Housing_benefits!AR23</f>
        <v>-</v>
      </c>
      <c r="AS29" s="194" t="str">
        <f>Housing_benefits!AS23</f>
        <v>-</v>
      </c>
      <c r="AT29" s="194" t="str">
        <f>Housing_benefits!AT23</f>
        <v>-</v>
      </c>
      <c r="AU29" s="194" t="str">
        <f>Housing_benefits!AU23</f>
        <v>-</v>
      </c>
      <c r="AV29" s="194" t="str">
        <f>Housing_benefits!AV23</f>
        <v>-</v>
      </c>
      <c r="AW29" s="194" t="str">
        <f>Housing_benefits!AW23</f>
        <v>-</v>
      </c>
      <c r="AX29" s="194" t="str">
        <f>Housing_benefits!AX23</f>
        <v>-</v>
      </c>
      <c r="AY29" s="194" t="str">
        <f>Housing_benefits!AY23</f>
        <v>-</v>
      </c>
      <c r="AZ29" s="194" t="str">
        <f>Housing_benefits!AZ23</f>
        <v>-</v>
      </c>
      <c r="BA29" s="194" t="str">
        <f>Housing_benefits!BA23</f>
        <v>-</v>
      </c>
      <c r="BB29" s="194" t="str">
        <f>Housing_benefits!BB23</f>
        <v>-</v>
      </c>
      <c r="BC29" s="194" t="str">
        <f>Housing_benefits!BC23</f>
        <v>-</v>
      </c>
      <c r="BD29" s="194" t="str">
        <f>Housing_benefits!BD23</f>
        <v>-</v>
      </c>
      <c r="BE29" s="194" t="str">
        <f>Housing_benefits!BE23</f>
        <v>-</v>
      </c>
      <c r="BF29" s="194" t="str">
        <f>Housing_benefits!BF23</f>
        <v>-</v>
      </c>
      <c r="BG29" s="194" t="str">
        <f>Housing_benefits!BG23</f>
        <v>-</v>
      </c>
      <c r="BH29" s="194" t="str">
        <f>Housing_benefits!BH23</f>
        <v>-</v>
      </c>
      <c r="BI29" s="194" t="str">
        <f>Housing_benefits!BI23</f>
        <v>-</v>
      </c>
      <c r="BJ29" s="194" t="str">
        <f>Housing_benefits!BJ23</f>
        <v>-</v>
      </c>
      <c r="BK29" s="194" t="str">
        <f>Housing_benefits!BK23</f>
        <v>-</v>
      </c>
      <c r="BL29" s="194">
        <f>Housing_benefits!BL23</f>
        <v>99.45993897531325</v>
      </c>
      <c r="BM29" s="194">
        <f>Housing_benefits!BM23</f>
        <v>126.1038655767793</v>
      </c>
      <c r="BN29" s="194">
        <f>Housing_benefits!BN23</f>
        <v>152.98604032937789</v>
      </c>
      <c r="BO29" s="194">
        <f>Housing_benefits!BO23</f>
        <v>179.42766398503792</v>
      </c>
      <c r="BP29" s="194">
        <f>Housing_benefits!BP23</f>
        <v>220.87045793975454</v>
      </c>
      <c r="BQ29" s="194">
        <f>Housing_benefits!BQ23</f>
        <v>252.27197576665208</v>
      </c>
      <c r="BR29" s="194">
        <f>Housing_benefits!BR23</f>
        <v>274.23709589580255</v>
      </c>
      <c r="BS29" s="194">
        <f>Housing_benefits!BS23</f>
        <v>300.25519274908095</v>
      </c>
      <c r="BT29" s="194">
        <f>Housing_benefits!BT23</f>
        <v>302.12204374352308</v>
      </c>
      <c r="BU29" s="194">
        <f>Housing_benefits!BU23</f>
        <v>285.93220021424474</v>
      </c>
      <c r="BV29" s="194">
        <f>Housing_benefits!BV23</f>
        <v>307.00938115698864</v>
      </c>
      <c r="BW29" s="194">
        <f>Housing_benefits!BW23</f>
        <v>344.67010386164281</v>
      </c>
      <c r="BX29" s="194">
        <f>Housing_benefits!BX23</f>
        <v>336.00221218560938</v>
      </c>
      <c r="BY29" s="194">
        <f>Housing_benefits!BY23</f>
        <v>317.03174224862164</v>
      </c>
      <c r="BZ29" s="194">
        <f>Housing_benefits!BZ23</f>
        <v>311.81814761781817</v>
      </c>
      <c r="CA29" s="194">
        <f>Housing_benefits!CA23</f>
        <v>307.25978581639572</v>
      </c>
      <c r="CB29" s="194">
        <f>Housing_benefits!CB23</f>
        <v>299.18477591853474</v>
      </c>
      <c r="CC29" s="195">
        <f>Housing_benefits!CC23</f>
        <v>275.01211836097906</v>
      </c>
    </row>
    <row r="30" spans="1:81" x14ac:dyDescent="0.4">
      <c r="A30" s="253"/>
      <c r="B30" s="254" t="s">
        <v>445</v>
      </c>
      <c r="AH30" s="194" t="str">
        <f>Housing_benefits!AH18</f>
        <v>-</v>
      </c>
      <c r="AI30" s="194" t="str">
        <f>Housing_benefits!AI18</f>
        <v>-</v>
      </c>
      <c r="AJ30" s="194" t="str">
        <f>Housing_benefits!AJ18</f>
        <v>-</v>
      </c>
      <c r="AK30" s="194" t="str">
        <f>Housing_benefits!AK18</f>
        <v>-</v>
      </c>
      <c r="AL30" s="194" t="str">
        <f>Housing_benefits!AL18</f>
        <v>-</v>
      </c>
      <c r="AM30" s="194" t="str">
        <f>Housing_benefits!AM18</f>
        <v>-</v>
      </c>
      <c r="AN30" s="194" t="str">
        <f>Housing_benefits!AN18</f>
        <v>-</v>
      </c>
      <c r="AO30" s="194" t="str">
        <f>Housing_benefits!AO18</f>
        <v>-</v>
      </c>
      <c r="AP30" s="194" t="str">
        <f>Housing_benefits!AP18</f>
        <v>-</v>
      </c>
      <c r="AQ30" s="194" t="str">
        <f>Housing_benefits!AQ18</f>
        <v>-</v>
      </c>
      <c r="AR30" s="194" t="str">
        <f>Housing_benefits!AR18</f>
        <v>-</v>
      </c>
      <c r="AS30" s="194" t="str">
        <f>Housing_benefits!AS18</f>
        <v>-</v>
      </c>
      <c r="AT30" s="194" t="str">
        <f>Housing_benefits!AT18</f>
        <v>-</v>
      </c>
      <c r="AU30" s="194" t="str">
        <f>Housing_benefits!AU18</f>
        <v>-</v>
      </c>
      <c r="AV30" s="194" t="str">
        <f>Housing_benefits!AV18</f>
        <v>-</v>
      </c>
      <c r="AW30" s="194" t="str">
        <f>Housing_benefits!AW18</f>
        <v>-</v>
      </c>
      <c r="AX30" s="194" t="str">
        <f>Housing_benefits!AX18</f>
        <v>-</v>
      </c>
      <c r="AY30" s="194" t="str">
        <f>Housing_benefits!AY18</f>
        <v>-</v>
      </c>
      <c r="AZ30" s="194" t="str">
        <f>Housing_benefits!AZ18</f>
        <v>-</v>
      </c>
      <c r="BA30" s="194" t="str">
        <f>Housing_benefits!BA18</f>
        <v>-</v>
      </c>
      <c r="BB30" s="194" t="str">
        <f>Housing_benefits!BB18</f>
        <v>-</v>
      </c>
      <c r="BC30" s="194" t="str">
        <f>Housing_benefits!BC18</f>
        <v>-</v>
      </c>
      <c r="BD30" s="194" t="str">
        <f>Housing_benefits!BD18</f>
        <v>-</v>
      </c>
      <c r="BE30" s="194" t="str">
        <f>Housing_benefits!BE18</f>
        <v>-</v>
      </c>
      <c r="BF30" s="194" t="str">
        <f>Housing_benefits!BF18</f>
        <v>-</v>
      </c>
      <c r="BG30" s="194" t="str">
        <f>Housing_benefits!BG18</f>
        <v>-</v>
      </c>
      <c r="BH30" s="194" t="str">
        <f>Housing_benefits!BH18</f>
        <v>-</v>
      </c>
      <c r="BI30" s="194" t="str">
        <f>Housing_benefits!BI18</f>
        <v>-</v>
      </c>
      <c r="BJ30" s="194" t="str">
        <f>Housing_benefits!BJ18</f>
        <v>-</v>
      </c>
      <c r="BK30" s="194" t="str">
        <f>Housing_benefits!BK18</f>
        <v>-</v>
      </c>
      <c r="BL30" s="194">
        <f>Housing_benefits!BL18</f>
        <v>4476.9210732179572</v>
      </c>
      <c r="BM30" s="194">
        <f>Housing_benefits!BM18</f>
        <v>5069.1288261388017</v>
      </c>
      <c r="BN30" s="194">
        <f>Housing_benefits!BN18</f>
        <v>5380.0316400709962</v>
      </c>
      <c r="BO30" s="194">
        <f>Housing_benefits!BO18</f>
        <v>5751.430097558853</v>
      </c>
      <c r="BP30" s="194">
        <f>Housing_benefits!BP18</f>
        <v>6054.4950272257229</v>
      </c>
      <c r="BQ30" s="194">
        <f>Housing_benefits!BQ18</f>
        <v>6194.2714010260988</v>
      </c>
      <c r="BR30" s="194">
        <f>Housing_benefits!BR18</f>
        <v>6678.1472903271933</v>
      </c>
      <c r="BS30" s="194">
        <f>Housing_benefits!BS18</f>
        <v>6946.5151764190032</v>
      </c>
      <c r="BT30" s="194">
        <f>Housing_benefits!BT18</f>
        <v>6870.0617211736808</v>
      </c>
      <c r="BU30" s="194">
        <f>Housing_benefits!BU18</f>
        <v>6679.3883075615377</v>
      </c>
      <c r="BV30" s="194">
        <f>Housing_benefits!BV18</f>
        <v>6268.7171839573311</v>
      </c>
      <c r="BW30" s="194">
        <f>Housing_benefits!BW18</f>
        <v>5666.1834609953157</v>
      </c>
      <c r="BX30" s="194">
        <f>Housing_benefits!BX18</f>
        <v>5281.1967104314044</v>
      </c>
      <c r="BY30" s="194">
        <f>Housing_benefits!BY18</f>
        <v>4971.7918271476701</v>
      </c>
      <c r="BZ30" s="194">
        <f>Housing_benefits!BZ18</f>
        <v>4678.7457828892366</v>
      </c>
      <c r="CA30" s="194">
        <f>Housing_benefits!CA18</f>
        <v>4261.2005071136427</v>
      </c>
      <c r="CB30" s="194">
        <f>Housing_benefits!CB18</f>
        <v>3354.0114085690129</v>
      </c>
      <c r="CC30" s="195">
        <f>Housing_benefits!CC18</f>
        <v>1974.0629101806076</v>
      </c>
    </row>
    <row r="31" spans="1:81" x14ac:dyDescent="0.4">
      <c r="A31" s="253"/>
      <c r="B31" s="224" t="s">
        <v>446</v>
      </c>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c r="BU31" s="194"/>
      <c r="BV31" s="194"/>
      <c r="BW31" s="194"/>
      <c r="BX31" s="194"/>
      <c r="BY31" s="194"/>
      <c r="BZ31" s="194"/>
      <c r="CA31" s="194"/>
      <c r="CB31" s="194"/>
      <c r="CC31" s="195"/>
    </row>
    <row r="32" spans="1:81" s="259" customFormat="1" x14ac:dyDescent="0.35">
      <c r="A32" s="257"/>
      <c r="B32" s="258" t="s">
        <v>447</v>
      </c>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1">
        <f>Housing_benefits!AH31</f>
        <v>51.497172727332845</v>
      </c>
      <c r="AI32" s="261">
        <f>Housing_benefits!AI31</f>
        <v>56.414147956273574</v>
      </c>
      <c r="AJ32" s="261">
        <f>Housing_benefits!AJ31</f>
        <v>72.615417878922116</v>
      </c>
      <c r="AK32" s="261">
        <f>Housing_benefits!AK31</f>
        <v>117.78692276529311</v>
      </c>
      <c r="AL32" s="261">
        <f>Housing_benefits!AL31</f>
        <v>151.22362386540289</v>
      </c>
      <c r="AM32" s="261">
        <f>Housing_benefits!AM31</f>
        <v>178.70507247687672</v>
      </c>
      <c r="AN32" s="261">
        <f>Housing_benefits!AN31</f>
        <v>201.80019075346371</v>
      </c>
      <c r="AO32" s="261">
        <f>Housing_benefits!AO31</f>
        <v>225.35883833034222</v>
      </c>
      <c r="AP32" s="261">
        <f>Housing_benefits!AP31</f>
        <v>242.96586799409306</v>
      </c>
      <c r="AQ32" s="261">
        <f>Housing_benefits!AQ31</f>
        <v>251.3770479196252</v>
      </c>
      <c r="AR32" s="261">
        <f>Housing_benefits!AR31</f>
        <v>219.61099999999999</v>
      </c>
      <c r="AS32" s="261">
        <f>Housing_benefits!AS31</f>
        <v>302.30599999999998</v>
      </c>
      <c r="AT32" s="261">
        <f>Housing_benefits!AT31</f>
        <v>415.50300000000004</v>
      </c>
      <c r="AU32" s="261">
        <f>Housing_benefits!AU31</f>
        <v>549.82100000000003</v>
      </c>
      <c r="AV32" s="261">
        <f>Housing_benefits!AV31</f>
        <v>722.96500000000003</v>
      </c>
      <c r="AW32" s="261">
        <f>Housing_benefits!AW31</f>
        <v>963.53300000000002</v>
      </c>
      <c r="AX32" s="261">
        <f>Housing_benefits!AX31</f>
        <v>1237.7020586775143</v>
      </c>
      <c r="AY32" s="261">
        <f>Housing_benefits!AY31</f>
        <v>1440.7675679371928</v>
      </c>
      <c r="AZ32" s="261">
        <f>Housing_benefits!AZ31</f>
        <v>1632.1173192887268</v>
      </c>
      <c r="BA32" s="261">
        <f>Housing_benefits!BA31</f>
        <v>1783.2014949487759</v>
      </c>
      <c r="BB32" s="261">
        <f>Housing_benefits!BB31</f>
        <v>1966.2753495570933</v>
      </c>
      <c r="BC32" s="261">
        <f>Housing_benefits!BC31</f>
        <v>2143.4684371455282</v>
      </c>
      <c r="BD32" s="261">
        <f>Housing_benefits!BD31</f>
        <v>2303.1767229957381</v>
      </c>
      <c r="BE32" s="261">
        <f>Housing_benefits!BE31</f>
        <v>2531.7035246192022</v>
      </c>
      <c r="BF32" s="261">
        <f>Housing_benefits!BF31</f>
        <v>2999.4614887041653</v>
      </c>
      <c r="BG32" s="261">
        <f>Housing_benefits!BG31</f>
        <v>2966.6712049912694</v>
      </c>
      <c r="BH32" s="261">
        <f>Housing_benefits!BH31</f>
        <v>3201.5130041258617</v>
      </c>
      <c r="BI32" s="261">
        <f>Housing_benefits!BI31</f>
        <v>3472.5465205192463</v>
      </c>
      <c r="BJ32" s="261">
        <f>Housing_benefits!BJ31</f>
        <v>3760.9241738617989</v>
      </c>
      <c r="BK32" s="261">
        <f>Housing_benefits!BK31</f>
        <v>3996.4280011900032</v>
      </c>
      <c r="BL32" s="261">
        <v>0</v>
      </c>
      <c r="BM32" s="261">
        <v>0</v>
      </c>
      <c r="BN32" s="261">
        <v>0</v>
      </c>
      <c r="BO32" s="261">
        <v>0</v>
      </c>
      <c r="BP32" s="261">
        <v>0</v>
      </c>
      <c r="BQ32" s="261">
        <v>0</v>
      </c>
      <c r="BR32" s="261">
        <v>0</v>
      </c>
      <c r="BS32" s="261">
        <v>0</v>
      </c>
      <c r="BT32" s="261">
        <v>0</v>
      </c>
      <c r="BU32" s="261">
        <v>0</v>
      </c>
      <c r="BV32" s="261">
        <v>0</v>
      </c>
      <c r="BW32" s="261">
        <v>0</v>
      </c>
      <c r="BX32" s="261">
        <v>0</v>
      </c>
      <c r="BY32" s="261">
        <v>0</v>
      </c>
      <c r="BZ32" s="261">
        <v>0</v>
      </c>
      <c r="CA32" s="261">
        <v>0</v>
      </c>
      <c r="CB32" s="261">
        <v>0</v>
      </c>
      <c r="CC32" s="262">
        <v>0</v>
      </c>
    </row>
    <row r="33" spans="1:81" ht="23.85" customHeight="1" x14ac:dyDescent="0.4">
      <c r="A33" s="253"/>
      <c r="B33" s="221" t="s">
        <v>448</v>
      </c>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206">
        <f t="shared" ref="BW33:CC33" si="5">SUM(BW34:BW35)</f>
        <v>3744.6980173673765</v>
      </c>
      <c r="BX33" s="206">
        <f t="shared" si="5"/>
        <v>6653.4179346169203</v>
      </c>
      <c r="BY33" s="206">
        <f t="shared" si="5"/>
        <v>8480.4215719058047</v>
      </c>
      <c r="BZ33" s="206">
        <f t="shared" si="5"/>
        <v>10617.394894487785</v>
      </c>
      <c r="CA33" s="206">
        <f t="shared" si="5"/>
        <v>13239.449520299375</v>
      </c>
      <c r="CB33" s="206">
        <f t="shared" si="5"/>
        <v>16798.314724537624</v>
      </c>
      <c r="CC33" s="242">
        <f t="shared" si="5"/>
        <v>21927.38974641086</v>
      </c>
    </row>
    <row r="34" spans="1:81" s="259" customFormat="1" x14ac:dyDescent="0.4">
      <c r="A34" s="257"/>
      <c r="B34" s="224" t="s">
        <v>449</v>
      </c>
      <c r="C34" s="184"/>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v>2411.3237375265721</v>
      </c>
      <c r="BX34" s="194">
        <v>4560.0149779784742</v>
      </c>
      <c r="BY34" s="194">
        <v>5621.9728856013589</v>
      </c>
      <c r="BZ34" s="194">
        <v>6862.8611848740138</v>
      </c>
      <c r="CA34" s="194">
        <v>8531.4891911875493</v>
      </c>
      <c r="CB34" s="194">
        <v>10966.539740636563</v>
      </c>
      <c r="CC34" s="195">
        <v>14484.819622376963</v>
      </c>
    </row>
    <row r="35" spans="1:81" s="259" customFormat="1" x14ac:dyDescent="0.4">
      <c r="A35" s="257"/>
      <c r="B35" s="254" t="s">
        <v>450</v>
      </c>
      <c r="C35" s="184"/>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v>1333.3742798408041</v>
      </c>
      <c r="BX35" s="194">
        <v>2093.4029566384456</v>
      </c>
      <c r="BY35" s="194">
        <v>2858.4486863044449</v>
      </c>
      <c r="BZ35" s="194">
        <v>3754.5337096137719</v>
      </c>
      <c r="CA35" s="194">
        <v>4707.9603291118265</v>
      </c>
      <c r="CB35" s="194">
        <v>5831.774983901063</v>
      </c>
      <c r="CC35" s="195">
        <v>7442.5701240338985</v>
      </c>
    </row>
    <row r="36" spans="1:81" ht="39.75" customHeight="1" x14ac:dyDescent="0.4">
      <c r="A36" s="257"/>
      <c r="B36" s="182" t="s">
        <v>18</v>
      </c>
      <c r="C36" s="183"/>
      <c r="D36" s="47" t="s">
        <v>141</v>
      </c>
      <c r="E36" s="47" t="s">
        <v>142</v>
      </c>
      <c r="F36" s="47" t="s">
        <v>143</v>
      </c>
      <c r="G36" s="47" t="s">
        <v>144</v>
      </c>
      <c r="H36" s="47" t="s">
        <v>145</v>
      </c>
      <c r="I36" s="47" t="s">
        <v>146</v>
      </c>
      <c r="J36" s="47" t="s">
        <v>147</v>
      </c>
      <c r="K36" s="47" t="s">
        <v>148</v>
      </c>
      <c r="L36" s="47" t="s">
        <v>149</v>
      </c>
      <c r="M36" s="47" t="s">
        <v>150</v>
      </c>
      <c r="N36" s="47" t="s">
        <v>151</v>
      </c>
      <c r="O36" s="47" t="s">
        <v>152</v>
      </c>
      <c r="P36" s="47" t="s">
        <v>153</v>
      </c>
      <c r="Q36" s="47" t="s">
        <v>154</v>
      </c>
      <c r="R36" s="47" t="s">
        <v>155</v>
      </c>
      <c r="S36" s="47" t="s">
        <v>156</v>
      </c>
      <c r="T36" s="47" t="s">
        <v>157</v>
      </c>
      <c r="U36" s="47" t="s">
        <v>158</v>
      </c>
      <c r="V36" s="47" t="s">
        <v>159</v>
      </c>
      <c r="W36" s="47" t="s">
        <v>160</v>
      </c>
      <c r="X36" s="47" t="s">
        <v>161</v>
      </c>
      <c r="Y36" s="47" t="s">
        <v>162</v>
      </c>
      <c r="Z36" s="47" t="s">
        <v>163</v>
      </c>
      <c r="AA36" s="47" t="s">
        <v>164</v>
      </c>
      <c r="AB36" s="47" t="s">
        <v>165</v>
      </c>
      <c r="AC36" s="47" t="s">
        <v>166</v>
      </c>
      <c r="AD36" s="47" t="s">
        <v>167</v>
      </c>
      <c r="AE36" s="47" t="s">
        <v>168</v>
      </c>
      <c r="AF36" s="47" t="s">
        <v>169</v>
      </c>
      <c r="AG36" s="47" t="s">
        <v>170</v>
      </c>
      <c r="AH36" s="47" t="s">
        <v>171</v>
      </c>
      <c r="AI36" s="47" t="s">
        <v>172</v>
      </c>
      <c r="AJ36" s="47" t="s">
        <v>173</v>
      </c>
      <c r="AK36" s="47" t="s">
        <v>174</v>
      </c>
      <c r="AL36" s="47" t="s">
        <v>175</v>
      </c>
      <c r="AM36" s="47" t="s">
        <v>176</v>
      </c>
      <c r="AN36" s="47" t="s">
        <v>177</v>
      </c>
      <c r="AO36" s="47" t="s">
        <v>178</v>
      </c>
      <c r="AP36" s="47" t="s">
        <v>179</v>
      </c>
      <c r="AQ36" s="47" t="s">
        <v>180</v>
      </c>
      <c r="AR36" s="47" t="s">
        <v>181</v>
      </c>
      <c r="AS36" s="47" t="s">
        <v>182</v>
      </c>
      <c r="AT36" s="47" t="s">
        <v>183</v>
      </c>
      <c r="AU36" s="47" t="s">
        <v>184</v>
      </c>
      <c r="AV36" s="47" t="s">
        <v>185</v>
      </c>
      <c r="AW36" s="47" t="s">
        <v>186</v>
      </c>
      <c r="AX36" s="47" t="s">
        <v>187</v>
      </c>
      <c r="AY36" s="47" t="s">
        <v>87</v>
      </c>
      <c r="AZ36" s="47" t="s">
        <v>88</v>
      </c>
      <c r="BA36" s="47" t="s">
        <v>89</v>
      </c>
      <c r="BB36" s="47" t="s">
        <v>90</v>
      </c>
      <c r="BC36" s="47" t="s">
        <v>91</v>
      </c>
      <c r="BD36" s="47" t="s">
        <v>92</v>
      </c>
      <c r="BE36" s="47" t="s">
        <v>93</v>
      </c>
      <c r="BF36" s="47" t="s">
        <v>94</v>
      </c>
      <c r="BG36" s="47" t="s">
        <v>95</v>
      </c>
      <c r="BH36" s="47" t="s">
        <v>96</v>
      </c>
      <c r="BI36" s="47" t="s">
        <v>97</v>
      </c>
      <c r="BJ36" s="47" t="s">
        <v>98</v>
      </c>
      <c r="BK36" s="47" t="s">
        <v>99</v>
      </c>
      <c r="BL36" s="47" t="s">
        <v>100</v>
      </c>
      <c r="BM36" s="47" t="s">
        <v>101</v>
      </c>
      <c r="BN36" s="47" t="s">
        <v>102</v>
      </c>
      <c r="BO36" s="47" t="s">
        <v>103</v>
      </c>
      <c r="BP36" s="47" t="s">
        <v>104</v>
      </c>
      <c r="BQ36" s="47" t="s">
        <v>105</v>
      </c>
      <c r="BR36" s="47" t="s">
        <v>106</v>
      </c>
      <c r="BS36" s="47" t="s">
        <v>107</v>
      </c>
      <c r="BT36" s="47" t="s">
        <v>108</v>
      </c>
      <c r="BU36" s="47" t="s">
        <v>109</v>
      </c>
      <c r="BV36" s="47" t="s">
        <v>110</v>
      </c>
      <c r="BW36" s="47" t="s">
        <v>111</v>
      </c>
      <c r="BX36" s="47" t="s">
        <v>112</v>
      </c>
      <c r="BY36" s="47" t="s">
        <v>113</v>
      </c>
      <c r="BZ36" s="47" t="s">
        <v>114</v>
      </c>
      <c r="CA36" s="47" t="s">
        <v>115</v>
      </c>
      <c r="CB36" s="47" t="s">
        <v>116</v>
      </c>
      <c r="CC36" s="48" t="s">
        <v>117</v>
      </c>
    </row>
    <row r="37" spans="1:81" s="187" customFormat="1" x14ac:dyDescent="0.4">
      <c r="A37" s="257"/>
      <c r="B37" s="99" t="s">
        <v>302</v>
      </c>
      <c r="C37" s="189"/>
      <c r="D37" s="248" t="s">
        <v>119</v>
      </c>
      <c r="E37" s="248" t="s">
        <v>119</v>
      </c>
      <c r="F37" s="248" t="s">
        <v>119</v>
      </c>
      <c r="G37" s="248" t="s">
        <v>119</v>
      </c>
      <c r="H37" s="248" t="s">
        <v>119</v>
      </c>
      <c r="I37" s="248" t="s">
        <v>119</v>
      </c>
      <c r="J37" s="248" t="s">
        <v>119</v>
      </c>
      <c r="K37" s="248" t="s">
        <v>119</v>
      </c>
      <c r="L37" s="248" t="s">
        <v>119</v>
      </c>
      <c r="M37" s="248" t="s">
        <v>119</v>
      </c>
      <c r="N37" s="248" t="s">
        <v>119</v>
      </c>
      <c r="O37" s="248" t="s">
        <v>119</v>
      </c>
      <c r="P37" s="248" t="s">
        <v>119</v>
      </c>
      <c r="Q37" s="248" t="s">
        <v>119</v>
      </c>
      <c r="R37" s="248" t="s">
        <v>119</v>
      </c>
      <c r="S37" s="248" t="s">
        <v>119</v>
      </c>
      <c r="T37" s="248" t="s">
        <v>119</v>
      </c>
      <c r="U37" s="248" t="s">
        <v>119</v>
      </c>
      <c r="V37" s="248" t="s">
        <v>119</v>
      </c>
      <c r="W37" s="248" t="s">
        <v>119</v>
      </c>
      <c r="X37" s="248" t="s">
        <v>119</v>
      </c>
      <c r="Y37" s="248" t="s">
        <v>119</v>
      </c>
      <c r="Z37" s="248" t="s">
        <v>119</v>
      </c>
      <c r="AA37" s="248" t="s">
        <v>119</v>
      </c>
      <c r="AB37" s="248" t="s">
        <v>119</v>
      </c>
      <c r="AC37" s="248" t="s">
        <v>119</v>
      </c>
      <c r="AD37" s="248" t="s">
        <v>119</v>
      </c>
      <c r="AE37" s="248" t="s">
        <v>119</v>
      </c>
      <c r="AF37" s="248" t="s">
        <v>119</v>
      </c>
      <c r="AG37" s="248" t="s">
        <v>119</v>
      </c>
      <c r="AH37" s="248" t="s">
        <v>119</v>
      </c>
      <c r="AI37" s="248" t="s">
        <v>119</v>
      </c>
      <c r="AJ37" s="248" t="s">
        <v>119</v>
      </c>
      <c r="AK37" s="248" t="s">
        <v>119</v>
      </c>
      <c r="AL37" s="248" t="s">
        <v>119</v>
      </c>
      <c r="AM37" s="248" t="s">
        <v>119</v>
      </c>
      <c r="AN37" s="248" t="s">
        <v>119</v>
      </c>
      <c r="AO37" s="248" t="s">
        <v>119</v>
      </c>
      <c r="AP37" s="248" t="s">
        <v>119</v>
      </c>
      <c r="AQ37" s="248" t="s">
        <v>119</v>
      </c>
      <c r="AR37" s="248" t="s">
        <v>119</v>
      </c>
      <c r="AS37" s="248" t="s">
        <v>119</v>
      </c>
      <c r="AT37" s="248" t="s">
        <v>119</v>
      </c>
      <c r="AU37" s="248" t="s">
        <v>119</v>
      </c>
      <c r="AV37" s="248" t="s">
        <v>119</v>
      </c>
      <c r="AW37" s="248" t="s">
        <v>119</v>
      </c>
      <c r="AX37" s="248" t="s">
        <v>119</v>
      </c>
      <c r="AY37" s="248" t="s">
        <v>119</v>
      </c>
      <c r="AZ37" s="248" t="s">
        <v>119</v>
      </c>
      <c r="BA37" s="248" t="s">
        <v>119</v>
      </c>
      <c r="BB37" s="248" t="s">
        <v>119</v>
      </c>
      <c r="BC37" s="248" t="s">
        <v>119</v>
      </c>
      <c r="BD37" s="248" t="s">
        <v>119</v>
      </c>
      <c r="BE37" s="248" t="s">
        <v>119</v>
      </c>
      <c r="BF37" s="248" t="s">
        <v>119</v>
      </c>
      <c r="BG37" s="248" t="s">
        <v>119</v>
      </c>
      <c r="BH37" s="248" t="s">
        <v>119</v>
      </c>
      <c r="BI37" s="248" t="s">
        <v>119</v>
      </c>
      <c r="BJ37" s="248" t="s">
        <v>119</v>
      </c>
      <c r="BK37" s="248" t="s">
        <v>119</v>
      </c>
      <c r="BL37" s="248" t="s">
        <v>119</v>
      </c>
      <c r="BM37" s="248" t="s">
        <v>119</v>
      </c>
      <c r="BN37" s="248" t="s">
        <v>119</v>
      </c>
      <c r="BO37" s="248" t="s">
        <v>119</v>
      </c>
      <c r="BP37" s="248" t="s">
        <v>119</v>
      </c>
      <c r="BQ37" s="248" t="s">
        <v>119</v>
      </c>
      <c r="BR37" s="248" t="s">
        <v>119</v>
      </c>
      <c r="BS37" s="248" t="s">
        <v>119</v>
      </c>
      <c r="BT37" s="248" t="s">
        <v>119</v>
      </c>
      <c r="BU37" s="248" t="s">
        <v>119</v>
      </c>
      <c r="BV37" s="248" t="s">
        <v>119</v>
      </c>
      <c r="BW37" s="248" t="s">
        <v>119</v>
      </c>
      <c r="BX37" s="248" t="s">
        <v>120</v>
      </c>
      <c r="BY37" s="248" t="s">
        <v>120</v>
      </c>
      <c r="BZ37" s="248" t="s">
        <v>120</v>
      </c>
      <c r="CA37" s="248" t="s">
        <v>120</v>
      </c>
      <c r="CB37" s="248" t="s">
        <v>120</v>
      </c>
      <c r="CC37" s="249" t="s">
        <v>120</v>
      </c>
    </row>
    <row r="38" spans="1:81" ht="26.25" customHeight="1" x14ac:dyDescent="0.4">
      <c r="A38" s="250"/>
      <c r="B38" s="205" t="s">
        <v>133</v>
      </c>
      <c r="C38" s="263"/>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v>11543.523346740798</v>
      </c>
      <c r="AI38" s="251">
        <v>10962.973529529894</v>
      </c>
      <c r="AJ38" s="251">
        <v>10559.018758729941</v>
      </c>
      <c r="AK38" s="251">
        <v>11201.085145003208</v>
      </c>
      <c r="AL38" s="251">
        <v>11625.79487464378</v>
      </c>
      <c r="AM38" s="251">
        <v>11929.916566616481</v>
      </c>
      <c r="AN38" s="251">
        <v>12841.984052121594</v>
      </c>
      <c r="AO38" s="251">
        <v>13603.574066279089</v>
      </c>
      <c r="AP38" s="251">
        <v>14796.484480517573</v>
      </c>
      <c r="AQ38" s="251">
        <v>15612.027283334597</v>
      </c>
      <c r="AR38" s="251">
        <v>16323.367099050467</v>
      </c>
      <c r="AS38" s="251">
        <v>17267.800434710527</v>
      </c>
      <c r="AT38" s="251">
        <v>18660.252477025038</v>
      </c>
      <c r="AU38" s="251">
        <v>21994.066943570779</v>
      </c>
      <c r="AV38" s="251">
        <v>25776.584745912827</v>
      </c>
      <c r="AW38" s="251">
        <v>29877.496588794285</v>
      </c>
      <c r="AX38" s="251">
        <v>32915.066078072006</v>
      </c>
      <c r="AY38" s="251">
        <v>34628.751409985452</v>
      </c>
      <c r="AZ38" s="251">
        <v>35608.83881784659</v>
      </c>
      <c r="BA38" s="251">
        <v>36962.411506203396</v>
      </c>
      <c r="BB38" s="251">
        <v>37559.205955035119</v>
      </c>
      <c r="BC38" s="251">
        <v>38145.19371294466</v>
      </c>
      <c r="BD38" s="251">
        <v>39487.279226242725</v>
      </c>
      <c r="BE38" s="251">
        <v>41188.311851929837</v>
      </c>
      <c r="BF38" s="251">
        <v>41953.839651938637</v>
      </c>
      <c r="BG38" s="251">
        <v>42456.111282821999</v>
      </c>
      <c r="BH38" s="251">
        <v>42113.637319748654</v>
      </c>
      <c r="BI38" s="251">
        <v>42263.901358367701</v>
      </c>
      <c r="BJ38" s="251">
        <v>42487.514803562146</v>
      </c>
      <c r="BK38" s="251">
        <v>43824.561006420416</v>
      </c>
      <c r="BL38" s="251">
        <v>45189.95739399131</v>
      </c>
      <c r="BM38" s="251">
        <v>48047.963754675227</v>
      </c>
      <c r="BN38" s="251">
        <v>48676.35174956383</v>
      </c>
      <c r="BO38" s="251">
        <v>49873.691611963215</v>
      </c>
      <c r="BP38" s="251">
        <v>50958.781624875992</v>
      </c>
      <c r="BQ38" s="251">
        <v>51083.381719285346</v>
      </c>
      <c r="BR38" s="251">
        <v>54081.938857600086</v>
      </c>
      <c r="BS38" s="251">
        <v>56373.898676927798</v>
      </c>
      <c r="BT38" s="251">
        <v>56030.837916132623</v>
      </c>
      <c r="BU38" s="251">
        <v>57438.682048540024</v>
      </c>
      <c r="BV38" s="251">
        <v>57680.97272906109</v>
      </c>
      <c r="BW38" s="251">
        <v>57500.621092687805</v>
      </c>
      <c r="BX38" s="251">
        <v>54594.52384718485</v>
      </c>
      <c r="BY38" s="251">
        <v>57882.544231819702</v>
      </c>
      <c r="BZ38" s="251">
        <v>61210.215496898483</v>
      </c>
      <c r="CA38" s="251">
        <v>63327.867587879955</v>
      </c>
      <c r="CB38" s="251">
        <v>64368.079422055438</v>
      </c>
      <c r="CC38" s="252">
        <v>65593.484866740284</v>
      </c>
    </row>
    <row r="39" spans="1:81" ht="24.75" customHeight="1" x14ac:dyDescent="0.4">
      <c r="A39" s="253"/>
      <c r="B39" s="196" t="s">
        <v>428</v>
      </c>
      <c r="AH39" s="194">
        <v>1098.8977757064056</v>
      </c>
      <c r="AI39" s="194">
        <v>1224.7108446827688</v>
      </c>
      <c r="AJ39" s="194">
        <v>1413.6877264031255</v>
      </c>
      <c r="AK39" s="194">
        <v>1670.9673407582643</v>
      </c>
      <c r="AL39" s="194">
        <v>1977.2267154156234</v>
      </c>
      <c r="AM39" s="194">
        <v>2359.5790201788618</v>
      </c>
      <c r="AN39" s="194">
        <v>2604.2753470130956</v>
      </c>
      <c r="AO39" s="194">
        <v>2932.809430044394</v>
      </c>
      <c r="AP39" s="194">
        <v>3286.241664458737</v>
      </c>
      <c r="AQ39" s="194">
        <v>3594.9505097694405</v>
      </c>
      <c r="AR39" s="194">
        <v>3792.9316088288397</v>
      </c>
      <c r="AS39" s="194">
        <v>4042.629523499118</v>
      </c>
      <c r="AT39" s="194">
        <v>4388.9074435229459</v>
      </c>
      <c r="AU39" s="194">
        <v>5068.6807883104784</v>
      </c>
      <c r="AV39" s="194">
        <v>6415.7942779422938</v>
      </c>
      <c r="AW39" s="194">
        <v>7955.9819998113708</v>
      </c>
      <c r="AX39" s="194">
        <v>8747.7015100305398</v>
      </c>
      <c r="AY39" s="194">
        <v>10012.45626005036</v>
      </c>
      <c r="AZ39" s="194">
        <v>11111.760430396147</v>
      </c>
      <c r="BA39" s="194">
        <v>12093.305249823155</v>
      </c>
      <c r="BB39" s="194">
        <v>12727.478259479731</v>
      </c>
      <c r="BC39" s="194">
        <v>13442.193541590392</v>
      </c>
      <c r="BD39" s="194">
        <v>14004.480374776327</v>
      </c>
      <c r="BE39" s="194">
        <v>14885.228530949125</v>
      </c>
      <c r="BF39" s="194">
        <v>15457.772170941496</v>
      </c>
      <c r="BG39" s="194">
        <v>16214.420559521026</v>
      </c>
      <c r="BH39" s="194">
        <v>16783.212810484052</v>
      </c>
      <c r="BI39" s="194">
        <v>17450.519276227671</v>
      </c>
      <c r="BJ39" s="194">
        <v>18000.245528609914</v>
      </c>
      <c r="BK39" s="194">
        <v>18831.287802528139</v>
      </c>
      <c r="BL39" s="194">
        <v>19549.693704782181</v>
      </c>
      <c r="BM39" s="194">
        <v>20887.493438821548</v>
      </c>
      <c r="BN39" s="194">
        <v>21179.922316196236</v>
      </c>
      <c r="BO39" s="194">
        <v>21840.392858639043</v>
      </c>
      <c r="BP39" s="194">
        <v>22598.86685940755</v>
      </c>
      <c r="BQ39" s="194">
        <v>22647.160758229125</v>
      </c>
      <c r="BR39" s="194">
        <v>24079.626155400692</v>
      </c>
      <c r="BS39" s="194">
        <v>24968.666545145588</v>
      </c>
      <c r="BT39" s="194">
        <v>24847.633743762792</v>
      </c>
      <c r="BU39" s="194">
        <v>25949.812150075802</v>
      </c>
      <c r="BV39" s="194">
        <v>26309.434158825719</v>
      </c>
      <c r="BW39" s="194">
        <v>27019.994544488767</v>
      </c>
      <c r="BX39" s="194">
        <v>24337.277109027935</v>
      </c>
      <c r="BY39" s="194">
        <v>25678.62714014206</v>
      </c>
      <c r="BZ39" s="194">
        <v>27405.321086632855</v>
      </c>
      <c r="CA39" s="194">
        <v>28425.09250624746</v>
      </c>
      <c r="CB39" s="194">
        <v>29149.707073478003</v>
      </c>
      <c r="CC39" s="195">
        <v>30242.419651068038</v>
      </c>
    </row>
    <row r="40" spans="1:81" x14ac:dyDescent="0.4">
      <c r="A40" s="253"/>
      <c r="B40" s="254" t="s">
        <v>217</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0</v>
      </c>
      <c r="BA40" s="194">
        <v>0</v>
      </c>
      <c r="BB40" s="194">
        <v>0</v>
      </c>
      <c r="BC40" s="194">
        <v>0</v>
      </c>
      <c r="BD40" s="194">
        <v>0</v>
      </c>
      <c r="BE40" s="194">
        <v>0</v>
      </c>
      <c r="BF40" s="194">
        <v>0</v>
      </c>
      <c r="BG40" s="194">
        <v>0</v>
      </c>
      <c r="BH40" s="194">
        <v>0</v>
      </c>
      <c r="BI40" s="194">
        <v>0</v>
      </c>
      <c r="BJ40" s="194">
        <v>0</v>
      </c>
      <c r="BK40" s="194">
        <v>0</v>
      </c>
      <c r="BL40" s="194">
        <v>0</v>
      </c>
      <c r="BM40" s="194">
        <v>0</v>
      </c>
      <c r="BN40" s="194">
        <v>0</v>
      </c>
      <c r="BO40" s="194">
        <v>0</v>
      </c>
      <c r="BP40" s="194">
        <v>0</v>
      </c>
      <c r="BQ40" s="194">
        <v>5.5997805082380241</v>
      </c>
      <c r="BR40" s="194">
        <v>6.9955673217377949</v>
      </c>
      <c r="BS40" s="194">
        <v>7.9679102317732733</v>
      </c>
      <c r="BT40" s="194">
        <v>8.2381109187552131</v>
      </c>
      <c r="BU40" s="194">
        <v>9.0570212794972136</v>
      </c>
      <c r="BV40" s="194">
        <v>9.8495261145925763</v>
      </c>
      <c r="BW40" s="194">
        <v>10.575577907442693</v>
      </c>
      <c r="BX40" s="194">
        <v>10.452253226582222</v>
      </c>
      <c r="BY40" s="194">
        <v>11.224071033452583</v>
      </c>
      <c r="BZ40" s="194">
        <v>11.957325742369855</v>
      </c>
      <c r="CA40" s="194">
        <v>12.514189047296556</v>
      </c>
      <c r="CB40" s="194">
        <v>12.992132890262463</v>
      </c>
      <c r="CC40" s="195">
        <v>13.495867990672787</v>
      </c>
    </row>
    <row r="41" spans="1:81" x14ac:dyDescent="0.4">
      <c r="A41" s="253"/>
      <c r="B41" s="254" t="s">
        <v>219</v>
      </c>
      <c r="AH41" s="194">
        <v>858.67361078454007</v>
      </c>
      <c r="AI41" s="194">
        <v>879.16742779013043</v>
      </c>
      <c r="AJ41" s="194">
        <v>954.69820484366915</v>
      </c>
      <c r="AK41" s="194">
        <v>1096.2608796227182</v>
      </c>
      <c r="AL41" s="194">
        <v>1246.9833588614963</v>
      </c>
      <c r="AM41" s="194">
        <v>1461.8167897228243</v>
      </c>
      <c r="AN41" s="194">
        <v>1609.5092273385653</v>
      </c>
      <c r="AO41" s="194">
        <v>1815.8007843054643</v>
      </c>
      <c r="AP41" s="194">
        <v>1979.878002021157</v>
      </c>
      <c r="AQ41" s="194">
        <v>2159.90863942754</v>
      </c>
      <c r="AR41" s="194">
        <v>2267.1347586212405</v>
      </c>
      <c r="AS41" s="194">
        <v>2429.1661284499601</v>
      </c>
      <c r="AT41" s="194">
        <v>2677.6135383227238</v>
      </c>
      <c r="AU41" s="194">
        <v>3124.2703397934442</v>
      </c>
      <c r="AV41" s="194">
        <v>2772.4138583652721</v>
      </c>
      <c r="AW41" s="194">
        <v>3127.313610538004</v>
      </c>
      <c r="AX41" s="194">
        <v>3374.9059008636827</v>
      </c>
      <c r="AY41" s="194">
        <v>3663.9650184648995</v>
      </c>
      <c r="AZ41" s="194">
        <v>3858.7091945755283</v>
      </c>
      <c r="BA41" s="194">
        <v>4079.1498340481221</v>
      </c>
      <c r="BB41" s="194">
        <v>4265.7407264195526</v>
      </c>
      <c r="BC41" s="194">
        <v>4473.1328237579564</v>
      </c>
      <c r="BD41" s="194">
        <v>4598.9596399492139</v>
      </c>
      <c r="BE41" s="194">
        <v>4792.4374036795743</v>
      </c>
      <c r="BF41" s="194">
        <v>4877.2173609264582</v>
      </c>
      <c r="BG41" s="194">
        <v>5077.7521928192373</v>
      </c>
      <c r="BH41" s="194">
        <v>5245.9705908477126</v>
      </c>
      <c r="BI41" s="194">
        <v>5459.7249589746843</v>
      </c>
      <c r="BJ41" s="194">
        <v>5613.76567775069</v>
      </c>
      <c r="BK41" s="194">
        <v>5848.0691433336542</v>
      </c>
      <c r="BL41" s="194">
        <v>6065.7878252248538</v>
      </c>
      <c r="BM41" s="194">
        <v>6438.7462615586574</v>
      </c>
      <c r="BN41" s="194">
        <v>6473.3942185344276</v>
      </c>
      <c r="BO41" s="194">
        <v>6512.9352335273006</v>
      </c>
      <c r="BP41" s="194">
        <v>6545.2446007886538</v>
      </c>
      <c r="BQ41" s="194">
        <v>6293.6100868593221</v>
      </c>
      <c r="BR41" s="194">
        <v>6279.4663042732354</v>
      </c>
      <c r="BS41" s="194">
        <v>6306.4962930301281</v>
      </c>
      <c r="BT41" s="194">
        <v>6146.5953372350195</v>
      </c>
      <c r="BU41" s="194">
        <v>6091.5231281855858</v>
      </c>
      <c r="BV41" s="194">
        <v>6110.5960690035008</v>
      </c>
      <c r="BW41" s="194">
        <v>6223.6991438878713</v>
      </c>
      <c r="BX41" s="194">
        <v>5268.5838856866094</v>
      </c>
      <c r="BY41" s="194">
        <v>5367.0491906556463</v>
      </c>
      <c r="BZ41" s="194">
        <v>5557.7822219608197</v>
      </c>
      <c r="CA41" s="194">
        <v>5710.5062911945006</v>
      </c>
      <c r="CB41" s="194">
        <v>5841.4707669184763</v>
      </c>
      <c r="CC41" s="195">
        <v>6021.9473805757516</v>
      </c>
    </row>
    <row r="42" spans="1:81" x14ac:dyDescent="0.4">
      <c r="A42" s="253"/>
      <c r="B42" s="254" t="s">
        <v>229</v>
      </c>
      <c r="AH42" s="194">
        <v>0</v>
      </c>
      <c r="AI42" s="194">
        <v>0</v>
      </c>
      <c r="AJ42" s="194">
        <v>0</v>
      </c>
      <c r="AK42" s="194">
        <v>0</v>
      </c>
      <c r="AL42" s="194">
        <v>0</v>
      </c>
      <c r="AM42" s="194">
        <v>0</v>
      </c>
      <c r="AN42" s="194">
        <v>0</v>
      </c>
      <c r="AO42" s="194">
        <v>0</v>
      </c>
      <c r="AP42" s="194">
        <v>0</v>
      </c>
      <c r="AQ42" s="194">
        <v>0</v>
      </c>
      <c r="AR42" s="194">
        <v>0</v>
      </c>
      <c r="AS42" s="194">
        <v>0</v>
      </c>
      <c r="AT42" s="194">
        <v>0</v>
      </c>
      <c r="AU42" s="194">
        <v>0</v>
      </c>
      <c r="AV42" s="194">
        <v>3521.4849701816252</v>
      </c>
      <c r="AW42" s="194">
        <v>4828.6683892733672</v>
      </c>
      <c r="AX42" s="194">
        <v>5372.7956091668575</v>
      </c>
      <c r="AY42" s="194">
        <v>6348.4912415854596</v>
      </c>
      <c r="AZ42" s="194">
        <v>7253.0512358206179</v>
      </c>
      <c r="BA42" s="194">
        <v>8014.1554157750334</v>
      </c>
      <c r="BB42" s="194">
        <v>8461.737533060179</v>
      </c>
      <c r="BC42" s="194">
        <v>8969.0607178324353</v>
      </c>
      <c r="BD42" s="194">
        <v>9405.5207348271124</v>
      </c>
      <c r="BE42" s="194">
        <v>10092.791127269551</v>
      </c>
      <c r="BF42" s="194">
        <v>10580.554810015037</v>
      </c>
      <c r="BG42" s="194">
        <v>11136.66836670179</v>
      </c>
      <c r="BH42" s="194">
        <v>11537.242219636339</v>
      </c>
      <c r="BI42" s="194">
        <v>11990.794317252989</v>
      </c>
      <c r="BJ42" s="194">
        <v>12386.479850859225</v>
      </c>
      <c r="BK42" s="194">
        <v>12983.218659194486</v>
      </c>
      <c r="BL42" s="194">
        <v>13483.905879557326</v>
      </c>
      <c r="BM42" s="194">
        <v>14448.747177262889</v>
      </c>
      <c r="BN42" s="194">
        <v>14706.528097661809</v>
      </c>
      <c r="BO42" s="194">
        <v>15327.45762511174</v>
      </c>
      <c r="BP42" s="194">
        <v>16053.622258618896</v>
      </c>
      <c r="BQ42" s="194">
        <v>16159.456310752346</v>
      </c>
      <c r="BR42" s="194">
        <v>15981.064813390529</v>
      </c>
      <c r="BS42" s="194">
        <v>15202.476345422174</v>
      </c>
      <c r="BT42" s="194">
        <v>12907.626479744151</v>
      </c>
      <c r="BU42" s="194">
        <v>10333.282255947632</v>
      </c>
      <c r="BV42" s="194">
        <v>8749.1137508063712</v>
      </c>
      <c r="BW42" s="194">
        <v>7619.0271494745693</v>
      </c>
      <c r="BX42" s="194">
        <v>5707.7717432629879</v>
      </c>
      <c r="BY42" s="194">
        <v>5524.446206405908</v>
      </c>
      <c r="BZ42" s="194">
        <v>5453.2253438735524</v>
      </c>
      <c r="CA42" s="194">
        <v>5261.0255050419619</v>
      </c>
      <c r="CB42" s="194">
        <v>4894.8961368744576</v>
      </c>
      <c r="CC42" s="195">
        <v>4486.8054962384713</v>
      </c>
    </row>
    <row r="43" spans="1:81" x14ac:dyDescent="0.4">
      <c r="A43" s="253"/>
      <c r="B43" s="254" t="s">
        <v>253</v>
      </c>
      <c r="AH43" s="194">
        <v>240.22416492186539</v>
      </c>
      <c r="AI43" s="194">
        <v>345.54341689263833</v>
      </c>
      <c r="AJ43" s="194">
        <v>458.98952155945636</v>
      </c>
      <c r="AK43" s="194">
        <v>574.70646113554619</v>
      </c>
      <c r="AL43" s="194">
        <v>730.24335655412688</v>
      </c>
      <c r="AM43" s="194">
        <v>897.76223045603763</v>
      </c>
      <c r="AN43" s="194">
        <v>994.76611967453005</v>
      </c>
      <c r="AO43" s="194">
        <v>1117.00864573893</v>
      </c>
      <c r="AP43" s="194">
        <v>1306.3636624375799</v>
      </c>
      <c r="AQ43" s="194">
        <v>1435.0418703419007</v>
      </c>
      <c r="AR43" s="194">
        <v>1525.7968502075987</v>
      </c>
      <c r="AS43" s="194">
        <v>1613.463395049158</v>
      </c>
      <c r="AT43" s="194">
        <v>1711.2939052002216</v>
      </c>
      <c r="AU43" s="194">
        <v>1944.4104485170342</v>
      </c>
      <c r="AV43" s="194">
        <v>121.89544939539692</v>
      </c>
      <c r="AW43" s="194">
        <v>0</v>
      </c>
      <c r="AX43" s="194">
        <v>0</v>
      </c>
      <c r="AY43" s="194">
        <v>0</v>
      </c>
      <c r="AZ43" s="194">
        <v>0</v>
      </c>
      <c r="BA43" s="194">
        <v>0</v>
      </c>
      <c r="BB43" s="194">
        <v>0</v>
      </c>
      <c r="BC43" s="194">
        <v>0</v>
      </c>
      <c r="BD43" s="194">
        <v>0</v>
      </c>
      <c r="BE43" s="194">
        <v>0</v>
      </c>
      <c r="BF43" s="194">
        <v>0</v>
      </c>
      <c r="BG43" s="194">
        <v>0</v>
      </c>
      <c r="BH43" s="194">
        <v>0</v>
      </c>
      <c r="BI43" s="194">
        <v>0</v>
      </c>
      <c r="BJ43" s="194">
        <v>0</v>
      </c>
      <c r="BK43" s="194">
        <v>0</v>
      </c>
      <c r="BL43" s="194">
        <v>0</v>
      </c>
      <c r="BM43" s="194">
        <v>0</v>
      </c>
      <c r="BN43" s="194">
        <v>0</v>
      </c>
      <c r="BO43" s="194">
        <v>0</v>
      </c>
      <c r="BP43" s="194">
        <v>0</v>
      </c>
      <c r="BQ43" s="194">
        <v>0</v>
      </c>
      <c r="BR43" s="194">
        <v>0</v>
      </c>
      <c r="BS43" s="194">
        <v>0</v>
      </c>
      <c r="BT43" s="194">
        <v>0</v>
      </c>
      <c r="BU43" s="194">
        <v>0</v>
      </c>
      <c r="BV43" s="194">
        <v>0</v>
      </c>
      <c r="BW43" s="194">
        <v>0</v>
      </c>
      <c r="BX43" s="194">
        <v>0</v>
      </c>
      <c r="BY43" s="194">
        <v>0</v>
      </c>
      <c r="BZ43" s="194">
        <v>0</v>
      </c>
      <c r="CA43" s="194">
        <v>0</v>
      </c>
      <c r="CB43" s="194">
        <v>0</v>
      </c>
      <c r="CC43" s="195">
        <v>0</v>
      </c>
    </row>
    <row r="44" spans="1:81" x14ac:dyDescent="0.4">
      <c r="A44" s="253"/>
      <c r="B44" s="254" t="s">
        <v>259</v>
      </c>
      <c r="AH44" s="194">
        <v>0</v>
      </c>
      <c r="AI44" s="194">
        <v>0</v>
      </c>
      <c r="AJ44" s="194">
        <v>0</v>
      </c>
      <c r="AK44" s="194">
        <v>0</v>
      </c>
      <c r="AL44" s="194">
        <v>0</v>
      </c>
      <c r="AM44" s="194">
        <v>0</v>
      </c>
      <c r="AN44" s="194">
        <v>0</v>
      </c>
      <c r="AO44" s="194">
        <v>0</v>
      </c>
      <c r="AP44" s="194">
        <v>0</v>
      </c>
      <c r="AQ44" s="194">
        <v>0</v>
      </c>
      <c r="AR44" s="194">
        <v>0</v>
      </c>
      <c r="AS44" s="194">
        <v>0</v>
      </c>
      <c r="AT44" s="194">
        <v>0</v>
      </c>
      <c r="AU44" s="194">
        <v>0</v>
      </c>
      <c r="AV44" s="194">
        <v>0</v>
      </c>
      <c r="AW44" s="194">
        <v>0</v>
      </c>
      <c r="AX44" s="194">
        <v>0</v>
      </c>
      <c r="AY44" s="194">
        <v>0</v>
      </c>
      <c r="AZ44" s="194">
        <v>0</v>
      </c>
      <c r="BA44" s="194">
        <v>0</v>
      </c>
      <c r="BB44" s="194">
        <v>0</v>
      </c>
      <c r="BC44" s="194">
        <v>0</v>
      </c>
      <c r="BD44" s="194">
        <v>0</v>
      </c>
      <c r="BE44" s="194">
        <v>0</v>
      </c>
      <c r="BF44" s="194">
        <v>0</v>
      </c>
      <c r="BG44" s="194">
        <v>0</v>
      </c>
      <c r="BH44" s="194">
        <v>0</v>
      </c>
      <c r="BI44" s="194">
        <v>0</v>
      </c>
      <c r="BJ44" s="194">
        <v>0</v>
      </c>
      <c r="BK44" s="194">
        <v>0</v>
      </c>
      <c r="BL44" s="194">
        <v>0</v>
      </c>
      <c r="BM44" s="194">
        <v>0</v>
      </c>
      <c r="BN44" s="194">
        <v>0</v>
      </c>
      <c r="BO44" s="194">
        <v>0</v>
      </c>
      <c r="BP44" s="194">
        <v>0</v>
      </c>
      <c r="BQ44" s="194">
        <v>188.49458010921711</v>
      </c>
      <c r="BR44" s="194">
        <v>1812.0994704151906</v>
      </c>
      <c r="BS44" s="194">
        <v>3451.7259964615146</v>
      </c>
      <c r="BT44" s="194">
        <v>5785.1738158648668</v>
      </c>
      <c r="BU44" s="194">
        <v>9515.9497446630921</v>
      </c>
      <c r="BV44" s="194">
        <v>11439.874812901255</v>
      </c>
      <c r="BW44" s="194">
        <v>13166.692673218884</v>
      </c>
      <c r="BX44" s="194">
        <v>13350.469226851756</v>
      </c>
      <c r="BY44" s="194">
        <v>14775.907672047055</v>
      </c>
      <c r="BZ44" s="194">
        <v>16382.356195056114</v>
      </c>
      <c r="CA44" s="194">
        <v>17441.0465209637</v>
      </c>
      <c r="CB44" s="194">
        <v>18400.348036794807</v>
      </c>
      <c r="CC44" s="195">
        <v>19720.170906263142</v>
      </c>
    </row>
    <row r="45" spans="1:81" ht="24.75" customHeight="1" x14ac:dyDescent="0.4">
      <c r="A45" s="253"/>
      <c r="B45" s="196" t="s">
        <v>429</v>
      </c>
      <c r="AH45" s="194">
        <v>8867.8494923284361</v>
      </c>
      <c r="AI45" s="194">
        <v>8227.4324958867437</v>
      </c>
      <c r="AJ45" s="194">
        <v>7652.2733034392559</v>
      </c>
      <c r="AK45" s="194">
        <v>7899.722338614617</v>
      </c>
      <c r="AL45" s="194">
        <v>7921.2838677057835</v>
      </c>
      <c r="AM45" s="194">
        <v>7749.1055681468506</v>
      </c>
      <c r="AN45" s="194">
        <v>8410.8034275852115</v>
      </c>
      <c r="AO45" s="194">
        <v>8795.781350214369</v>
      </c>
      <c r="AP45" s="194">
        <v>9344.9174238709456</v>
      </c>
      <c r="AQ45" s="194">
        <v>9732.4501040042505</v>
      </c>
      <c r="AR45" s="194">
        <v>10482.125403509141</v>
      </c>
      <c r="AS45" s="194">
        <v>11088.401633053654</v>
      </c>
      <c r="AT45" s="194">
        <v>11931.075666762234</v>
      </c>
      <c r="AU45" s="194">
        <v>14198.645127645008</v>
      </c>
      <c r="AV45" s="194">
        <v>16263.048430910851</v>
      </c>
      <c r="AW45" s="194">
        <v>18278.446905278208</v>
      </c>
      <c r="AX45" s="194">
        <v>19913.148835467739</v>
      </c>
      <c r="AY45" s="194">
        <v>19952.193026907367</v>
      </c>
      <c r="AZ45" s="194">
        <v>19470.831998141468</v>
      </c>
      <c r="BA45" s="194">
        <v>19560.662865771163</v>
      </c>
      <c r="BB45" s="194">
        <v>19232.322405272771</v>
      </c>
      <c r="BC45" s="194">
        <v>18773.691891862964</v>
      </c>
      <c r="BD45" s="194">
        <v>18955.950232765645</v>
      </c>
      <c r="BE45" s="194">
        <v>19261.573713777972</v>
      </c>
      <c r="BF45" s="194">
        <v>18737.505477683495</v>
      </c>
      <c r="BG45" s="194">
        <v>18602.766658192286</v>
      </c>
      <c r="BH45" s="194">
        <v>17560.516598283</v>
      </c>
      <c r="BI45" s="194">
        <v>16810.359726394607</v>
      </c>
      <c r="BJ45" s="194">
        <v>16294.322075642547</v>
      </c>
      <c r="BK45" s="194">
        <v>16595.35130671319</v>
      </c>
      <c r="BL45" s="194">
        <v>16179.367308177583</v>
      </c>
      <c r="BM45" s="194">
        <v>16729.330157562279</v>
      </c>
      <c r="BN45" s="194">
        <v>16482.768773729698</v>
      </c>
      <c r="BO45" s="194">
        <v>16360.14826055071</v>
      </c>
      <c r="BP45" s="194">
        <v>16055.567299535747</v>
      </c>
      <c r="BQ45" s="194">
        <v>15821.730158899689</v>
      </c>
      <c r="BR45" s="194">
        <v>16533.840095090029</v>
      </c>
      <c r="BS45" s="194">
        <v>17293.622598997452</v>
      </c>
      <c r="BT45" s="194">
        <v>17318.411812464783</v>
      </c>
      <c r="BU45" s="194">
        <v>17793.064799373115</v>
      </c>
      <c r="BV45" s="194">
        <v>18196.362682880943</v>
      </c>
      <c r="BW45" s="194">
        <v>14683.697317082748</v>
      </c>
      <c r="BX45" s="194">
        <v>13222.478851308097</v>
      </c>
      <c r="BY45" s="194">
        <v>13524.066591524219</v>
      </c>
      <c r="BZ45" s="194">
        <v>13229.714256005354</v>
      </c>
      <c r="CA45" s="194">
        <v>12544.352075109697</v>
      </c>
      <c r="CB45" s="194">
        <v>10750.058178336118</v>
      </c>
      <c r="CC45" s="195">
        <v>7750.2668686813049</v>
      </c>
    </row>
    <row r="46" spans="1:81" x14ac:dyDescent="0.4">
      <c r="A46" s="253"/>
      <c r="B46" s="254" t="s">
        <v>451</v>
      </c>
      <c r="AH46" s="194">
        <v>0</v>
      </c>
      <c r="AI46" s="194">
        <v>0</v>
      </c>
      <c r="AJ46" s="194">
        <v>0</v>
      </c>
      <c r="AK46" s="194">
        <v>0</v>
      </c>
      <c r="AL46" s="194">
        <v>0</v>
      </c>
      <c r="AM46" s="194">
        <v>0</v>
      </c>
      <c r="AN46" s="194">
        <v>0</v>
      </c>
      <c r="AO46" s="194">
        <v>0</v>
      </c>
      <c r="AP46" s="194">
        <v>0</v>
      </c>
      <c r="AQ46" s="194">
        <v>0</v>
      </c>
      <c r="AR46" s="194">
        <v>0</v>
      </c>
      <c r="AS46" s="194">
        <v>0</v>
      </c>
      <c r="AT46" s="194">
        <v>0</v>
      </c>
      <c r="AU46" s="194">
        <v>0</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162.94127563810682</v>
      </c>
      <c r="BM46" s="194">
        <v>1598.1310144726126</v>
      </c>
      <c r="BN46" s="194">
        <v>2763.5205539898229</v>
      </c>
      <c r="BO46" s="194">
        <v>4335.2298299256654</v>
      </c>
      <c r="BP46" s="194">
        <v>8104.0059566610598</v>
      </c>
      <c r="BQ46" s="194">
        <v>12254.412032155329</v>
      </c>
      <c r="BR46" s="194">
        <v>14866.575057892491</v>
      </c>
      <c r="BS46" s="194">
        <v>16413.886864746801</v>
      </c>
      <c r="BT46" s="194">
        <v>16927.05797872219</v>
      </c>
      <c r="BU46" s="194">
        <v>17619.477723356362</v>
      </c>
      <c r="BV46" s="194">
        <v>18088.366657047969</v>
      </c>
      <c r="BW46" s="194">
        <v>14589.935490441947</v>
      </c>
      <c r="BX46" s="194">
        <v>13151.799981046574</v>
      </c>
      <c r="BY46" s="194">
        <v>13460.279900028829</v>
      </c>
      <c r="BZ46" s="194">
        <v>13172.653484100347</v>
      </c>
      <c r="CA46" s="194">
        <v>12495.127164540794</v>
      </c>
      <c r="CB46" s="194">
        <v>10709.031067790951</v>
      </c>
      <c r="CC46" s="195">
        <v>7717.3725129555578</v>
      </c>
    </row>
    <row r="47" spans="1:81" x14ac:dyDescent="0.4">
      <c r="A47" s="253"/>
      <c r="B47" s="254" t="s">
        <v>243</v>
      </c>
      <c r="AH47" s="194">
        <v>0</v>
      </c>
      <c r="AI47" s="194">
        <v>0</v>
      </c>
      <c r="AJ47" s="194">
        <v>0</v>
      </c>
      <c r="AK47" s="194">
        <v>0</v>
      </c>
      <c r="AL47" s="194">
        <v>0</v>
      </c>
      <c r="AM47" s="194">
        <v>0</v>
      </c>
      <c r="AN47" s="194">
        <v>0</v>
      </c>
      <c r="AO47" s="194">
        <v>0</v>
      </c>
      <c r="AP47" s="194">
        <v>0</v>
      </c>
      <c r="AQ47" s="194">
        <v>0</v>
      </c>
      <c r="AR47" s="194">
        <v>0</v>
      </c>
      <c r="AS47" s="194">
        <v>0</v>
      </c>
      <c r="AT47" s="194">
        <v>0</v>
      </c>
      <c r="AU47" s="194">
        <v>0</v>
      </c>
      <c r="AV47" s="194">
        <v>0</v>
      </c>
      <c r="AW47" s="194">
        <v>0</v>
      </c>
      <c r="AX47" s="194">
        <v>0</v>
      </c>
      <c r="AY47" s="194">
        <v>12729.317843375658</v>
      </c>
      <c r="AZ47" s="194">
        <v>12354.910551445693</v>
      </c>
      <c r="BA47" s="194">
        <v>11992.372076834723</v>
      </c>
      <c r="BB47" s="194">
        <v>11540.83043818332</v>
      </c>
      <c r="BC47" s="194">
        <v>10759.780274730188</v>
      </c>
      <c r="BD47" s="194">
        <v>10529.992691842564</v>
      </c>
      <c r="BE47" s="194">
        <v>10351.987316338413</v>
      </c>
      <c r="BF47" s="194">
        <v>10139.42477836234</v>
      </c>
      <c r="BG47" s="194">
        <v>9876.4805133690716</v>
      </c>
      <c r="BH47" s="194">
        <v>9513.5373766759294</v>
      </c>
      <c r="BI47" s="194">
        <v>9252.1644525439169</v>
      </c>
      <c r="BJ47" s="194">
        <v>8883.4252171181834</v>
      </c>
      <c r="BK47" s="194">
        <v>8759.4028258444832</v>
      </c>
      <c r="BL47" s="194">
        <v>8347.4892403351896</v>
      </c>
      <c r="BM47" s="194">
        <v>7702.3329311541083</v>
      </c>
      <c r="BN47" s="194">
        <v>6879.9075868673872</v>
      </c>
      <c r="BO47" s="194">
        <v>6019.9652656944518</v>
      </c>
      <c r="BP47" s="194">
        <v>3915.7557445942102</v>
      </c>
      <c r="BQ47" s="194">
        <v>1393.4963591821484</v>
      </c>
      <c r="BR47" s="194">
        <v>283.21102448898534</v>
      </c>
      <c r="BS47" s="194">
        <v>72.360146529061637</v>
      </c>
      <c r="BT47" s="194">
        <v>16.893804918722417</v>
      </c>
      <c r="BU47" s="194">
        <v>9.9365407217350565</v>
      </c>
      <c r="BV47" s="194">
        <v>0</v>
      </c>
      <c r="BW47" s="194">
        <v>0</v>
      </c>
      <c r="BX47" s="194">
        <v>0</v>
      </c>
      <c r="BY47" s="194">
        <v>0</v>
      </c>
      <c r="BZ47" s="194">
        <v>0</v>
      </c>
      <c r="CA47" s="194">
        <v>0</v>
      </c>
      <c r="CB47" s="194">
        <v>0</v>
      </c>
      <c r="CC47" s="195">
        <v>0</v>
      </c>
    </row>
    <row r="48" spans="1:81" x14ac:dyDescent="0.4">
      <c r="A48" s="253"/>
      <c r="B48" s="254" t="s">
        <v>431</v>
      </c>
      <c r="AH48" s="194">
        <v>664.44981786898938</v>
      </c>
      <c r="AI48" s="194">
        <v>638.59922615601522</v>
      </c>
      <c r="AJ48" s="194">
        <v>631.56958166581194</v>
      </c>
      <c r="AK48" s="194">
        <v>657.75652777363086</v>
      </c>
      <c r="AL48" s="194">
        <v>801.41114130304607</v>
      </c>
      <c r="AM48" s="194">
        <v>900.71539568780088</v>
      </c>
      <c r="AN48" s="194">
        <v>986.38325911547497</v>
      </c>
      <c r="AO48" s="194">
        <v>1143.4780449270563</v>
      </c>
      <c r="AP48" s="194">
        <v>1369.90275107754</v>
      </c>
      <c r="AQ48" s="194">
        <v>1412.8455137359838</v>
      </c>
      <c r="AR48" s="194">
        <v>1744.1809582732642</v>
      </c>
      <c r="AS48" s="194">
        <v>1891.2876850188766</v>
      </c>
      <c r="AT48" s="194">
        <v>2096.3368744754052</v>
      </c>
      <c r="AU48" s="194">
        <v>2561.7163341507508</v>
      </c>
      <c r="AV48" s="194">
        <v>3389.0582765052081</v>
      </c>
      <c r="AW48" s="194">
        <v>4107.1376619423163</v>
      </c>
      <c r="AX48" s="194">
        <v>4742.485269942883</v>
      </c>
      <c r="AY48" s="194">
        <v>5380.3207281385367</v>
      </c>
      <c r="AZ48" s="194">
        <v>5655.2855248339056</v>
      </c>
      <c r="BA48" s="194">
        <v>5952.2824945812754</v>
      </c>
      <c r="BB48" s="194">
        <v>6124.8968051054353</v>
      </c>
      <c r="BC48" s="194">
        <v>6419.3833751983784</v>
      </c>
      <c r="BD48" s="194">
        <v>6847.5782940111549</v>
      </c>
      <c r="BE48" s="194">
        <v>7314.9074513973273</v>
      </c>
      <c r="BF48" s="194">
        <v>7161.2607635958193</v>
      </c>
      <c r="BG48" s="194">
        <v>7351.4093792398435</v>
      </c>
      <c r="BH48" s="194">
        <v>6735.4758637118384</v>
      </c>
      <c r="BI48" s="194">
        <v>6305.7150661435517</v>
      </c>
      <c r="BJ48" s="194">
        <v>6188.5423992311198</v>
      </c>
      <c r="BK48" s="194">
        <v>6653.9069540571618</v>
      </c>
      <c r="BL48" s="194">
        <v>6532.0436434134081</v>
      </c>
      <c r="BM48" s="194">
        <v>6285.7501620196072</v>
      </c>
      <c r="BN48" s="194">
        <v>5739.4241906674906</v>
      </c>
      <c r="BO48" s="194">
        <v>4930.7079018137329</v>
      </c>
      <c r="BP48" s="194">
        <v>2975.6986943568163</v>
      </c>
      <c r="BQ48" s="194">
        <v>1164.3599670408</v>
      </c>
      <c r="BR48" s="194">
        <v>532.58785839178972</v>
      </c>
      <c r="BS48" s="194">
        <v>267.89817655302596</v>
      </c>
      <c r="BT48" s="194">
        <v>111.80399376824464</v>
      </c>
      <c r="BU48" s="194">
        <v>31.905414590454956</v>
      </c>
      <c r="BV48" s="194">
        <v>3.3893256608549969</v>
      </c>
      <c r="BW48" s="194">
        <v>8.9002786339727126E-4</v>
      </c>
      <c r="BX48" s="194">
        <v>0</v>
      </c>
      <c r="BY48" s="194">
        <v>0</v>
      </c>
      <c r="BZ48" s="194">
        <v>0</v>
      </c>
      <c r="CA48" s="194">
        <v>0</v>
      </c>
      <c r="CB48" s="194">
        <v>0</v>
      </c>
      <c r="CC48" s="195">
        <v>0</v>
      </c>
    </row>
    <row r="49" spans="1:81" x14ac:dyDescent="0.4">
      <c r="A49" s="253"/>
      <c r="B49" s="254" t="s">
        <v>246</v>
      </c>
      <c r="AH49" s="194">
        <v>4293.3680539227007</v>
      </c>
      <c r="AI49" s="194">
        <v>4352.0974659262674</v>
      </c>
      <c r="AJ49" s="194">
        <v>4222.7035983469987</v>
      </c>
      <c r="AK49" s="194">
        <v>4551.1436517670418</v>
      </c>
      <c r="AL49" s="194">
        <v>4929.1426567403569</v>
      </c>
      <c r="AM49" s="194">
        <v>5528.3253138608634</v>
      </c>
      <c r="AN49" s="194">
        <v>5985.3624391652902</v>
      </c>
      <c r="AO49" s="194">
        <v>6217.6618692908678</v>
      </c>
      <c r="AP49" s="194">
        <v>6795.7291876357458</v>
      </c>
      <c r="AQ49" s="194">
        <v>7144.6297908031747</v>
      </c>
      <c r="AR49" s="194">
        <v>7589.8034399261087</v>
      </c>
      <c r="AS49" s="194">
        <v>8044.5481360311342</v>
      </c>
      <c r="AT49" s="194">
        <v>8585.0066555031244</v>
      </c>
      <c r="AU49" s="194">
        <v>10044.378048780945</v>
      </c>
      <c r="AV49" s="194">
        <v>11081.992128437751</v>
      </c>
      <c r="AW49" s="194">
        <v>12310.662666213078</v>
      </c>
      <c r="AX49" s="194">
        <v>13249.269216075445</v>
      </c>
      <c r="AY49" s="194">
        <v>452.53473535864168</v>
      </c>
      <c r="AZ49" s="194">
        <v>0</v>
      </c>
      <c r="BA49" s="194">
        <v>0</v>
      </c>
      <c r="BB49" s="194">
        <v>0</v>
      </c>
      <c r="BC49" s="194">
        <v>0</v>
      </c>
      <c r="BD49" s="194">
        <v>0</v>
      </c>
      <c r="BE49" s="194">
        <v>0</v>
      </c>
      <c r="BF49" s="194">
        <v>0</v>
      </c>
      <c r="BG49" s="194">
        <v>0</v>
      </c>
      <c r="BH49" s="194">
        <v>0</v>
      </c>
      <c r="BI49" s="194">
        <v>0</v>
      </c>
      <c r="BJ49" s="194">
        <v>0</v>
      </c>
      <c r="BK49" s="194">
        <v>0</v>
      </c>
      <c r="BL49" s="194">
        <v>0</v>
      </c>
      <c r="BM49" s="194">
        <v>0</v>
      </c>
      <c r="BN49" s="194">
        <v>0</v>
      </c>
      <c r="BO49" s="194">
        <v>0</v>
      </c>
      <c r="BP49" s="194">
        <v>0</v>
      </c>
      <c r="BQ49" s="194">
        <v>0</v>
      </c>
      <c r="BR49" s="194">
        <v>0</v>
      </c>
      <c r="BS49" s="194">
        <v>0</v>
      </c>
      <c r="BT49" s="194">
        <v>0</v>
      </c>
      <c r="BU49" s="194">
        <v>0</v>
      </c>
      <c r="BV49" s="194">
        <v>0</v>
      </c>
      <c r="BW49" s="194">
        <v>0</v>
      </c>
      <c r="BX49" s="194">
        <v>0</v>
      </c>
      <c r="BY49" s="194">
        <v>0</v>
      </c>
      <c r="BZ49" s="194">
        <v>0</v>
      </c>
      <c r="CA49" s="194">
        <v>0</v>
      </c>
      <c r="CB49" s="194">
        <v>0</v>
      </c>
      <c r="CC49" s="195">
        <v>0</v>
      </c>
    </row>
    <row r="50" spans="1:81" x14ac:dyDescent="0.4">
      <c r="A50" s="253"/>
      <c r="B50" s="254" t="s">
        <v>263</v>
      </c>
      <c r="AH50" s="194">
        <v>352.66951871507899</v>
      </c>
      <c r="AI50" s="194">
        <v>371.78722070726911</v>
      </c>
      <c r="AJ50" s="194">
        <v>396.56694662737027</v>
      </c>
      <c r="AK50" s="194">
        <v>431.8603465180405</v>
      </c>
      <c r="AL50" s="194">
        <v>476.51473266667603</v>
      </c>
      <c r="AM50" s="194">
        <v>537.4760721809173</v>
      </c>
      <c r="AN50" s="194">
        <v>659.45169731232886</v>
      </c>
      <c r="AO50" s="194">
        <v>704.08601840415963</v>
      </c>
      <c r="AP50" s="194">
        <v>724.34561049554532</v>
      </c>
      <c r="AQ50" s="194">
        <v>710.44226625119313</v>
      </c>
      <c r="AR50" s="194">
        <v>714.44543957124961</v>
      </c>
      <c r="AS50" s="194">
        <v>725.47027859248476</v>
      </c>
      <c r="AT50" s="194">
        <v>830.67090966369096</v>
      </c>
      <c r="AU50" s="194">
        <v>1091.7214680969869</v>
      </c>
      <c r="AV50" s="194">
        <v>1142.3839066167095</v>
      </c>
      <c r="AW50" s="194">
        <v>1224.8937159655015</v>
      </c>
      <c r="AX50" s="194">
        <v>1333.5875457230611</v>
      </c>
      <c r="AY50" s="194">
        <v>1369.9812815684647</v>
      </c>
      <c r="AZ50" s="194">
        <v>1460.6359218618704</v>
      </c>
      <c r="BA50" s="194">
        <v>1616.0082943551611</v>
      </c>
      <c r="BB50" s="194">
        <v>1566.595161984013</v>
      </c>
      <c r="BC50" s="194">
        <v>1594.5282419343966</v>
      </c>
      <c r="BD50" s="194">
        <v>1578.3792469119239</v>
      </c>
      <c r="BE50" s="194">
        <v>1594.6789460422326</v>
      </c>
      <c r="BF50" s="194">
        <v>1436.8199357253357</v>
      </c>
      <c r="BG50" s="194">
        <v>1374.8767655833692</v>
      </c>
      <c r="BH50" s="194">
        <v>1311.5033578952291</v>
      </c>
      <c r="BI50" s="194">
        <v>1252.4802077071379</v>
      </c>
      <c r="BJ50" s="194">
        <v>1222.3544592932449</v>
      </c>
      <c r="BK50" s="194">
        <v>1182.0415268115441</v>
      </c>
      <c r="BL50" s="194">
        <v>1136.8931487908787</v>
      </c>
      <c r="BM50" s="194">
        <v>1143.116049915951</v>
      </c>
      <c r="BN50" s="194">
        <v>1099.9164422049978</v>
      </c>
      <c r="BO50" s="194">
        <v>1074.2452631168592</v>
      </c>
      <c r="BP50" s="194">
        <v>1060.1069039236604</v>
      </c>
      <c r="BQ50" s="194">
        <v>1009.4618005214121</v>
      </c>
      <c r="BR50" s="194">
        <v>851.46615431676173</v>
      </c>
      <c r="BS50" s="194">
        <v>539.47741116856253</v>
      </c>
      <c r="BT50" s="194">
        <v>262.65603505562518</v>
      </c>
      <c r="BU50" s="194">
        <v>131.74512070456265</v>
      </c>
      <c r="BV50" s="194">
        <v>104.60670017212138</v>
      </c>
      <c r="BW50" s="194">
        <v>93.760936612937357</v>
      </c>
      <c r="BX50" s="194">
        <v>70.678870261522036</v>
      </c>
      <c r="BY50" s="194">
        <v>63.786691495389462</v>
      </c>
      <c r="BZ50" s="194">
        <v>57.06077190500676</v>
      </c>
      <c r="CA50" s="194">
        <v>49.224910568903262</v>
      </c>
      <c r="CB50" s="194">
        <v>41.027110545165904</v>
      </c>
      <c r="CC50" s="195">
        <v>32.894355725746728</v>
      </c>
    </row>
    <row r="51" spans="1:81" x14ac:dyDescent="0.4">
      <c r="A51" s="253"/>
      <c r="B51" s="254" t="s">
        <v>264</v>
      </c>
      <c r="AH51" s="194">
        <v>3557.3621018216663</v>
      </c>
      <c r="AI51" s="194">
        <v>2864.9485830971912</v>
      </c>
      <c r="AJ51" s="194">
        <v>2401.4331767990757</v>
      </c>
      <c r="AK51" s="194">
        <v>2258.9618125559041</v>
      </c>
      <c r="AL51" s="194">
        <v>1714.2153369957048</v>
      </c>
      <c r="AM51" s="194">
        <v>782.5887864172696</v>
      </c>
      <c r="AN51" s="194">
        <v>779.60603199211755</v>
      </c>
      <c r="AO51" s="194">
        <v>730.55541759228595</v>
      </c>
      <c r="AP51" s="194">
        <v>454.93987466211439</v>
      </c>
      <c r="AQ51" s="194">
        <v>464.53253321389889</v>
      </c>
      <c r="AR51" s="194">
        <v>433.69556573851787</v>
      </c>
      <c r="AS51" s="194">
        <v>427.09553341115856</v>
      </c>
      <c r="AT51" s="194">
        <v>419.06122712001047</v>
      </c>
      <c r="AU51" s="194">
        <v>500.82927661632607</v>
      </c>
      <c r="AV51" s="194">
        <v>649.61411935118258</v>
      </c>
      <c r="AW51" s="194">
        <v>635.75286115731365</v>
      </c>
      <c r="AX51" s="194">
        <v>587.80680372635061</v>
      </c>
      <c r="AY51" s="194">
        <v>20.038438466065312</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0</v>
      </c>
      <c r="BS51" s="194">
        <v>0</v>
      </c>
      <c r="BT51" s="194">
        <v>0</v>
      </c>
      <c r="BU51" s="194">
        <v>0</v>
      </c>
      <c r="BV51" s="194">
        <v>0</v>
      </c>
      <c r="BW51" s="194">
        <v>0</v>
      </c>
      <c r="BX51" s="194">
        <v>0</v>
      </c>
      <c r="BY51" s="194">
        <v>0</v>
      </c>
      <c r="BZ51" s="194">
        <v>0</v>
      </c>
      <c r="CA51" s="194">
        <v>0</v>
      </c>
      <c r="CB51" s="194">
        <v>0</v>
      </c>
      <c r="CC51" s="195">
        <v>0</v>
      </c>
    </row>
    <row r="52" spans="1:81" ht="24.75" customHeight="1" x14ac:dyDescent="0.4">
      <c r="A52" s="253"/>
      <c r="B52" s="196" t="s">
        <v>432</v>
      </c>
      <c r="AH52" s="194">
        <v>1293.1215686219562</v>
      </c>
      <c r="AI52" s="194">
        <v>1246.5806811949612</v>
      </c>
      <c r="AJ52" s="194">
        <v>1208.060420744489</v>
      </c>
      <c r="AK52" s="194">
        <v>1219.1749782470836</v>
      </c>
      <c r="AL52" s="194">
        <v>1234.6063528182062</v>
      </c>
      <c r="AM52" s="194">
        <v>1263.9547191946845</v>
      </c>
      <c r="AN52" s="194">
        <v>1232.2805021810891</v>
      </c>
      <c r="AO52" s="194">
        <v>1244.0617618419362</v>
      </c>
      <c r="AP52" s="194">
        <v>1283.4895905271942</v>
      </c>
      <c r="AQ52" s="194">
        <v>1237.3879119296371</v>
      </c>
      <c r="AR52" s="194">
        <v>1160.3389755088833</v>
      </c>
      <c r="AS52" s="194">
        <v>1117.8684410372437</v>
      </c>
      <c r="AT52" s="194">
        <v>1132.2065927234833</v>
      </c>
      <c r="AU52" s="194">
        <v>1198.7422385330142</v>
      </c>
      <c r="AV52" s="194">
        <v>1191.2637997895376</v>
      </c>
      <c r="AW52" s="194">
        <v>1195.3616892232485</v>
      </c>
      <c r="AX52" s="194">
        <v>1220.9096723478553</v>
      </c>
      <c r="AY52" s="194">
        <v>1227.3136029412728</v>
      </c>
      <c r="AZ52" s="194">
        <v>1206.8430912258684</v>
      </c>
      <c r="BA52" s="194">
        <v>1216.5792369313433</v>
      </c>
      <c r="BB52" s="194">
        <v>1224.3581567941117</v>
      </c>
      <c r="BC52" s="194">
        <v>1210.2510541118882</v>
      </c>
      <c r="BD52" s="194">
        <v>1199.6843149118424</v>
      </c>
      <c r="BE52" s="194">
        <v>1216.1200014129911</v>
      </c>
      <c r="BF52" s="194">
        <v>1203.6218550273788</v>
      </c>
      <c r="BG52" s="194">
        <v>1179.2034580789123</v>
      </c>
      <c r="BH52" s="194">
        <v>1164.1185105500413</v>
      </c>
      <c r="BI52" s="194">
        <v>1160.5359207471106</v>
      </c>
      <c r="BJ52" s="194">
        <v>1113.619978707937</v>
      </c>
      <c r="BK52" s="194">
        <v>1081.9256053881236</v>
      </c>
      <c r="BL52" s="194">
        <v>1093.1519780100432</v>
      </c>
      <c r="BM52" s="194">
        <v>1117.2994260946371</v>
      </c>
      <c r="BN52" s="194">
        <v>1158.9192960298731</v>
      </c>
      <c r="BO52" s="194">
        <v>1140.3063117245458</v>
      </c>
      <c r="BP52" s="194">
        <v>1143.5542986027826</v>
      </c>
      <c r="BQ52" s="194">
        <v>1121.7614714609149</v>
      </c>
      <c r="BR52" s="194">
        <v>1146.9280569056073</v>
      </c>
      <c r="BS52" s="194">
        <v>1128.0211780960749</v>
      </c>
      <c r="BT52" s="194">
        <v>1058.9073744669627</v>
      </c>
      <c r="BU52" s="194">
        <v>1024.7052887702916</v>
      </c>
      <c r="BV52" s="194">
        <v>994.63734463843821</v>
      </c>
      <c r="BW52" s="194">
        <v>965.34043475843725</v>
      </c>
      <c r="BX52" s="194">
        <v>782.3620030823389</v>
      </c>
      <c r="BY52" s="194">
        <v>781.97862667514642</v>
      </c>
      <c r="BZ52" s="194">
        <v>762.13386904837046</v>
      </c>
      <c r="CA52" s="194">
        <v>737.48765991244011</v>
      </c>
      <c r="CB52" s="194">
        <v>708.01576971390784</v>
      </c>
      <c r="CC52" s="195">
        <v>681.32747790326266</v>
      </c>
    </row>
    <row r="53" spans="1:81" x14ac:dyDescent="0.4">
      <c r="A53" s="253"/>
      <c r="B53" s="264" t="s">
        <v>452</v>
      </c>
      <c r="AH53" s="194">
        <v>163.55687824467432</v>
      </c>
      <c r="AI53" s="194">
        <v>157.46282288778457</v>
      </c>
      <c r="AJ53" s="194">
        <v>154.22047924397734</v>
      </c>
      <c r="AK53" s="194">
        <v>156.13412527959926</v>
      </c>
      <c r="AL53" s="194">
        <v>157.80682705195116</v>
      </c>
      <c r="AM53" s="194">
        <v>159.47092251521721</v>
      </c>
      <c r="AN53" s="194">
        <v>153.68577691600885</v>
      </c>
      <c r="AO53" s="194">
        <v>153.52251529113255</v>
      </c>
      <c r="AP53" s="194">
        <v>155.03537628150266</v>
      </c>
      <c r="AQ53" s="194">
        <v>135.9701341771264</v>
      </c>
      <c r="AR53" s="194">
        <v>132.41767611968396</v>
      </c>
      <c r="AS53" s="194">
        <v>124.42031035624736</v>
      </c>
      <c r="AT53" s="194">
        <v>116.66724082378707</v>
      </c>
      <c r="AU53" s="194">
        <v>117.19623340575447</v>
      </c>
      <c r="AV53" s="194">
        <v>111.87640086232675</v>
      </c>
      <c r="AW53" s="194">
        <v>116.04144415348644</v>
      </c>
      <c r="AX53" s="194">
        <v>100.02379465819708</v>
      </c>
      <c r="AY53" s="194">
        <v>96.461703035894075</v>
      </c>
      <c r="AZ53" s="194">
        <v>89.250951794406092</v>
      </c>
      <c r="BA53" s="194">
        <v>88.368501650322017</v>
      </c>
      <c r="BB53" s="194">
        <v>78.619289993392101</v>
      </c>
      <c r="BC53" s="194">
        <v>81.653415590526293</v>
      </c>
      <c r="BD53" s="194">
        <v>76.257121910578775</v>
      </c>
      <c r="BE53" s="194">
        <v>75.158411641532609</v>
      </c>
      <c r="BF53" s="194">
        <v>72.102338172674706</v>
      </c>
      <c r="BG53" s="194">
        <v>66.929126872150377</v>
      </c>
      <c r="BH53" s="194">
        <v>62.016245385118097</v>
      </c>
      <c r="BI53" s="194">
        <v>56.800534632341176</v>
      </c>
      <c r="BJ53" s="194">
        <v>53.143592389755163</v>
      </c>
      <c r="BK53" s="194">
        <v>49.940121852247209</v>
      </c>
      <c r="BL53" s="194">
        <v>46.900294557235817</v>
      </c>
      <c r="BM53" s="194">
        <v>45.2592328509336</v>
      </c>
      <c r="BN53" s="194">
        <v>42.184080308662011</v>
      </c>
      <c r="BO53" s="194">
        <v>40.086659020964092</v>
      </c>
      <c r="BP53" s="194">
        <v>37.98551412075917</v>
      </c>
      <c r="BQ53" s="194">
        <v>35.371413402237316</v>
      </c>
      <c r="BR53" s="194">
        <v>33.304835504868471</v>
      </c>
      <c r="BS53" s="194">
        <v>31.008539751318118</v>
      </c>
      <c r="BT53" s="194">
        <v>28.626311833539038</v>
      </c>
      <c r="BU53" s="194">
        <v>26.22991701028625</v>
      </c>
      <c r="BV53" s="194">
        <v>24.045110264506803</v>
      </c>
      <c r="BW53" s="194">
        <v>22.105039759649248</v>
      </c>
      <c r="BX53" s="194">
        <v>16.462522512387153</v>
      </c>
      <c r="BY53" s="194">
        <v>15.370797474406086</v>
      </c>
      <c r="BZ53" s="194">
        <v>14.567745251062048</v>
      </c>
      <c r="CA53" s="194">
        <v>13.395466764642117</v>
      </c>
      <c r="CB53" s="194">
        <v>12.217863455814822</v>
      </c>
      <c r="CC53" s="195">
        <v>11.177775519077773</v>
      </c>
    </row>
    <row r="54" spans="1:81" x14ac:dyDescent="0.4">
      <c r="A54" s="253"/>
      <c r="B54" s="264" t="s">
        <v>453</v>
      </c>
      <c r="AH54" s="194">
        <v>1104.0089281515516</v>
      </c>
      <c r="AI54" s="194">
        <v>1067.2480217949842</v>
      </c>
      <c r="AJ54" s="194">
        <v>1035.4803606381336</v>
      </c>
      <c r="AK54" s="194">
        <v>1046.4308396398674</v>
      </c>
      <c r="AL54" s="194">
        <v>1061.3282682121421</v>
      </c>
      <c r="AM54" s="194">
        <v>1089.7179705206509</v>
      </c>
      <c r="AN54" s="194">
        <v>1064.6232909999885</v>
      </c>
      <c r="AO54" s="194">
        <v>1077.3045469567405</v>
      </c>
      <c r="AP54" s="194">
        <v>1118.287960063298</v>
      </c>
      <c r="AQ54" s="194">
        <v>1091.2510665940422</v>
      </c>
      <c r="AR54" s="194">
        <v>1019.5731793881374</v>
      </c>
      <c r="AS54" s="194">
        <v>984.47814319040799</v>
      </c>
      <c r="AT54" s="194">
        <v>1007.6111874674699</v>
      </c>
      <c r="AU54" s="194">
        <v>1074.0366422349421</v>
      </c>
      <c r="AV54" s="194">
        <v>1072.4522328068849</v>
      </c>
      <c r="AW54" s="194">
        <v>1073.2117922366699</v>
      </c>
      <c r="AX54" s="194">
        <v>1109.8567621996606</v>
      </c>
      <c r="AY54" s="194">
        <v>1118.7677278687645</v>
      </c>
      <c r="AZ54" s="194">
        <v>1104.3206823828787</v>
      </c>
      <c r="BA54" s="194">
        <v>1116.1912988438796</v>
      </c>
      <c r="BB54" s="194">
        <v>1129.5739063430167</v>
      </c>
      <c r="BC54" s="194">
        <v>1108.634322855909</v>
      </c>
      <c r="BD54" s="194">
        <v>1101.8375982181585</v>
      </c>
      <c r="BE54" s="194">
        <v>1115.8079146107355</v>
      </c>
      <c r="BF54" s="194">
        <v>1099.3519834486103</v>
      </c>
      <c r="BG54" s="194">
        <v>1081.8629094447231</v>
      </c>
      <c r="BH54" s="194">
        <v>1070.9340766408966</v>
      </c>
      <c r="BI54" s="194">
        <v>1037.4530753069635</v>
      </c>
      <c r="BJ54" s="194">
        <v>1014.8096423675335</v>
      </c>
      <c r="BK54" s="194">
        <v>994.44557632318663</v>
      </c>
      <c r="BL54" s="194">
        <v>997.55940890621571</v>
      </c>
      <c r="BM54" s="194">
        <v>1017.6993245935874</v>
      </c>
      <c r="BN54" s="194">
        <v>1057.0246819743106</v>
      </c>
      <c r="BO54" s="194">
        <v>1041.8816246576412</v>
      </c>
      <c r="BP54" s="194">
        <v>1043.6303639607986</v>
      </c>
      <c r="BQ54" s="194">
        <v>1022.1991298407091</v>
      </c>
      <c r="BR54" s="194">
        <v>1018.2807814243945</v>
      </c>
      <c r="BS54" s="194">
        <v>993.7957811879038</v>
      </c>
      <c r="BT54" s="194">
        <v>936.78726374281359</v>
      </c>
      <c r="BU54" s="194">
        <v>899.63546899395999</v>
      </c>
      <c r="BV54" s="194">
        <v>878.21243465631505</v>
      </c>
      <c r="BW54" s="194">
        <v>853.03753282617106</v>
      </c>
      <c r="BX54" s="194">
        <v>692.49622283343535</v>
      </c>
      <c r="BY54" s="194">
        <v>674.54422202939008</v>
      </c>
      <c r="BZ54" s="194">
        <v>665.02004034471224</v>
      </c>
      <c r="CA54" s="194">
        <v>643.50753825801416</v>
      </c>
      <c r="CB54" s="194">
        <v>617.47283308011049</v>
      </c>
      <c r="CC54" s="195">
        <v>593.46491574495599</v>
      </c>
    </row>
    <row r="55" spans="1:81" x14ac:dyDescent="0.4">
      <c r="A55" s="253"/>
      <c r="B55" s="265" t="s">
        <v>252</v>
      </c>
      <c r="AH55" s="194">
        <v>0</v>
      </c>
      <c r="AI55" s="194">
        <v>0</v>
      </c>
      <c r="AJ55" s="194">
        <v>0</v>
      </c>
      <c r="AK55" s="194">
        <v>0</v>
      </c>
      <c r="AL55" s="194">
        <v>0</v>
      </c>
      <c r="AM55" s="194">
        <v>0</v>
      </c>
      <c r="AN55" s="194">
        <v>0</v>
      </c>
      <c r="AO55" s="194">
        <v>0</v>
      </c>
      <c r="AP55" s="194">
        <v>0</v>
      </c>
      <c r="AQ55" s="194">
        <v>0</v>
      </c>
      <c r="AR55" s="194">
        <v>0</v>
      </c>
      <c r="AS55" s="194">
        <v>0</v>
      </c>
      <c r="AT55" s="194">
        <v>0</v>
      </c>
      <c r="AU55" s="194">
        <v>0</v>
      </c>
      <c r="AV55" s="194">
        <v>0</v>
      </c>
      <c r="AW55" s="194">
        <v>0</v>
      </c>
      <c r="AX55" s="194">
        <v>0</v>
      </c>
      <c r="AY55" s="194">
        <v>0</v>
      </c>
      <c r="AZ55" s="194">
        <v>0</v>
      </c>
      <c r="BA55" s="194">
        <v>0</v>
      </c>
      <c r="BB55" s="194">
        <v>0</v>
      </c>
      <c r="BC55" s="194">
        <v>0</v>
      </c>
      <c r="BD55" s="194">
        <v>0</v>
      </c>
      <c r="BE55" s="194">
        <v>0</v>
      </c>
      <c r="BF55" s="194">
        <v>0</v>
      </c>
      <c r="BG55" s="194">
        <v>0</v>
      </c>
      <c r="BH55" s="194">
        <v>0</v>
      </c>
      <c r="BI55" s="194">
        <v>0</v>
      </c>
      <c r="BJ55" s="194">
        <v>0</v>
      </c>
      <c r="BK55" s="194">
        <v>0</v>
      </c>
      <c r="BL55" s="194">
        <v>7.0600917900718674</v>
      </c>
      <c r="BM55" s="194">
        <v>8.8781245463145453</v>
      </c>
      <c r="BN55" s="194">
        <v>11.451841933889868</v>
      </c>
      <c r="BO55" s="194">
        <v>11.604177505001699</v>
      </c>
      <c r="BP55" s="194">
        <v>11.24522120269145</v>
      </c>
      <c r="BQ55" s="194">
        <v>10.822049727022252</v>
      </c>
      <c r="BR55" s="194">
        <v>43.469558645104058</v>
      </c>
      <c r="BS55" s="194">
        <v>50.312008850337385</v>
      </c>
      <c r="BT55" s="194">
        <v>46.278568916709865</v>
      </c>
      <c r="BU55" s="194">
        <v>53.573723344772326</v>
      </c>
      <c r="BV55" s="194">
        <v>44.177583468833895</v>
      </c>
      <c r="BW55" s="194">
        <v>46.226521974429744</v>
      </c>
      <c r="BX55" s="194">
        <v>40.945153161882949</v>
      </c>
      <c r="BY55" s="194">
        <v>44.768235767042626</v>
      </c>
      <c r="BZ55" s="194">
        <v>43.056458196980927</v>
      </c>
      <c r="CA55" s="194">
        <v>42.139096775886799</v>
      </c>
      <c r="CB55" s="194">
        <v>41.158708550350632</v>
      </c>
      <c r="CC55" s="195">
        <v>40.296761374965214</v>
      </c>
    </row>
    <row r="56" spans="1:81" x14ac:dyDescent="0.4">
      <c r="A56" s="253"/>
      <c r="B56" s="266" t="s">
        <v>454</v>
      </c>
      <c r="AH56" s="194">
        <v>25.555762225730362</v>
      </c>
      <c r="AI56" s="194">
        <v>21.8698365121923</v>
      </c>
      <c r="AJ56" s="194">
        <v>18.359580862378252</v>
      </c>
      <c r="AK56" s="194">
        <v>16.61001332761694</v>
      </c>
      <c r="AL56" s="194">
        <v>15.471257554112858</v>
      </c>
      <c r="AM56" s="194">
        <v>14.765826158816408</v>
      </c>
      <c r="AN56" s="194">
        <v>13.971434265091712</v>
      </c>
      <c r="AO56" s="194">
        <v>13.23469959406315</v>
      </c>
      <c r="AP56" s="194">
        <v>10.166254182393619</v>
      </c>
      <c r="AQ56" s="194">
        <v>10.166711158468138</v>
      </c>
      <c r="AR56" s="194">
        <v>8.3481200010618011</v>
      </c>
      <c r="AS56" s="194">
        <v>8.9699874905884176</v>
      </c>
      <c r="AT56" s="194">
        <v>7.9281644322262625</v>
      </c>
      <c r="AU56" s="194">
        <v>7.5093628923175331</v>
      </c>
      <c r="AV56" s="194">
        <v>6.9351661203260875</v>
      </c>
      <c r="AW56" s="194">
        <v>6.1084528330923256</v>
      </c>
      <c r="AX56" s="194">
        <v>5.0846732934086667</v>
      </c>
      <c r="AY56" s="194">
        <v>5.1899555627109164</v>
      </c>
      <c r="AZ56" s="194">
        <v>4.4700460435812897</v>
      </c>
      <c r="BA56" s="194">
        <v>3.983288801755668</v>
      </c>
      <c r="BB56" s="194">
        <v>2.9589873078718827</v>
      </c>
      <c r="BC56" s="194">
        <v>3.2247457833939026</v>
      </c>
      <c r="BD56" s="194">
        <v>3.1125355881868888</v>
      </c>
      <c r="BE56" s="194">
        <v>3.0676902710829639</v>
      </c>
      <c r="BF56" s="194">
        <v>2.5957199835208447</v>
      </c>
      <c r="BG56" s="194">
        <v>2.0038415430391665</v>
      </c>
      <c r="BH56" s="194">
        <v>1.6893529126507028</v>
      </c>
      <c r="BI56" s="194">
        <v>1.533179620545758</v>
      </c>
      <c r="BJ56" s="194">
        <v>1.4672285774833731</v>
      </c>
      <c r="BK56" s="194">
        <v>1.4338523862992916</v>
      </c>
      <c r="BL56" s="194">
        <v>1.209343948938673</v>
      </c>
      <c r="BM56" s="194">
        <v>1.0676525546156623</v>
      </c>
      <c r="BN56" s="194">
        <v>0.93312953067109705</v>
      </c>
      <c r="BO56" s="194">
        <v>0.75673042922618594</v>
      </c>
      <c r="BP56" s="194">
        <v>0.46503551367794471</v>
      </c>
      <c r="BQ56" s="194">
        <v>-7.1042706755100275E-3</v>
      </c>
      <c r="BR56" s="194">
        <v>-2.3163882074765827E-3</v>
      </c>
      <c r="BS56" s="194">
        <v>-2.533561232795847E-3</v>
      </c>
      <c r="BT56" s="194">
        <v>-4.0832748820376255E-2</v>
      </c>
      <c r="BU56" s="194">
        <v>0</v>
      </c>
      <c r="BV56" s="194">
        <v>-2.4175601714704235E-2</v>
      </c>
      <c r="BW56" s="194">
        <v>-3.8739052125680115E-2</v>
      </c>
      <c r="BX56" s="194">
        <v>3.0487013928519406E-4</v>
      </c>
      <c r="BY56" s="194">
        <v>-2.1233800035965178E-3</v>
      </c>
      <c r="BZ56" s="194">
        <v>0</v>
      </c>
      <c r="CA56" s="194">
        <v>0</v>
      </c>
      <c r="CB56" s="194">
        <v>0</v>
      </c>
      <c r="CC56" s="195">
        <v>0</v>
      </c>
    </row>
    <row r="57" spans="1:81" x14ac:dyDescent="0.4">
      <c r="A57" s="253"/>
      <c r="B57" s="254" t="s">
        <v>260</v>
      </c>
      <c r="AH57" s="194">
        <v>0</v>
      </c>
      <c r="AI57" s="194">
        <v>0</v>
      </c>
      <c r="AJ57" s="194">
        <v>0</v>
      </c>
      <c r="AK57" s="194">
        <v>0</v>
      </c>
      <c r="AL57" s="194">
        <v>0</v>
      </c>
      <c r="AM57" s="194">
        <v>0</v>
      </c>
      <c r="AN57" s="194">
        <v>0</v>
      </c>
      <c r="AO57" s="194">
        <v>0</v>
      </c>
      <c r="AP57" s="194">
        <v>0</v>
      </c>
      <c r="AQ57" s="194">
        <v>0</v>
      </c>
      <c r="AR57" s="194">
        <v>0</v>
      </c>
      <c r="AS57" s="194">
        <v>0</v>
      </c>
      <c r="AT57" s="194">
        <v>0</v>
      </c>
      <c r="AU57" s="194">
        <v>0</v>
      </c>
      <c r="AV57" s="194">
        <v>0</v>
      </c>
      <c r="AW57" s="194">
        <v>0</v>
      </c>
      <c r="AX57" s="194">
        <v>5.9444421965890299</v>
      </c>
      <c r="AY57" s="194">
        <v>6.8942164739032981</v>
      </c>
      <c r="AZ57" s="194">
        <v>8.8014110050024108</v>
      </c>
      <c r="BA57" s="194">
        <v>8.0361476353860279</v>
      </c>
      <c r="BB57" s="194">
        <v>13.20597314983095</v>
      </c>
      <c r="BC57" s="194">
        <v>16.738569882058869</v>
      </c>
      <c r="BD57" s="194">
        <v>18.477059194918155</v>
      </c>
      <c r="BE57" s="194">
        <v>22.085984889639946</v>
      </c>
      <c r="BF57" s="194">
        <v>29.571813422572951</v>
      </c>
      <c r="BG57" s="194">
        <v>28.40758021899968</v>
      </c>
      <c r="BH57" s="194">
        <v>29.478835611375892</v>
      </c>
      <c r="BI57" s="194">
        <v>64.74913118726009</v>
      </c>
      <c r="BJ57" s="194">
        <v>44.199515373165184</v>
      </c>
      <c r="BK57" s="194">
        <v>36.106054826390427</v>
      </c>
      <c r="BL57" s="194">
        <v>40.422838807581108</v>
      </c>
      <c r="BM57" s="194">
        <v>44.395091549185508</v>
      </c>
      <c r="BN57" s="194">
        <v>47.325562282339568</v>
      </c>
      <c r="BO57" s="194">
        <v>45.977120111712679</v>
      </c>
      <c r="BP57" s="194">
        <v>50.228163804855612</v>
      </c>
      <c r="BQ57" s="194">
        <v>53.375982761621664</v>
      </c>
      <c r="BR57" s="194">
        <v>51.875197719447755</v>
      </c>
      <c r="BS57" s="194">
        <v>52.907381867748455</v>
      </c>
      <c r="BT57" s="194">
        <v>47.2560627227206</v>
      </c>
      <c r="BU57" s="194">
        <v>45.266179421273058</v>
      </c>
      <c r="BV57" s="194">
        <v>48.226391850497151</v>
      </c>
      <c r="BW57" s="194">
        <v>44.010079250312828</v>
      </c>
      <c r="BX57" s="194">
        <v>32.457799704494249</v>
      </c>
      <c r="BY57" s="194">
        <v>47.297494784311141</v>
      </c>
      <c r="BZ57" s="194">
        <v>39.489625255615138</v>
      </c>
      <c r="CA57" s="194">
        <v>38.445558113897015</v>
      </c>
      <c r="CB57" s="194">
        <v>37.1663646276319</v>
      </c>
      <c r="CC57" s="195">
        <v>36.388025264263831</v>
      </c>
    </row>
    <row r="58" spans="1:81" ht="24.75" customHeight="1" x14ac:dyDescent="0.4">
      <c r="A58" s="253"/>
      <c r="B58" s="196" t="s">
        <v>438</v>
      </c>
      <c r="AH58" s="194">
        <v>20.44460978058429</v>
      </c>
      <c r="AI58" s="194">
        <v>17.495869209753842</v>
      </c>
      <c r="AJ58" s="194">
        <v>18.359580862378252</v>
      </c>
      <c r="AK58" s="194">
        <v>19.932015993140329</v>
      </c>
      <c r="AL58" s="194">
        <v>24.754012086580573</v>
      </c>
      <c r="AM58" s="194">
        <v>29.531652317632815</v>
      </c>
      <c r="AN58" s="194">
        <v>30.73715538320177</v>
      </c>
      <c r="AO58" s="194">
        <v>34.410218944564193</v>
      </c>
      <c r="AP58" s="194">
        <v>264.32260874223408</v>
      </c>
      <c r="AQ58" s="194">
        <v>442.20139066459319</v>
      </c>
      <c r="AR58" s="194">
        <v>391.80359251532764</v>
      </c>
      <c r="AS58" s="194">
        <v>385.03430174654807</v>
      </c>
      <c r="AT58" s="194">
        <v>403.03440009572518</v>
      </c>
      <c r="AU58" s="194">
        <v>521.2186342866396</v>
      </c>
      <c r="AV58" s="194">
        <v>616.23573233408069</v>
      </c>
      <c r="AW58" s="194">
        <v>769.43514086641983</v>
      </c>
      <c r="AX58" s="194">
        <v>905.03057731939009</v>
      </c>
      <c r="AY58" s="194">
        <v>1030.8941655854519</v>
      </c>
      <c r="AZ58" s="194">
        <v>1187.4986928352473</v>
      </c>
      <c r="BA58" s="194">
        <v>1206.808692222244</v>
      </c>
      <c r="BB58" s="194">
        <v>1245.3086702712967</v>
      </c>
      <c r="BC58" s="194">
        <v>1322.4278374074431</v>
      </c>
      <c r="BD58" s="194">
        <v>1349.3012964247512</v>
      </c>
      <c r="BE58" s="194">
        <v>1429.2077829075431</v>
      </c>
      <c r="BF58" s="194">
        <v>1490.0283583517949</v>
      </c>
      <c r="BG58" s="194">
        <v>1547.6429604498121</v>
      </c>
      <c r="BH58" s="194">
        <v>1565.173335363135</v>
      </c>
      <c r="BI58" s="194">
        <v>1598.8165406805947</v>
      </c>
      <c r="BJ58" s="194">
        <v>1598.141313377525</v>
      </c>
      <c r="BK58" s="194">
        <v>1684.0966479580086</v>
      </c>
      <c r="BL58" s="194">
        <v>1746.1435729539089</v>
      </c>
      <c r="BM58" s="194">
        <v>1884.9962403253178</v>
      </c>
      <c r="BN58" s="194">
        <v>1946.672275776516</v>
      </c>
      <c r="BO58" s="194">
        <v>2113.8543525903669</v>
      </c>
      <c r="BP58" s="194">
        <v>2303.6908894551893</v>
      </c>
      <c r="BQ58" s="194">
        <v>2451.9688002536973</v>
      </c>
      <c r="BR58" s="194">
        <v>2686.0971743820801</v>
      </c>
      <c r="BS58" s="194">
        <v>2924.2565003307659</v>
      </c>
      <c r="BT58" s="194">
        <v>2989.8782016935738</v>
      </c>
      <c r="BU58" s="194">
        <v>3117.7628408156684</v>
      </c>
      <c r="BV58" s="194">
        <v>3106.154668241034</v>
      </c>
      <c r="BW58" s="194">
        <v>3097.6901928262355</v>
      </c>
      <c r="BX58" s="194">
        <v>3008.2058238764885</v>
      </c>
      <c r="BY58" s="194">
        <v>3193.6978522492386</v>
      </c>
      <c r="BZ58" s="194">
        <v>3459.8185850287705</v>
      </c>
      <c r="CA58" s="194">
        <v>3615.4563376070437</v>
      </c>
      <c r="CB58" s="194">
        <v>3770.0576027763309</v>
      </c>
      <c r="CC58" s="195">
        <v>4024.2821294276141</v>
      </c>
    </row>
    <row r="59" spans="1:81" ht="24.75" customHeight="1" x14ac:dyDescent="0.4">
      <c r="A59" s="253"/>
      <c r="B59" s="196" t="s">
        <v>455</v>
      </c>
      <c r="AH59" s="194">
        <v>0</v>
      </c>
      <c r="AI59" s="194">
        <v>0</v>
      </c>
      <c r="AJ59" s="194">
        <v>0</v>
      </c>
      <c r="AK59" s="194">
        <v>0</v>
      </c>
      <c r="AL59" s="194">
        <v>0</v>
      </c>
      <c r="AM59" s="194">
        <v>0</v>
      </c>
      <c r="AN59" s="194">
        <v>0</v>
      </c>
      <c r="AO59" s="194">
        <v>0</v>
      </c>
      <c r="AP59" s="194">
        <v>0</v>
      </c>
      <c r="AQ59" s="194">
        <v>0</v>
      </c>
      <c r="AR59" s="194">
        <v>0</v>
      </c>
      <c r="AS59" s="194">
        <v>0</v>
      </c>
      <c r="AT59" s="194">
        <v>0</v>
      </c>
      <c r="AU59" s="194">
        <v>0</v>
      </c>
      <c r="AV59" s="194">
        <v>0</v>
      </c>
      <c r="AW59" s="194">
        <v>0</v>
      </c>
      <c r="AX59" s="194">
        <v>0</v>
      </c>
      <c r="AY59" s="194">
        <v>0</v>
      </c>
      <c r="AZ59" s="194">
        <v>0</v>
      </c>
      <c r="BA59" s="194">
        <v>0</v>
      </c>
      <c r="BB59" s="194">
        <v>0</v>
      </c>
      <c r="BC59" s="194">
        <v>0</v>
      </c>
      <c r="BD59" s="194">
        <v>393.50324926021068</v>
      </c>
      <c r="BE59" s="194">
        <v>512.94068701181857</v>
      </c>
      <c r="BF59" s="194">
        <v>564.61305308681824</v>
      </c>
      <c r="BG59" s="194">
        <v>554.59222770012423</v>
      </c>
      <c r="BH59" s="194">
        <v>468.77724984515334</v>
      </c>
      <c r="BI59" s="194">
        <v>412.2553468304107</v>
      </c>
      <c r="BJ59" s="194">
        <v>393.00023719321365</v>
      </c>
      <c r="BK59" s="194">
        <v>373.32644701486907</v>
      </c>
      <c r="BL59" s="194">
        <v>354.80230429221268</v>
      </c>
      <c r="BM59" s="194">
        <v>383.68928771232987</v>
      </c>
      <c r="BN59" s="194">
        <v>480.75391892987767</v>
      </c>
      <c r="BO59" s="194">
        <v>525.34243573065248</v>
      </c>
      <c r="BP59" s="194">
        <v>607.4942007199071</v>
      </c>
      <c r="BQ59" s="194">
        <v>654.98600546405021</v>
      </c>
      <c r="BR59" s="194">
        <v>678.35635102312176</v>
      </c>
      <c r="BS59" s="194">
        <v>716.51584999121781</v>
      </c>
      <c r="BT59" s="194">
        <v>726.27330040029415</v>
      </c>
      <c r="BU59" s="194">
        <v>829.8275376391008</v>
      </c>
      <c r="BV59" s="194">
        <v>982.12512172547019</v>
      </c>
      <c r="BW59" s="194">
        <v>567.36791753792158</v>
      </c>
      <c r="BX59" s="194">
        <v>434.07143621942697</v>
      </c>
      <c r="BY59" s="194">
        <v>339.37461935760263</v>
      </c>
      <c r="BZ59" s="194">
        <v>256.30347144244422</v>
      </c>
      <c r="CA59" s="194">
        <v>176.74800804185031</v>
      </c>
      <c r="CB59" s="194">
        <v>105.83113463200935</v>
      </c>
      <c r="CC59" s="195">
        <v>33.079665610997402</v>
      </c>
    </row>
    <row r="60" spans="1:81" s="259" customFormat="1" ht="24.75" customHeight="1" x14ac:dyDescent="0.4">
      <c r="A60" s="253"/>
      <c r="B60" s="196" t="s">
        <v>290</v>
      </c>
      <c r="C60" s="184"/>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194">
        <v>263.20990030341687</v>
      </c>
      <c r="AI60" s="194">
        <v>246.7536385556661</v>
      </c>
      <c r="AJ60" s="194">
        <v>266.63772728069165</v>
      </c>
      <c r="AK60" s="194">
        <v>391.28847139010117</v>
      </c>
      <c r="AL60" s="194">
        <v>467.9239266175872</v>
      </c>
      <c r="AM60" s="194">
        <v>527.74560677844966</v>
      </c>
      <c r="AN60" s="194">
        <v>563.88761995899733</v>
      </c>
      <c r="AO60" s="194">
        <v>596.51130523382471</v>
      </c>
      <c r="AP60" s="194">
        <v>617.51319291846107</v>
      </c>
      <c r="AQ60" s="194">
        <v>605.03736696667443</v>
      </c>
      <c r="AR60" s="194">
        <v>496.16751868827691</v>
      </c>
      <c r="AS60" s="194">
        <v>633.86653537396501</v>
      </c>
      <c r="AT60" s="194">
        <v>805.02837392065237</v>
      </c>
      <c r="AU60" s="194">
        <v>1006.7801547956398</v>
      </c>
      <c r="AV60" s="194">
        <v>1290.2425049360652</v>
      </c>
      <c r="AW60" s="194">
        <v>1678.2708536150408</v>
      </c>
      <c r="AX60" s="194">
        <v>2128.2754829064875</v>
      </c>
      <c r="AY60" s="194">
        <v>2405.8943545010011</v>
      </c>
      <c r="AZ60" s="194">
        <v>2631.9046052478625</v>
      </c>
      <c r="BA60" s="194">
        <v>2885.0554614554935</v>
      </c>
      <c r="BB60" s="194">
        <v>3129.7384632172075</v>
      </c>
      <c r="BC60" s="194">
        <v>3396.6293879719706</v>
      </c>
      <c r="BD60" s="194">
        <v>3584.3597581039453</v>
      </c>
      <c r="BE60" s="194">
        <v>3883.2411358703876</v>
      </c>
      <c r="BF60" s="194">
        <v>4500.2987368476524</v>
      </c>
      <c r="BG60" s="194">
        <v>4357.4854188798372</v>
      </c>
      <c r="BH60" s="194">
        <v>4571.8388152232674</v>
      </c>
      <c r="BI60" s="194">
        <v>4831.4145474873076</v>
      </c>
      <c r="BJ60" s="194">
        <v>5088.1856700310109</v>
      </c>
      <c r="BK60" s="194">
        <v>5258.5731968180817</v>
      </c>
      <c r="BL60" s="194">
        <v>6266.7985257753871</v>
      </c>
      <c r="BM60" s="194">
        <v>7045.1552041591094</v>
      </c>
      <c r="BN60" s="194">
        <v>7427.3151689016295</v>
      </c>
      <c r="BO60" s="194">
        <v>7893.6473927279012</v>
      </c>
      <c r="BP60" s="194">
        <v>8249.6080771548095</v>
      </c>
      <c r="BQ60" s="194">
        <v>8385.7745249778745</v>
      </c>
      <c r="BR60" s="194">
        <v>8957.091024798563</v>
      </c>
      <c r="BS60" s="194">
        <v>9342.8160043667012</v>
      </c>
      <c r="BT60" s="194">
        <v>9089.733483344231</v>
      </c>
      <c r="BU60" s="194">
        <v>8723.5094318660522</v>
      </c>
      <c r="BV60" s="194">
        <v>8092.2587527494907</v>
      </c>
      <c r="BW60" s="194">
        <v>7222.0540004318536</v>
      </c>
      <c r="BX60" s="194">
        <v>6264.0422567070809</v>
      </c>
      <c r="BY60" s="194">
        <v>5884.3778299656324</v>
      </c>
      <c r="BZ60" s="194">
        <v>5464.6433804795424</v>
      </c>
      <c r="CA60" s="194">
        <v>4833.9036905442726</v>
      </c>
      <c r="CB60" s="194">
        <v>3733.6160986097761</v>
      </c>
      <c r="CC60" s="195">
        <v>2221.4532273167342</v>
      </c>
    </row>
    <row r="61" spans="1:81" x14ac:dyDescent="0.4">
      <c r="A61" s="253"/>
      <c r="B61" s="224" t="s">
        <v>441</v>
      </c>
      <c r="AH61" s="194">
        <v>0</v>
      </c>
      <c r="AI61" s="194">
        <v>0</v>
      </c>
      <c r="AJ61" s="194">
        <v>0</v>
      </c>
      <c r="AK61" s="194">
        <v>0</v>
      </c>
      <c r="AL61" s="194">
        <v>0</v>
      </c>
      <c r="AM61" s="194">
        <v>0</v>
      </c>
      <c r="AN61" s="194">
        <v>0</v>
      </c>
      <c r="AO61" s="194">
        <v>0</v>
      </c>
      <c r="AP61" s="194">
        <v>0</v>
      </c>
      <c r="AQ61" s="194">
        <v>0</v>
      </c>
      <c r="AR61" s="194">
        <v>0</v>
      </c>
      <c r="AS61" s="194">
        <v>0</v>
      </c>
      <c r="AT61" s="194">
        <v>0</v>
      </c>
      <c r="AU61" s="194">
        <v>0</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0</v>
      </c>
      <c r="BL61" s="194">
        <v>0</v>
      </c>
      <c r="BM61" s="194">
        <v>0</v>
      </c>
      <c r="BN61" s="194">
        <v>0</v>
      </c>
      <c r="BO61" s="194">
        <v>0</v>
      </c>
      <c r="BP61" s="194">
        <v>0</v>
      </c>
      <c r="BQ61" s="194">
        <v>0</v>
      </c>
      <c r="BR61" s="194">
        <v>0</v>
      </c>
      <c r="BS61" s="194">
        <v>0</v>
      </c>
      <c r="BT61" s="194">
        <v>0</v>
      </c>
      <c r="BU61" s="194">
        <v>0</v>
      </c>
      <c r="BV61" s="194">
        <v>0</v>
      </c>
      <c r="BW61" s="194">
        <v>0</v>
      </c>
      <c r="BX61" s="194">
        <v>0</v>
      </c>
      <c r="BY61" s="194">
        <v>0</v>
      </c>
      <c r="BZ61" s="194">
        <v>0</v>
      </c>
      <c r="CA61" s="194">
        <v>0</v>
      </c>
      <c r="CB61" s="194">
        <v>0</v>
      </c>
      <c r="CC61" s="195">
        <v>0</v>
      </c>
    </row>
    <row r="62" spans="1:81" x14ac:dyDescent="0.4">
      <c r="A62" s="253"/>
      <c r="B62" s="254" t="s">
        <v>442</v>
      </c>
      <c r="AH62" s="194">
        <v>0</v>
      </c>
      <c r="AI62" s="194">
        <v>0</v>
      </c>
      <c r="AJ62" s="194">
        <v>0</v>
      </c>
      <c r="AK62" s="194">
        <v>0</v>
      </c>
      <c r="AL62" s="194">
        <v>0</v>
      </c>
      <c r="AM62" s="194">
        <v>0</v>
      </c>
      <c r="AN62" s="194">
        <v>0</v>
      </c>
      <c r="AO62" s="194">
        <v>0</v>
      </c>
      <c r="AP62" s="194">
        <v>0</v>
      </c>
      <c r="AQ62" s="194">
        <v>0</v>
      </c>
      <c r="AR62" s="194">
        <v>0</v>
      </c>
      <c r="AS62" s="194">
        <v>0</v>
      </c>
      <c r="AT62" s="194">
        <v>0</v>
      </c>
      <c r="AU62" s="194">
        <v>0</v>
      </c>
      <c r="AV62" s="194">
        <v>0</v>
      </c>
      <c r="AW62" s="194">
        <v>0</v>
      </c>
      <c r="AX62" s="194">
        <v>0</v>
      </c>
      <c r="AY62" s="194">
        <v>0</v>
      </c>
      <c r="AZ62" s="194">
        <v>0</v>
      </c>
      <c r="BA62" s="194">
        <v>0</v>
      </c>
      <c r="BB62" s="194">
        <v>0</v>
      </c>
      <c r="BC62" s="194">
        <v>0</v>
      </c>
      <c r="BD62" s="194">
        <v>0</v>
      </c>
      <c r="BE62" s="194">
        <v>0</v>
      </c>
      <c r="BF62" s="194">
        <v>0</v>
      </c>
      <c r="BG62" s="194">
        <v>0</v>
      </c>
      <c r="BH62" s="194">
        <v>0</v>
      </c>
      <c r="BI62" s="194">
        <v>0</v>
      </c>
      <c r="BJ62" s="194">
        <v>0</v>
      </c>
      <c r="BK62" s="194">
        <v>0</v>
      </c>
      <c r="BL62" s="194">
        <v>403.96731145532681</v>
      </c>
      <c r="BM62" s="194">
        <v>494.21069083486759</v>
      </c>
      <c r="BN62" s="194">
        <v>575.91187164195821</v>
      </c>
      <c r="BO62" s="194">
        <v>659.29398219204882</v>
      </c>
      <c r="BP62" s="194">
        <v>748.39996089747569</v>
      </c>
      <c r="BQ62" s="194">
        <v>816.47202713850527</v>
      </c>
      <c r="BR62" s="194">
        <v>904.8804217529306</v>
      </c>
      <c r="BS62" s="194">
        <v>1017.5825180475456</v>
      </c>
      <c r="BT62" s="194">
        <v>1049.1754104988252</v>
      </c>
      <c r="BU62" s="194">
        <v>1049.9759896580008</v>
      </c>
      <c r="BV62" s="194">
        <v>1012.4860500951294</v>
      </c>
      <c r="BW62" s="194">
        <v>890.52295655528121</v>
      </c>
      <c r="BX62" s="194">
        <v>737.45883008180772</v>
      </c>
      <c r="BY62" s="194">
        <v>595.55426056934061</v>
      </c>
      <c r="BZ62" s="194">
        <v>467.08250724681881</v>
      </c>
      <c r="CA62" s="194">
        <v>349.85376912568364</v>
      </c>
      <c r="CB62" s="194">
        <v>221.23891114548826</v>
      </c>
      <c r="CC62" s="195">
        <v>104.35747745872213</v>
      </c>
    </row>
    <row r="63" spans="1:81" x14ac:dyDescent="0.4">
      <c r="A63" s="253"/>
      <c r="B63" s="254" t="s">
        <v>444</v>
      </c>
      <c r="AH63" s="194">
        <v>0</v>
      </c>
      <c r="AI63" s="194">
        <v>0</v>
      </c>
      <c r="AJ63" s="194">
        <v>0</v>
      </c>
      <c r="AK63" s="194">
        <v>0</v>
      </c>
      <c r="AL63" s="194">
        <v>0</v>
      </c>
      <c r="AM63" s="194">
        <v>0</v>
      </c>
      <c r="AN63" s="194">
        <v>0</v>
      </c>
      <c r="AO63" s="194">
        <v>0</v>
      </c>
      <c r="AP63" s="194">
        <v>0</v>
      </c>
      <c r="AQ63" s="194">
        <v>0</v>
      </c>
      <c r="AR63" s="194">
        <v>0</v>
      </c>
      <c r="AS63" s="194">
        <v>0</v>
      </c>
      <c r="AT63" s="194">
        <v>0</v>
      </c>
      <c r="AU63" s="194">
        <v>0</v>
      </c>
      <c r="AV63" s="194">
        <v>0</v>
      </c>
      <c r="AW63" s="194">
        <v>0</v>
      </c>
      <c r="AX63" s="194">
        <v>0</v>
      </c>
      <c r="AY63" s="194">
        <v>0</v>
      </c>
      <c r="AZ63" s="194">
        <v>0</v>
      </c>
      <c r="BA63" s="194">
        <v>0</v>
      </c>
      <c r="BB63" s="194">
        <v>0</v>
      </c>
      <c r="BC63" s="194">
        <v>0</v>
      </c>
      <c r="BD63" s="194">
        <v>0</v>
      </c>
      <c r="BE63" s="194">
        <v>0</v>
      </c>
      <c r="BF63" s="194">
        <v>0</v>
      </c>
      <c r="BG63" s="194">
        <v>0</v>
      </c>
      <c r="BH63" s="194">
        <v>0</v>
      </c>
      <c r="BI63" s="194">
        <v>0</v>
      </c>
      <c r="BJ63" s="194">
        <v>0</v>
      </c>
      <c r="BK63" s="194">
        <v>0</v>
      </c>
      <c r="BL63" s="194">
        <v>127.41876894541416</v>
      </c>
      <c r="BM63" s="194">
        <v>159.01105404316044</v>
      </c>
      <c r="BN63" s="194">
        <v>189.43895026042176</v>
      </c>
      <c r="BO63" s="194">
        <v>218.86263085101203</v>
      </c>
      <c r="BP63" s="194">
        <v>264.0157414983571</v>
      </c>
      <c r="BQ63" s="194">
        <v>296.20880287249503</v>
      </c>
      <c r="BR63" s="194">
        <v>317.61978749283088</v>
      </c>
      <c r="BS63" s="194">
        <v>344.93911877641312</v>
      </c>
      <c r="BT63" s="194">
        <v>338.70156111854453</v>
      </c>
      <c r="BU63" s="194">
        <v>315.00493022521005</v>
      </c>
      <c r="BV63" s="194">
        <v>330.54242974536896</v>
      </c>
      <c r="BW63" s="194">
        <v>363.05816452676908</v>
      </c>
      <c r="BX63" s="194">
        <v>330.58189370820423</v>
      </c>
      <c r="BY63" s="194">
        <v>317.03174224862164</v>
      </c>
      <c r="BZ63" s="194">
        <v>312.25532741354601</v>
      </c>
      <c r="CA63" s="194">
        <v>301.58261867292123</v>
      </c>
      <c r="CB63" s="194">
        <v>287.65216229970531</v>
      </c>
      <c r="CC63" s="195">
        <v>258.87397243435794</v>
      </c>
    </row>
    <row r="64" spans="1:81" x14ac:dyDescent="0.4">
      <c r="A64" s="253"/>
      <c r="B64" s="254" t="s">
        <v>445</v>
      </c>
      <c r="AH64" s="194">
        <v>0</v>
      </c>
      <c r="AI64" s="194">
        <v>0</v>
      </c>
      <c r="AJ64" s="194">
        <v>0</v>
      </c>
      <c r="AK64" s="194">
        <v>0</v>
      </c>
      <c r="AL64" s="194">
        <v>0</v>
      </c>
      <c r="AM64" s="194">
        <v>0</v>
      </c>
      <c r="AN64" s="194">
        <v>0</v>
      </c>
      <c r="AO64" s="194">
        <v>0</v>
      </c>
      <c r="AP64" s="194">
        <v>0</v>
      </c>
      <c r="AQ64" s="194">
        <v>0</v>
      </c>
      <c r="AR64" s="194">
        <v>0</v>
      </c>
      <c r="AS64" s="194">
        <v>0</v>
      </c>
      <c r="AT64" s="194">
        <v>0</v>
      </c>
      <c r="AU64" s="194">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5735.4124453746463</v>
      </c>
      <c r="BM64" s="194">
        <v>6391.9334592810819</v>
      </c>
      <c r="BN64" s="194">
        <v>6661.9643469992498</v>
      </c>
      <c r="BO64" s="194">
        <v>7015.4907796848411</v>
      </c>
      <c r="BP64" s="194">
        <v>7237.1923747589763</v>
      </c>
      <c r="BQ64" s="194">
        <v>7273.0936949668749</v>
      </c>
      <c r="BR64" s="194">
        <v>7734.5908155528023</v>
      </c>
      <c r="BS64" s="194">
        <v>7980.2943675427414</v>
      </c>
      <c r="BT64" s="194">
        <v>7701.8565117268608</v>
      </c>
      <c r="BU64" s="194">
        <v>7358.5285119828404</v>
      </c>
      <c r="BV64" s="194">
        <v>6749.2302729089924</v>
      </c>
      <c r="BW64" s="194">
        <v>5968.4728793498034</v>
      </c>
      <c r="BX64" s="194">
        <v>5196.0015329170683</v>
      </c>
      <c r="BY64" s="194">
        <v>4971.7918271476701</v>
      </c>
      <c r="BZ64" s="194">
        <v>4685.3055458191775</v>
      </c>
      <c r="CA64" s="194">
        <v>4182.4673027456674</v>
      </c>
      <c r="CB64" s="194">
        <v>3224.7250251645828</v>
      </c>
      <c r="CC64" s="195">
        <v>1858.2217774236547</v>
      </c>
    </row>
    <row r="65" spans="1:81" x14ac:dyDescent="0.4">
      <c r="A65" s="253"/>
      <c r="B65" s="224" t="s">
        <v>446</v>
      </c>
      <c r="AH65" s="194">
        <v>0</v>
      </c>
      <c r="AI65" s="194">
        <v>0</v>
      </c>
      <c r="AJ65" s="194">
        <v>0</v>
      </c>
      <c r="AK65" s="194">
        <v>0</v>
      </c>
      <c r="AL65" s="194">
        <v>0</v>
      </c>
      <c r="AM65" s="194">
        <v>0</v>
      </c>
      <c r="AN65" s="194">
        <v>0</v>
      </c>
      <c r="AO65" s="194">
        <v>0</v>
      </c>
      <c r="AP65" s="194">
        <v>0</v>
      </c>
      <c r="AQ65" s="194">
        <v>0</v>
      </c>
      <c r="AR65" s="194">
        <v>0</v>
      </c>
      <c r="AS65" s="194">
        <v>0</v>
      </c>
      <c r="AT65" s="194">
        <v>0</v>
      </c>
      <c r="AU65" s="194">
        <v>0</v>
      </c>
      <c r="AV65" s="194">
        <v>0</v>
      </c>
      <c r="AW65" s="194">
        <v>0</v>
      </c>
      <c r="AX65" s="194">
        <v>0</v>
      </c>
      <c r="AY65" s="194">
        <v>0</v>
      </c>
      <c r="AZ65" s="194">
        <v>0</v>
      </c>
      <c r="BA65" s="194">
        <v>0</v>
      </c>
      <c r="BB65" s="194">
        <v>0</v>
      </c>
      <c r="BC65" s="194">
        <v>0</v>
      </c>
      <c r="BD65" s="194">
        <v>0</v>
      </c>
      <c r="BE65" s="194">
        <v>0</v>
      </c>
      <c r="BF65" s="194">
        <v>0</v>
      </c>
      <c r="BG65" s="194">
        <v>0</v>
      </c>
      <c r="BH65" s="194">
        <v>0</v>
      </c>
      <c r="BI65" s="194">
        <v>0</v>
      </c>
      <c r="BJ65" s="194">
        <v>0</v>
      </c>
      <c r="BK65" s="194">
        <v>0</v>
      </c>
      <c r="BL65" s="194">
        <v>0</v>
      </c>
      <c r="BM65" s="194">
        <v>0</v>
      </c>
      <c r="BN65" s="194">
        <v>0</v>
      </c>
      <c r="BO65" s="194">
        <v>0</v>
      </c>
      <c r="BP65" s="194">
        <v>0</v>
      </c>
      <c r="BQ65" s="194">
        <v>0</v>
      </c>
      <c r="BR65" s="194">
        <v>0</v>
      </c>
      <c r="BS65" s="194">
        <v>0</v>
      </c>
      <c r="BT65" s="194">
        <v>0</v>
      </c>
      <c r="BU65" s="194">
        <v>0</v>
      </c>
      <c r="BV65" s="194">
        <v>0</v>
      </c>
      <c r="BW65" s="194">
        <v>0</v>
      </c>
      <c r="BX65" s="194">
        <v>0</v>
      </c>
      <c r="BY65" s="194">
        <v>0</v>
      </c>
      <c r="BZ65" s="194">
        <v>0</v>
      </c>
      <c r="CA65" s="194">
        <v>0</v>
      </c>
      <c r="CB65" s="194">
        <v>0</v>
      </c>
      <c r="CC65" s="195">
        <v>0</v>
      </c>
    </row>
    <row r="66" spans="1:81" x14ac:dyDescent="0.4">
      <c r="A66" s="257"/>
      <c r="B66" s="258" t="s">
        <v>447</v>
      </c>
      <c r="C66" s="259"/>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1">
        <v>263.20990030341687</v>
      </c>
      <c r="AI66" s="261">
        <v>246.7536385556661</v>
      </c>
      <c r="AJ66" s="261">
        <v>266.63772728069165</v>
      </c>
      <c r="AK66" s="261">
        <v>391.28847139010117</v>
      </c>
      <c r="AL66" s="261">
        <v>467.9239266175872</v>
      </c>
      <c r="AM66" s="261">
        <v>527.74560677844966</v>
      </c>
      <c r="AN66" s="261">
        <v>563.88761995899733</v>
      </c>
      <c r="AO66" s="261">
        <v>596.51130523382471</v>
      </c>
      <c r="AP66" s="261">
        <v>617.51319291846107</v>
      </c>
      <c r="AQ66" s="261">
        <v>605.03736696667443</v>
      </c>
      <c r="AR66" s="261">
        <v>496.16751868827691</v>
      </c>
      <c r="AS66" s="261">
        <v>633.86653537396501</v>
      </c>
      <c r="AT66" s="261">
        <v>805.02837392065237</v>
      </c>
      <c r="AU66" s="261">
        <v>1006.7801547956398</v>
      </c>
      <c r="AV66" s="261">
        <v>1290.2425049360652</v>
      </c>
      <c r="AW66" s="261">
        <v>1678.2708536150408</v>
      </c>
      <c r="AX66" s="261">
        <v>2128.2754829064875</v>
      </c>
      <c r="AY66" s="261">
        <v>2405.8943545010011</v>
      </c>
      <c r="AZ66" s="261">
        <v>2631.9046052478625</v>
      </c>
      <c r="BA66" s="261">
        <v>2885.0554614554935</v>
      </c>
      <c r="BB66" s="261">
        <v>3129.7384632172075</v>
      </c>
      <c r="BC66" s="261">
        <v>3396.6293879719706</v>
      </c>
      <c r="BD66" s="261">
        <v>3584.3597581039453</v>
      </c>
      <c r="BE66" s="261">
        <v>3883.2411358703876</v>
      </c>
      <c r="BF66" s="261">
        <v>4500.2987368476524</v>
      </c>
      <c r="BG66" s="261">
        <v>4357.4854188798372</v>
      </c>
      <c r="BH66" s="261">
        <v>4571.8388152232674</v>
      </c>
      <c r="BI66" s="261">
        <v>4831.4145474873076</v>
      </c>
      <c r="BJ66" s="261">
        <v>5088.1856700310109</v>
      </c>
      <c r="BK66" s="261">
        <v>5258.5731968180817</v>
      </c>
      <c r="BL66" s="261">
        <v>0</v>
      </c>
      <c r="BM66" s="261">
        <v>0</v>
      </c>
      <c r="BN66" s="261">
        <v>0</v>
      </c>
      <c r="BO66" s="261">
        <v>0</v>
      </c>
      <c r="BP66" s="261">
        <v>0</v>
      </c>
      <c r="BQ66" s="261">
        <v>0</v>
      </c>
      <c r="BR66" s="261">
        <v>0</v>
      </c>
      <c r="BS66" s="261">
        <v>0</v>
      </c>
      <c r="BT66" s="261">
        <v>0</v>
      </c>
      <c r="BU66" s="261">
        <v>0</v>
      </c>
      <c r="BV66" s="261">
        <v>0</v>
      </c>
      <c r="BW66" s="261">
        <v>0</v>
      </c>
      <c r="BX66" s="261">
        <v>0</v>
      </c>
      <c r="BY66" s="261">
        <v>0</v>
      </c>
      <c r="BZ66" s="261">
        <v>0</v>
      </c>
      <c r="CA66" s="261">
        <v>0</v>
      </c>
      <c r="CB66" s="261">
        <v>0</v>
      </c>
      <c r="CC66" s="262">
        <v>0</v>
      </c>
    </row>
    <row r="67" spans="1:81" ht="23.85" customHeight="1" x14ac:dyDescent="0.4">
      <c r="A67" s="253"/>
      <c r="B67" s="221" t="s">
        <v>448</v>
      </c>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94">
        <v>3944.4766855618482</v>
      </c>
      <c r="BX67" s="194">
        <v>6546.0863669634873</v>
      </c>
      <c r="BY67" s="194">
        <v>8480.4215719058047</v>
      </c>
      <c r="BZ67" s="194">
        <v>10632.280848261147</v>
      </c>
      <c r="CA67" s="194">
        <v>12994.827310417191</v>
      </c>
      <c r="CB67" s="194">
        <v>16150.793564509295</v>
      </c>
      <c r="CC67" s="195">
        <v>20640.655846732334</v>
      </c>
    </row>
    <row r="68" spans="1:81" x14ac:dyDescent="0.4">
      <c r="A68" s="257"/>
      <c r="B68" s="224" t="s">
        <v>449</v>
      </c>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4"/>
      <c r="BT68" s="194"/>
      <c r="BU68" s="194"/>
      <c r="BV68" s="194"/>
      <c r="BW68" s="194">
        <v>2539.9672336468398</v>
      </c>
      <c r="BX68" s="194">
        <v>4486.4537556234045</v>
      </c>
      <c r="BY68" s="194">
        <v>5621.9728856013589</v>
      </c>
      <c r="BZ68" s="194">
        <v>6872.4831529147878</v>
      </c>
      <c r="CA68" s="194">
        <v>8373.8548623331371</v>
      </c>
      <c r="CB68" s="194">
        <v>10543.814803593856</v>
      </c>
      <c r="CC68" s="195">
        <v>13634.827505011883</v>
      </c>
    </row>
    <row r="69" spans="1:81" x14ac:dyDescent="0.4">
      <c r="A69" s="257"/>
      <c r="B69" s="254" t="s">
        <v>450</v>
      </c>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c r="BQ69" s="194"/>
      <c r="BR69" s="194"/>
      <c r="BS69" s="194"/>
      <c r="BT69" s="194"/>
      <c r="BU69" s="194"/>
      <c r="BV69" s="194"/>
      <c r="BW69" s="194">
        <v>1404.5094519150082</v>
      </c>
      <c r="BX69" s="194">
        <v>2059.6326113400823</v>
      </c>
      <c r="BY69" s="194">
        <v>2858.4486863044449</v>
      </c>
      <c r="BZ69" s="194">
        <v>3759.7976953463599</v>
      </c>
      <c r="CA69" s="194">
        <v>4620.972448084055</v>
      </c>
      <c r="CB69" s="194">
        <v>5606.9787609154419</v>
      </c>
      <c r="CC69" s="195">
        <v>7005.8283417204548</v>
      </c>
    </row>
    <row r="70" spans="1:81" ht="38.85" customHeight="1" x14ac:dyDescent="0.4">
      <c r="A70" s="253"/>
      <c r="B70" s="267" t="s">
        <v>456</v>
      </c>
      <c r="AH70" s="268">
        <v>1.1753762263674573E-2</v>
      </c>
      <c r="AI70" s="268">
        <v>1.0789139241080947E-2</v>
      </c>
      <c r="AJ70" s="268">
        <v>1.0761268539583346E-2</v>
      </c>
      <c r="AK70" s="268">
        <v>1.1318063464262243E-2</v>
      </c>
      <c r="AL70" s="268">
        <v>1.1486011329006804E-2</v>
      </c>
      <c r="AM70" s="268">
        <v>1.129115723938128E-2</v>
      </c>
      <c r="AN70" s="268">
        <v>1.1915417059681991E-2</v>
      </c>
      <c r="AO70" s="268">
        <v>1.2132918870058506E-2</v>
      </c>
      <c r="AP70" s="268">
        <v>1.2783878568811935E-2</v>
      </c>
      <c r="AQ70" s="268">
        <v>1.2694282917201682E-2</v>
      </c>
      <c r="AR70" s="268">
        <v>1.2672391051928144E-2</v>
      </c>
      <c r="AS70" s="268">
        <v>1.3105385105028643E-2</v>
      </c>
      <c r="AT70" s="268">
        <v>1.419440518421685E-2</v>
      </c>
      <c r="AU70" s="268">
        <v>1.6802866367487117E-2</v>
      </c>
      <c r="AV70" s="268">
        <v>1.9594291884969459E-2</v>
      </c>
      <c r="AW70" s="268">
        <v>2.1969213232751441E-2</v>
      </c>
      <c r="AX70" s="268">
        <v>2.3371517110847329E-2</v>
      </c>
      <c r="AY70" s="268">
        <v>2.4014872983091955E-2</v>
      </c>
      <c r="AZ70" s="268">
        <v>2.3991308643777857E-2</v>
      </c>
      <c r="BA70" s="268">
        <v>2.3737089740526046E-2</v>
      </c>
      <c r="BB70" s="268">
        <v>2.3365273940394071E-2</v>
      </c>
      <c r="BC70" s="268">
        <v>2.2852492829722838E-2</v>
      </c>
      <c r="BD70" s="268">
        <v>2.2912986310563377E-2</v>
      </c>
      <c r="BE70" s="268">
        <v>2.3408939231501849E-2</v>
      </c>
      <c r="BF70" s="268">
        <v>2.3168622531977268E-2</v>
      </c>
      <c r="BG70" s="268">
        <v>2.2745104522916386E-2</v>
      </c>
      <c r="BH70" s="268">
        <v>2.2096672576522439E-2</v>
      </c>
      <c r="BI70" s="268">
        <v>2.1428183678750122E-2</v>
      </c>
      <c r="BJ70" s="268">
        <v>2.110607790608433E-2</v>
      </c>
      <c r="BK70" s="268">
        <v>2.1261369981697174E-2</v>
      </c>
      <c r="BL70" s="268">
        <v>2.2427307629468811E-2</v>
      </c>
      <c r="BM70" s="268">
        <v>2.4434502543398788E-2</v>
      </c>
      <c r="BN70" s="268">
        <v>2.4196869192029208E-2</v>
      </c>
      <c r="BO70" s="268">
        <v>2.4481395248140626E-2</v>
      </c>
      <c r="BP70" s="268">
        <v>2.4725882397196437E-2</v>
      </c>
      <c r="BQ70" s="268">
        <v>2.4092880959251679E-2</v>
      </c>
      <c r="BR70" s="268">
        <v>2.4919539937830641E-2</v>
      </c>
      <c r="BS70" s="268">
        <v>2.5336259165507528E-2</v>
      </c>
      <c r="BT70" s="268">
        <v>2.4783071284479274E-2</v>
      </c>
      <c r="BU70" s="268">
        <v>2.5036217542081643E-2</v>
      </c>
      <c r="BV70" s="268">
        <v>2.4759959266311381E-2</v>
      </c>
      <c r="BW70" s="268">
        <v>2.4544270247266482E-2</v>
      </c>
      <c r="BX70" s="268">
        <v>2.6465658019597143E-2</v>
      </c>
      <c r="BY70" s="268">
        <v>2.5561323827520625E-2</v>
      </c>
      <c r="BZ70" s="268">
        <v>2.5737548956046404E-2</v>
      </c>
      <c r="CA70" s="268">
        <v>2.623607359518864E-2</v>
      </c>
      <c r="CB70" s="268">
        <v>2.6236597270014296E-2</v>
      </c>
      <c r="CC70" s="269">
        <v>2.6276885165117708E-2</v>
      </c>
    </row>
    <row r="71" spans="1:81" s="181" customFormat="1" ht="45" customHeight="1" thickBot="1" x14ac:dyDescent="0.4">
      <c r="A71" s="270"/>
      <c r="B71" s="271" t="s">
        <v>457</v>
      </c>
      <c r="C71" s="272"/>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91">
        <v>2.8336058073965331E-2</v>
      </c>
      <c r="AI71" s="91">
        <v>2.6291425208285504E-2</v>
      </c>
      <c r="AJ71" s="91">
        <v>2.5063979376793735E-2</v>
      </c>
      <c r="AK71" s="91">
        <v>2.6310430597291486E-2</v>
      </c>
      <c r="AL71" s="91">
        <v>2.6528819328560757E-2</v>
      </c>
      <c r="AM71" s="91">
        <v>2.6332907928979896E-2</v>
      </c>
      <c r="AN71" s="91">
        <v>2.8014460081032505E-2</v>
      </c>
      <c r="AO71" s="91">
        <v>3.0008926949686984E-2</v>
      </c>
      <c r="AP71" s="91">
        <v>3.2619533539490424E-2</v>
      </c>
      <c r="AQ71" s="91">
        <v>3.4144799085733979E-2</v>
      </c>
      <c r="AR71" s="91">
        <v>3.6706604684245289E-2</v>
      </c>
      <c r="AS71" s="91">
        <v>3.7750679568926394E-2</v>
      </c>
      <c r="AT71" s="91">
        <v>4.0677630939861223E-2</v>
      </c>
      <c r="AU71" s="91">
        <v>4.5699070881212958E-2</v>
      </c>
      <c r="AV71" s="91">
        <v>5.082236492549129E-2</v>
      </c>
      <c r="AW71" s="91">
        <v>5.7870711991579164E-2</v>
      </c>
      <c r="AX71" s="91">
        <v>6.2051828341705036E-2</v>
      </c>
      <c r="AY71" s="91">
        <v>6.4253387090011022E-2</v>
      </c>
      <c r="AZ71" s="91">
        <v>6.7465399116091299E-2</v>
      </c>
      <c r="BA71" s="91">
        <v>6.6568595698468416E-2</v>
      </c>
      <c r="BB71" s="91">
        <v>6.6596421575094891E-2</v>
      </c>
      <c r="BC71" s="91">
        <v>6.539475804712179E-2</v>
      </c>
      <c r="BD71" s="91">
        <v>6.4947390512178599E-2</v>
      </c>
      <c r="BE71" s="91">
        <v>6.432745007914048E-2</v>
      </c>
      <c r="BF71" s="91">
        <v>6.1893319459958775E-2</v>
      </c>
      <c r="BG71" s="91">
        <v>5.8551829486606768E-2</v>
      </c>
      <c r="BH71" s="91">
        <v>5.5278046724384237E-2</v>
      </c>
      <c r="BI71" s="91">
        <v>5.3695985960488718E-2</v>
      </c>
      <c r="BJ71" s="91">
        <v>5.3048989782934763E-2</v>
      </c>
      <c r="BK71" s="91">
        <v>5.2965855160751543E-2</v>
      </c>
      <c r="BL71" s="91">
        <v>5.1389124099334355E-2</v>
      </c>
      <c r="BM71" s="91">
        <v>5.2795377178333741E-2</v>
      </c>
      <c r="BN71" s="91">
        <v>5.2856391342387954E-2</v>
      </c>
      <c r="BO71" s="91">
        <v>5.4792664282818516E-2</v>
      </c>
      <c r="BP71" s="91">
        <v>5.5990599049546015E-2</v>
      </c>
      <c r="BQ71" s="91">
        <v>5.6632930533622818E-2</v>
      </c>
      <c r="BR71" s="91">
        <v>5.9370851903405984E-2</v>
      </c>
      <c r="BS71" s="91">
        <v>6.174761712894615E-2</v>
      </c>
      <c r="BT71" s="91">
        <v>6.1416083566263054E-2</v>
      </c>
      <c r="BU71" s="91">
        <v>6.2302603254955596E-2</v>
      </c>
      <c r="BV71" s="91">
        <v>6.2699892285370998E-2</v>
      </c>
      <c r="BW71" s="91">
        <v>6.1665861155238755E-2</v>
      </c>
      <c r="BX71" s="91">
        <v>4.8634692572169673E-2</v>
      </c>
      <c r="BY71" s="91">
        <v>5.4956080940885665E-2</v>
      </c>
      <c r="BZ71" s="91">
        <v>6.1598450050512475E-2</v>
      </c>
      <c r="CA71" s="91">
        <v>6.2637482305847245E-2</v>
      </c>
      <c r="CB71" s="91">
        <v>6.2647120197441356E-2</v>
      </c>
      <c r="CC71" s="92">
        <v>6.2693752183435272E-2</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7"/>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33" width="12.73046875" style="175" customWidth="1"/>
    <col min="34" max="75" width="12.73046875" style="174"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row>
    <row r="2" spans="1:81" ht="30" x14ac:dyDescent="0.4">
      <c r="A2" s="45" t="s">
        <v>45</v>
      </c>
      <c r="B2" s="18" t="s">
        <v>458</v>
      </c>
      <c r="C2" s="276"/>
      <c r="D2" s="51" t="s">
        <v>141</v>
      </c>
      <c r="E2" s="51" t="s">
        <v>142</v>
      </c>
      <c r="F2" s="51" t="s">
        <v>143</v>
      </c>
      <c r="G2" s="51" t="s">
        <v>144</v>
      </c>
      <c r="H2" s="51" t="s">
        <v>145</v>
      </c>
      <c r="I2" s="51" t="s">
        <v>146</v>
      </c>
      <c r="J2" s="51" t="s">
        <v>147</v>
      </c>
      <c r="K2" s="51" t="s">
        <v>148</v>
      </c>
      <c r="L2" s="51" t="s">
        <v>149</v>
      </c>
      <c r="M2" s="51" t="s">
        <v>150</v>
      </c>
      <c r="N2" s="51" t="s">
        <v>151</v>
      </c>
      <c r="O2" s="51" t="s">
        <v>152</v>
      </c>
      <c r="P2" s="51" t="s">
        <v>153</v>
      </c>
      <c r="Q2" s="51" t="s">
        <v>154</v>
      </c>
      <c r="R2" s="51" t="s">
        <v>155</v>
      </c>
      <c r="S2" s="51" t="s">
        <v>156</v>
      </c>
      <c r="T2" s="51" t="s">
        <v>157</v>
      </c>
      <c r="U2" s="51" t="s">
        <v>158</v>
      </c>
      <c r="V2" s="51" t="s">
        <v>159</v>
      </c>
      <c r="W2" s="51" t="s">
        <v>160</v>
      </c>
      <c r="X2" s="51" t="s">
        <v>161</v>
      </c>
      <c r="Y2" s="51" t="s">
        <v>162</v>
      </c>
      <c r="Z2" s="51" t="s">
        <v>163</v>
      </c>
      <c r="AA2" s="51" t="s">
        <v>164</v>
      </c>
      <c r="AB2" s="51" t="s">
        <v>165</v>
      </c>
      <c r="AC2" s="51" t="s">
        <v>166</v>
      </c>
      <c r="AD2" s="51" t="s">
        <v>167</v>
      </c>
      <c r="AE2" s="51" t="s">
        <v>168</v>
      </c>
      <c r="AF2" s="51" t="s">
        <v>169</v>
      </c>
      <c r="AG2" s="51" t="s">
        <v>170</v>
      </c>
      <c r="AH2" s="51" t="s">
        <v>171</v>
      </c>
      <c r="AI2" s="51" t="s">
        <v>172</v>
      </c>
      <c r="AJ2" s="51" t="s">
        <v>173</v>
      </c>
      <c r="AK2" s="51" t="s">
        <v>174</v>
      </c>
      <c r="AL2" s="51" t="s">
        <v>175</v>
      </c>
      <c r="AM2" s="51" t="s">
        <v>176</v>
      </c>
      <c r="AN2" s="51" t="s">
        <v>177</v>
      </c>
      <c r="AO2" s="51" t="s">
        <v>178</v>
      </c>
      <c r="AP2" s="51" t="s">
        <v>179</v>
      </c>
      <c r="AQ2" s="51" t="s">
        <v>180</v>
      </c>
      <c r="AR2" s="51" t="s">
        <v>181</v>
      </c>
      <c r="AS2" s="51" t="s">
        <v>182</v>
      </c>
      <c r="AT2" s="51" t="s">
        <v>183</v>
      </c>
      <c r="AU2" s="51" t="s">
        <v>184</v>
      </c>
      <c r="AV2" s="51" t="s">
        <v>185</v>
      </c>
      <c r="AW2" s="51" t="s">
        <v>186</v>
      </c>
      <c r="AX2" s="51" t="s">
        <v>187</v>
      </c>
      <c r="AY2" s="51" t="s">
        <v>87</v>
      </c>
      <c r="AZ2" s="51" t="s">
        <v>88</v>
      </c>
      <c r="BA2" s="51" t="s">
        <v>89</v>
      </c>
      <c r="BB2" s="51" t="s">
        <v>90</v>
      </c>
      <c r="BC2" s="51" t="s">
        <v>91</v>
      </c>
      <c r="BD2" s="51" t="s">
        <v>92</v>
      </c>
      <c r="BE2" s="51" t="s">
        <v>93</v>
      </c>
      <c r="BF2" s="51" t="s">
        <v>94</v>
      </c>
      <c r="BG2" s="51" t="s">
        <v>95</v>
      </c>
      <c r="BH2" s="51" t="s">
        <v>96</v>
      </c>
      <c r="BI2" s="51" t="s">
        <v>97</v>
      </c>
      <c r="BJ2" s="51" t="s">
        <v>98</v>
      </c>
      <c r="BK2" s="51" t="s">
        <v>99</v>
      </c>
      <c r="BL2" s="51" t="s">
        <v>100</v>
      </c>
      <c r="BM2" s="51" t="s">
        <v>101</v>
      </c>
      <c r="BN2" s="51" t="s">
        <v>102</v>
      </c>
      <c r="BO2" s="51" t="s">
        <v>103</v>
      </c>
      <c r="BP2" s="51" t="s">
        <v>104</v>
      </c>
      <c r="BQ2" s="51" t="s">
        <v>105</v>
      </c>
      <c r="BR2" s="51" t="s">
        <v>106</v>
      </c>
      <c r="BS2" s="51" t="s">
        <v>107</v>
      </c>
      <c r="BT2" s="51" t="s">
        <v>108</v>
      </c>
      <c r="BU2" s="51" t="s">
        <v>109</v>
      </c>
      <c r="BV2" s="51" t="s">
        <v>110</v>
      </c>
      <c r="BW2" s="51" t="s">
        <v>111</v>
      </c>
      <c r="BX2" s="51" t="s">
        <v>112</v>
      </c>
      <c r="BY2" s="51" t="s">
        <v>113</v>
      </c>
      <c r="BZ2" s="51" t="s">
        <v>114</v>
      </c>
      <c r="CA2" s="51" t="s">
        <v>115</v>
      </c>
      <c r="CB2" s="51" t="s">
        <v>116</v>
      </c>
      <c r="CC2" s="52" t="s">
        <v>117</v>
      </c>
    </row>
    <row r="3" spans="1:81" x14ac:dyDescent="0.4">
      <c r="A3" s="97">
        <v>2021</v>
      </c>
      <c r="B3" s="278" t="s">
        <v>215</v>
      </c>
      <c r="C3" s="279"/>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84" customFormat="1" ht="27" customHeight="1" x14ac:dyDescent="0.4">
      <c r="A4" s="280"/>
      <c r="B4" s="281" t="s">
        <v>133</v>
      </c>
      <c r="C4" s="49"/>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282">
        <f t="shared" ref="AH4:CC4" si="0">AH5+AH8+AH9</f>
        <v>0</v>
      </c>
      <c r="AI4" s="282">
        <f t="shared" si="0"/>
        <v>0</v>
      </c>
      <c r="AJ4" s="282">
        <f t="shared" si="0"/>
        <v>0</v>
      </c>
      <c r="AK4" s="282">
        <f t="shared" si="0"/>
        <v>0</v>
      </c>
      <c r="AL4" s="282">
        <f t="shared" si="0"/>
        <v>0</v>
      </c>
      <c r="AM4" s="282">
        <f t="shared" si="0"/>
        <v>0</v>
      </c>
      <c r="AN4" s="282">
        <f t="shared" si="0"/>
        <v>0</v>
      </c>
      <c r="AO4" s="282">
        <f t="shared" si="0"/>
        <v>0</v>
      </c>
      <c r="AP4" s="282">
        <f t="shared" si="0"/>
        <v>0</v>
      </c>
      <c r="AQ4" s="282">
        <f t="shared" si="0"/>
        <v>0</v>
      </c>
      <c r="AR4" s="282">
        <f t="shared" si="0"/>
        <v>0</v>
      </c>
      <c r="AS4" s="282">
        <f t="shared" si="0"/>
        <v>0</v>
      </c>
      <c r="AT4" s="282">
        <f t="shared" si="0"/>
        <v>0</v>
      </c>
      <c r="AU4" s="282">
        <f t="shared" si="0"/>
        <v>0</v>
      </c>
      <c r="AV4" s="282">
        <f t="shared" si="0"/>
        <v>0</v>
      </c>
      <c r="AW4" s="282">
        <f t="shared" si="0"/>
        <v>0</v>
      </c>
      <c r="AX4" s="282">
        <f t="shared" si="0"/>
        <v>0</v>
      </c>
      <c r="AY4" s="282">
        <f t="shared" si="0"/>
        <v>0</v>
      </c>
      <c r="AZ4" s="282">
        <f t="shared" si="0"/>
        <v>0</v>
      </c>
      <c r="BA4" s="282">
        <f t="shared" si="0"/>
        <v>0</v>
      </c>
      <c r="BB4" s="282">
        <f t="shared" si="0"/>
        <v>0</v>
      </c>
      <c r="BC4" s="282">
        <f t="shared" si="0"/>
        <v>1055.1934053951668</v>
      </c>
      <c r="BD4" s="282">
        <f t="shared" si="0"/>
        <v>4298.3955376594622</v>
      </c>
      <c r="BE4" s="282">
        <f t="shared" si="0"/>
        <v>5456.0631067141403</v>
      </c>
      <c r="BF4" s="282">
        <f t="shared" si="0"/>
        <v>6393.3457175844296</v>
      </c>
      <c r="BG4" s="282">
        <f t="shared" si="0"/>
        <v>22010.312745466406</v>
      </c>
      <c r="BH4" s="282">
        <f t="shared" si="0"/>
        <v>24645.492708469083</v>
      </c>
      <c r="BI4" s="282">
        <f t="shared" si="0"/>
        <v>26646.292862825088</v>
      </c>
      <c r="BJ4" s="282">
        <f t="shared" si="0"/>
        <v>28112.189894940955</v>
      </c>
      <c r="BK4" s="282">
        <f t="shared" si="0"/>
        <v>29852.232863006771</v>
      </c>
      <c r="BL4" s="282">
        <f t="shared" si="0"/>
        <v>34499.87459385398</v>
      </c>
      <c r="BM4" s="282">
        <f t="shared" si="0"/>
        <v>38681.891926545424</v>
      </c>
      <c r="BN4" s="282">
        <f t="shared" si="0"/>
        <v>40144.943247684183</v>
      </c>
      <c r="BO4" s="282">
        <f t="shared" si="0"/>
        <v>40734.30500840248</v>
      </c>
      <c r="BP4" s="282">
        <f t="shared" si="0"/>
        <v>40650.064026954497</v>
      </c>
      <c r="BQ4" s="282">
        <f t="shared" si="0"/>
        <v>39776.502600914617</v>
      </c>
      <c r="BR4" s="282">
        <f t="shared" si="0"/>
        <v>39944.99936755612</v>
      </c>
      <c r="BS4" s="282">
        <f t="shared" si="0"/>
        <v>38940.621440013667</v>
      </c>
      <c r="BT4" s="282">
        <f t="shared" si="0"/>
        <v>37859.499599770577</v>
      </c>
      <c r="BU4" s="282">
        <f t="shared" si="0"/>
        <v>36360.714714278081</v>
      </c>
      <c r="BV4" s="282">
        <f t="shared" si="0"/>
        <v>33414.906598249443</v>
      </c>
      <c r="BW4" s="282">
        <f t="shared" si="0"/>
        <v>28639.715577362978</v>
      </c>
      <c r="BX4" s="282">
        <f t="shared" si="0"/>
        <v>26012.019475518871</v>
      </c>
      <c r="BY4" s="282">
        <f t="shared" si="0"/>
        <v>22246.023614439197</v>
      </c>
      <c r="BZ4" s="282">
        <f t="shared" si="0"/>
        <v>20013.174994194102</v>
      </c>
      <c r="CA4" s="282">
        <f t="shared" si="0"/>
        <v>18328.989330051743</v>
      </c>
      <c r="CB4" s="282">
        <f t="shared" si="0"/>
        <v>16464.94388645389</v>
      </c>
      <c r="CC4" s="283">
        <f t="shared" si="0"/>
        <v>14352.676852833183</v>
      </c>
    </row>
    <row r="5" spans="1:81" s="287" customFormat="1" ht="25.5" customHeight="1" x14ac:dyDescent="0.4">
      <c r="A5" s="285"/>
      <c r="B5" s="286" t="s">
        <v>129</v>
      </c>
      <c r="C5" s="49"/>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174">
        <f t="shared" ref="AH5:CC5" si="1">SUM(AH6:AH7)</f>
        <v>0</v>
      </c>
      <c r="AI5" s="174">
        <f t="shared" si="1"/>
        <v>0</v>
      </c>
      <c r="AJ5" s="174">
        <f t="shared" si="1"/>
        <v>0</v>
      </c>
      <c r="AK5" s="174">
        <f t="shared" si="1"/>
        <v>0</v>
      </c>
      <c r="AL5" s="174">
        <f t="shared" si="1"/>
        <v>0</v>
      </c>
      <c r="AM5" s="174">
        <f t="shared" si="1"/>
        <v>0</v>
      </c>
      <c r="AN5" s="174">
        <f t="shared" si="1"/>
        <v>0</v>
      </c>
      <c r="AO5" s="174">
        <f t="shared" si="1"/>
        <v>0</v>
      </c>
      <c r="AP5" s="174">
        <f t="shared" si="1"/>
        <v>0</v>
      </c>
      <c r="AQ5" s="174">
        <f t="shared" si="1"/>
        <v>0</v>
      </c>
      <c r="AR5" s="174">
        <f t="shared" si="1"/>
        <v>0</v>
      </c>
      <c r="AS5" s="174">
        <f t="shared" si="1"/>
        <v>0</v>
      </c>
      <c r="AT5" s="174">
        <f t="shared" si="1"/>
        <v>0</v>
      </c>
      <c r="AU5" s="174">
        <f t="shared" si="1"/>
        <v>0</v>
      </c>
      <c r="AV5" s="174">
        <f t="shared" si="1"/>
        <v>0</v>
      </c>
      <c r="AW5" s="174">
        <f t="shared" si="1"/>
        <v>0</v>
      </c>
      <c r="AX5" s="174">
        <f t="shared" si="1"/>
        <v>0</v>
      </c>
      <c r="AY5" s="174">
        <f t="shared" si="1"/>
        <v>0</v>
      </c>
      <c r="AZ5" s="174">
        <f t="shared" si="1"/>
        <v>0</v>
      </c>
      <c r="BA5" s="174">
        <f t="shared" si="1"/>
        <v>0</v>
      </c>
      <c r="BB5" s="174">
        <f t="shared" si="1"/>
        <v>0</v>
      </c>
      <c r="BC5" s="174">
        <f t="shared" si="1"/>
        <v>1055.1934053951668</v>
      </c>
      <c r="BD5" s="174">
        <f t="shared" si="1"/>
        <v>4298.3955376594622</v>
      </c>
      <c r="BE5" s="174">
        <f t="shared" si="1"/>
        <v>5456.0631067141403</v>
      </c>
      <c r="BF5" s="174">
        <f t="shared" si="1"/>
        <v>6393.3457175844296</v>
      </c>
      <c r="BG5" s="174">
        <f t="shared" si="1"/>
        <v>12874.042214362229</v>
      </c>
      <c r="BH5" s="174">
        <f t="shared" si="1"/>
        <v>15327.744681119742</v>
      </c>
      <c r="BI5" s="174">
        <f t="shared" si="1"/>
        <v>16712.419139780723</v>
      </c>
      <c r="BJ5" s="174">
        <f t="shared" si="1"/>
        <v>18031.167082408345</v>
      </c>
      <c r="BK5" s="174">
        <f t="shared" si="1"/>
        <v>19342.611810079608</v>
      </c>
      <c r="BL5" s="174">
        <f t="shared" si="1"/>
        <v>23268.818200331018</v>
      </c>
      <c r="BM5" s="174">
        <f t="shared" si="1"/>
        <v>26651.727024537067</v>
      </c>
      <c r="BN5" s="174">
        <f t="shared" si="1"/>
        <v>27878.190651787692</v>
      </c>
      <c r="BO5" s="174">
        <f t="shared" si="1"/>
        <v>28782.150059510313</v>
      </c>
      <c r="BP5" s="174">
        <f t="shared" si="1"/>
        <v>28831.585150247833</v>
      </c>
      <c r="BQ5" s="174">
        <f t="shared" si="1"/>
        <v>28653.770756574129</v>
      </c>
      <c r="BR5" s="174">
        <f t="shared" si="1"/>
        <v>28669.151591086669</v>
      </c>
      <c r="BS5" s="174">
        <f t="shared" si="1"/>
        <v>27519.381376018566</v>
      </c>
      <c r="BT5" s="174">
        <f t="shared" si="1"/>
        <v>26432.849603012408</v>
      </c>
      <c r="BU5" s="174">
        <f t="shared" si="1"/>
        <v>24978.384564681259</v>
      </c>
      <c r="BV5" s="174">
        <f t="shared" si="1"/>
        <v>22005.060518270217</v>
      </c>
      <c r="BW5" s="174">
        <f t="shared" si="1"/>
        <v>17255.607095951404</v>
      </c>
      <c r="BX5" s="174">
        <f t="shared" si="1"/>
        <v>14519.57054398943</v>
      </c>
      <c r="BY5" s="174">
        <f t="shared" si="1"/>
        <v>10517.860577936031</v>
      </c>
      <c r="BZ5" s="174">
        <f t="shared" si="1"/>
        <v>8041.5531636465294</v>
      </c>
      <c r="CA5" s="174">
        <f t="shared" si="1"/>
        <v>6111.9877051180074</v>
      </c>
      <c r="CB5" s="174">
        <f t="shared" si="1"/>
        <v>4105.376984699139</v>
      </c>
      <c r="CC5" s="197">
        <f t="shared" si="1"/>
        <v>1882.3935057765077</v>
      </c>
    </row>
    <row r="6" spans="1:81" s="287" customFormat="1" x14ac:dyDescent="0.4">
      <c r="A6" s="285"/>
      <c r="B6" s="178" t="s">
        <v>459</v>
      </c>
      <c r="C6" s="6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138">
        <v>0</v>
      </c>
      <c r="AI6" s="138">
        <v>0</v>
      </c>
      <c r="AJ6" s="138">
        <v>0</v>
      </c>
      <c r="AK6" s="138">
        <v>0</v>
      </c>
      <c r="AL6" s="138">
        <v>0</v>
      </c>
      <c r="AM6" s="138">
        <v>0</v>
      </c>
      <c r="AN6" s="138">
        <v>0</v>
      </c>
      <c r="AO6" s="138">
        <v>0</v>
      </c>
      <c r="AP6" s="138">
        <v>0</v>
      </c>
      <c r="AQ6" s="138">
        <v>0</v>
      </c>
      <c r="AR6" s="138">
        <v>0</v>
      </c>
      <c r="AS6" s="138">
        <v>0</v>
      </c>
      <c r="AT6" s="138">
        <v>0</v>
      </c>
      <c r="AU6" s="138">
        <v>0</v>
      </c>
      <c r="AV6" s="138">
        <v>0</v>
      </c>
      <c r="AW6" s="138">
        <v>0</v>
      </c>
      <c r="AX6" s="138">
        <v>0</v>
      </c>
      <c r="AY6" s="138">
        <v>0</v>
      </c>
      <c r="AZ6" s="138">
        <v>0</v>
      </c>
      <c r="BA6" s="138">
        <v>0</v>
      </c>
      <c r="BB6" s="138">
        <v>0</v>
      </c>
      <c r="BC6" s="138">
        <v>0</v>
      </c>
      <c r="BD6" s="138">
        <v>0</v>
      </c>
      <c r="BE6" s="138">
        <v>0</v>
      </c>
      <c r="BF6" s="138">
        <v>0</v>
      </c>
      <c r="BG6" s="138">
        <v>12874.042214362229</v>
      </c>
      <c r="BH6" s="138">
        <v>15327.744681119742</v>
      </c>
      <c r="BI6" s="138">
        <v>16712.419139780723</v>
      </c>
      <c r="BJ6" s="138">
        <v>18031.167082408345</v>
      </c>
      <c r="BK6" s="138">
        <v>19342.611810079608</v>
      </c>
      <c r="BL6" s="138">
        <v>23268.818200331018</v>
      </c>
      <c r="BM6" s="138">
        <v>26651.727024537067</v>
      </c>
      <c r="BN6" s="138">
        <v>27878.190651787692</v>
      </c>
      <c r="BO6" s="138">
        <v>28782.150059510313</v>
      </c>
      <c r="BP6" s="138">
        <v>28831.585150247833</v>
      </c>
      <c r="BQ6" s="138">
        <v>28653.770756574129</v>
      </c>
      <c r="BR6" s="138">
        <v>28669.151591086669</v>
      </c>
      <c r="BS6" s="138">
        <v>27519.381376018566</v>
      </c>
      <c r="BT6" s="138">
        <v>26432.849603012408</v>
      </c>
      <c r="BU6" s="138">
        <v>24978.384564681259</v>
      </c>
      <c r="BV6" s="138">
        <v>22005.060518270217</v>
      </c>
      <c r="BW6" s="138">
        <v>17255.607095951404</v>
      </c>
      <c r="BX6" s="138">
        <v>14519.57054398943</v>
      </c>
      <c r="BY6" s="138">
        <v>10517.860577936031</v>
      </c>
      <c r="BZ6" s="138">
        <v>8041.5531636465294</v>
      </c>
      <c r="CA6" s="138">
        <v>6111.9877051180074</v>
      </c>
      <c r="CB6" s="138">
        <v>4105.376984699139</v>
      </c>
      <c r="CC6" s="139">
        <v>1882.3935057765077</v>
      </c>
    </row>
    <row r="7" spans="1:81" s="287" customFormat="1" x14ac:dyDescent="0.4">
      <c r="A7" s="285"/>
      <c r="B7" s="178" t="s">
        <v>460</v>
      </c>
      <c r="C7" s="6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1055.1934053951668</v>
      </c>
      <c r="BD7" s="138">
        <v>4298.3955376594622</v>
      </c>
      <c r="BE7" s="138">
        <v>5456.0631067141403</v>
      </c>
      <c r="BF7" s="138">
        <v>6393.3457175844296</v>
      </c>
      <c r="BG7" s="138">
        <v>0</v>
      </c>
      <c r="BH7" s="138">
        <v>0</v>
      </c>
      <c r="BI7" s="138">
        <v>0</v>
      </c>
      <c r="BJ7" s="138">
        <v>0</v>
      </c>
      <c r="BK7" s="138">
        <v>0</v>
      </c>
      <c r="BL7" s="138">
        <v>0</v>
      </c>
      <c r="BM7" s="138">
        <v>0</v>
      </c>
      <c r="BN7" s="138">
        <v>0</v>
      </c>
      <c r="BO7" s="138">
        <v>0</v>
      </c>
      <c r="BP7" s="138">
        <v>0</v>
      </c>
      <c r="BQ7" s="138">
        <v>0</v>
      </c>
      <c r="BR7" s="138">
        <v>0</v>
      </c>
      <c r="BS7" s="138">
        <v>0</v>
      </c>
      <c r="BT7" s="138">
        <v>0</v>
      </c>
      <c r="BU7" s="138">
        <v>0</v>
      </c>
      <c r="BV7" s="138">
        <v>0</v>
      </c>
      <c r="BW7" s="138">
        <v>0</v>
      </c>
      <c r="BX7" s="138">
        <v>0</v>
      </c>
      <c r="BY7" s="138">
        <v>0</v>
      </c>
      <c r="BZ7" s="138">
        <v>0</v>
      </c>
      <c r="CA7" s="138">
        <v>0</v>
      </c>
      <c r="CB7" s="138">
        <v>0</v>
      </c>
      <c r="CC7" s="139">
        <v>0</v>
      </c>
    </row>
    <row r="8" spans="1:81" s="287" customFormat="1" ht="25.5" customHeight="1" x14ac:dyDescent="0.4">
      <c r="A8" s="285"/>
      <c r="B8" s="65" t="s">
        <v>461</v>
      </c>
      <c r="C8" s="288"/>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c r="BD8" s="138">
        <v>0</v>
      </c>
      <c r="BE8" s="138">
        <v>0</v>
      </c>
      <c r="BF8" s="138">
        <v>0</v>
      </c>
      <c r="BG8" s="138">
        <v>9116.2705311041791</v>
      </c>
      <c r="BH8" s="138">
        <v>9279.9480273493427</v>
      </c>
      <c r="BI8" s="138">
        <v>9453.7507217152688</v>
      </c>
      <c r="BJ8" s="138">
        <v>9825.8937967826078</v>
      </c>
      <c r="BK8" s="138">
        <v>10261.521438727163</v>
      </c>
      <c r="BL8" s="138">
        <v>10900.406863522961</v>
      </c>
      <c r="BM8" s="138">
        <v>11445.824221207107</v>
      </c>
      <c r="BN8" s="138">
        <v>11771.076595896493</v>
      </c>
      <c r="BO8" s="138">
        <v>11787.966948892166</v>
      </c>
      <c r="BP8" s="138">
        <v>11780.394876706658</v>
      </c>
      <c r="BQ8" s="138">
        <v>11062.285844340486</v>
      </c>
      <c r="BR8" s="138">
        <v>11198.376776469457</v>
      </c>
      <c r="BS8" s="138">
        <v>11294.499063995099</v>
      </c>
      <c r="BT8" s="138">
        <v>11255.341996758169</v>
      </c>
      <c r="BU8" s="138">
        <v>11216.154630799829</v>
      </c>
      <c r="BV8" s="138">
        <v>11169.567591257417</v>
      </c>
      <c r="BW8" s="138">
        <v>11080.967233861602</v>
      </c>
      <c r="BX8" s="138">
        <v>11172.101855894423</v>
      </c>
      <c r="BY8" s="138">
        <v>11256.179811193006</v>
      </c>
      <c r="BZ8" s="138">
        <v>11380.201679815753</v>
      </c>
      <c r="CA8" s="138">
        <v>11508.473853779728</v>
      </c>
      <c r="CB8" s="138">
        <v>11530.395287861797</v>
      </c>
      <c r="CC8" s="139">
        <v>11525.451901547443</v>
      </c>
    </row>
    <row r="9" spans="1:81" s="287" customFormat="1" ht="25.5" customHeight="1" x14ac:dyDescent="0.4">
      <c r="A9" s="285"/>
      <c r="B9" s="286" t="s">
        <v>462</v>
      </c>
      <c r="C9" s="288"/>
      <c r="D9" s="217"/>
      <c r="E9" s="217"/>
      <c r="F9" s="217"/>
      <c r="G9" s="217"/>
      <c r="H9" s="217"/>
      <c r="I9" s="217"/>
      <c r="J9" s="217"/>
      <c r="K9" s="217"/>
      <c r="L9" s="217"/>
      <c r="M9" s="217"/>
      <c r="N9" s="217"/>
      <c r="O9" s="217"/>
      <c r="P9" s="217"/>
      <c r="Q9" s="217"/>
      <c r="R9" s="217"/>
      <c r="S9" s="217"/>
      <c r="T9" s="217"/>
      <c r="U9" s="217"/>
      <c r="V9" s="217"/>
      <c r="W9" s="217"/>
      <c r="X9" s="217"/>
      <c r="Y9" s="217"/>
      <c r="Z9" s="217"/>
      <c r="AA9" s="217"/>
      <c r="AB9" s="217"/>
      <c r="AC9" s="217"/>
      <c r="AD9" s="217"/>
      <c r="AE9" s="217"/>
      <c r="AF9" s="217"/>
      <c r="AG9" s="217"/>
      <c r="AH9" s="138">
        <f t="shared" ref="AH9:CC9" si="2">SUM(AH10:AH13)</f>
        <v>0</v>
      </c>
      <c r="AI9" s="138">
        <f t="shared" si="2"/>
        <v>0</v>
      </c>
      <c r="AJ9" s="138">
        <f t="shared" si="2"/>
        <v>0</v>
      </c>
      <c r="AK9" s="138">
        <f t="shared" si="2"/>
        <v>0</v>
      </c>
      <c r="AL9" s="138">
        <f t="shared" si="2"/>
        <v>0</v>
      </c>
      <c r="AM9" s="138">
        <f t="shared" si="2"/>
        <v>0</v>
      </c>
      <c r="AN9" s="138">
        <f t="shared" si="2"/>
        <v>0</v>
      </c>
      <c r="AO9" s="138">
        <f t="shared" si="2"/>
        <v>0</v>
      </c>
      <c r="AP9" s="138">
        <f t="shared" si="2"/>
        <v>0</v>
      </c>
      <c r="AQ9" s="138">
        <f t="shared" si="2"/>
        <v>0</v>
      </c>
      <c r="AR9" s="138">
        <f t="shared" si="2"/>
        <v>0</v>
      </c>
      <c r="AS9" s="138">
        <f t="shared" si="2"/>
        <v>0</v>
      </c>
      <c r="AT9" s="138">
        <f t="shared" si="2"/>
        <v>0</v>
      </c>
      <c r="AU9" s="138">
        <f t="shared" si="2"/>
        <v>0</v>
      </c>
      <c r="AV9" s="138">
        <f t="shared" si="2"/>
        <v>0</v>
      </c>
      <c r="AW9" s="138">
        <f t="shared" si="2"/>
        <v>0</v>
      </c>
      <c r="AX9" s="138">
        <f t="shared" si="2"/>
        <v>0</v>
      </c>
      <c r="AY9" s="138">
        <f t="shared" si="2"/>
        <v>0</v>
      </c>
      <c r="AZ9" s="138">
        <f t="shared" si="2"/>
        <v>0</v>
      </c>
      <c r="BA9" s="138">
        <f t="shared" si="2"/>
        <v>0</v>
      </c>
      <c r="BB9" s="138">
        <f t="shared" si="2"/>
        <v>0</v>
      </c>
      <c r="BC9" s="138">
        <f t="shared" si="2"/>
        <v>0</v>
      </c>
      <c r="BD9" s="138">
        <f t="shared" si="2"/>
        <v>0</v>
      </c>
      <c r="BE9" s="138">
        <f t="shared" si="2"/>
        <v>0</v>
      </c>
      <c r="BF9" s="138">
        <f t="shared" si="2"/>
        <v>0</v>
      </c>
      <c r="BG9" s="138">
        <f t="shared" si="2"/>
        <v>20</v>
      </c>
      <c r="BH9" s="138">
        <f t="shared" si="2"/>
        <v>37.799999999999997</v>
      </c>
      <c r="BI9" s="138">
        <f t="shared" si="2"/>
        <v>480.12300132909712</v>
      </c>
      <c r="BJ9" s="138">
        <f t="shared" si="2"/>
        <v>255.12901574999998</v>
      </c>
      <c r="BK9" s="138">
        <f t="shared" si="2"/>
        <v>248.09961419999996</v>
      </c>
      <c r="BL9" s="138">
        <f t="shared" si="2"/>
        <v>330.64953000000003</v>
      </c>
      <c r="BM9" s="138">
        <f t="shared" si="2"/>
        <v>584.34068080125064</v>
      </c>
      <c r="BN9" s="138">
        <f t="shared" si="2"/>
        <v>495.67599999999999</v>
      </c>
      <c r="BO9" s="138">
        <f t="shared" si="2"/>
        <v>164.18799999999999</v>
      </c>
      <c r="BP9" s="138">
        <f t="shared" si="2"/>
        <v>38.083999999999996</v>
      </c>
      <c r="BQ9" s="138">
        <f t="shared" si="2"/>
        <v>60.445999999999998</v>
      </c>
      <c r="BR9" s="138">
        <f t="shared" si="2"/>
        <v>77.471000000000004</v>
      </c>
      <c r="BS9" s="138">
        <f t="shared" si="2"/>
        <v>126.741</v>
      </c>
      <c r="BT9" s="138">
        <f t="shared" si="2"/>
        <v>171.30799999999996</v>
      </c>
      <c r="BU9" s="138">
        <f t="shared" si="2"/>
        <v>166.17551879699249</v>
      </c>
      <c r="BV9" s="138">
        <f t="shared" si="2"/>
        <v>240.27848872180451</v>
      </c>
      <c r="BW9" s="138">
        <f t="shared" si="2"/>
        <v>303.14124754997306</v>
      </c>
      <c r="BX9" s="138">
        <f t="shared" si="2"/>
        <v>320.34707563501797</v>
      </c>
      <c r="BY9" s="138">
        <f t="shared" si="2"/>
        <v>471.98322531015867</v>
      </c>
      <c r="BZ9" s="138">
        <f t="shared" si="2"/>
        <v>591.4201507318204</v>
      </c>
      <c r="CA9" s="138">
        <f t="shared" si="2"/>
        <v>708.52777115400863</v>
      </c>
      <c r="CB9" s="138">
        <f t="shared" si="2"/>
        <v>829.17161389295472</v>
      </c>
      <c r="CC9" s="139">
        <f t="shared" si="2"/>
        <v>944.831445509231</v>
      </c>
    </row>
    <row r="10" spans="1:81" s="287" customFormat="1" x14ac:dyDescent="0.4">
      <c r="A10" s="285"/>
      <c r="B10" s="255" t="s">
        <v>463</v>
      </c>
      <c r="C10" s="288"/>
      <c r="D10" s="217"/>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138">
        <v>0</v>
      </c>
      <c r="AI10" s="138">
        <v>0</v>
      </c>
      <c r="AJ10" s="138">
        <v>0</v>
      </c>
      <c r="AK10" s="138">
        <v>0</v>
      </c>
      <c r="AL10" s="138">
        <v>0</v>
      </c>
      <c r="AM10" s="138">
        <v>0</v>
      </c>
      <c r="AN10" s="138">
        <v>0</v>
      </c>
      <c r="AO10" s="138">
        <v>0</v>
      </c>
      <c r="AP10" s="138">
        <v>0</v>
      </c>
      <c r="AQ10" s="138">
        <v>0</v>
      </c>
      <c r="AR10" s="138">
        <v>0</v>
      </c>
      <c r="AS10" s="138">
        <v>0</v>
      </c>
      <c r="AT10" s="138">
        <v>0</v>
      </c>
      <c r="AU10" s="138">
        <v>0</v>
      </c>
      <c r="AV10" s="138">
        <v>0</v>
      </c>
      <c r="AW10" s="138">
        <v>0</v>
      </c>
      <c r="AX10" s="138">
        <v>0</v>
      </c>
      <c r="AY10" s="138">
        <v>0</v>
      </c>
      <c r="AZ10" s="138">
        <v>0</v>
      </c>
      <c r="BA10" s="138">
        <v>0</v>
      </c>
      <c r="BB10" s="138">
        <v>0</v>
      </c>
      <c r="BC10" s="138">
        <v>0</v>
      </c>
      <c r="BD10" s="138">
        <v>0</v>
      </c>
      <c r="BE10" s="138">
        <v>0</v>
      </c>
      <c r="BF10" s="138">
        <v>0</v>
      </c>
      <c r="BG10" s="138">
        <v>0</v>
      </c>
      <c r="BH10" s="138">
        <v>0</v>
      </c>
      <c r="BI10" s="138">
        <v>430.12300132909712</v>
      </c>
      <c r="BJ10" s="138">
        <v>248.43701574999997</v>
      </c>
      <c r="BK10" s="138">
        <v>205.29961419999995</v>
      </c>
      <c r="BL10" s="138">
        <v>287.18713000000002</v>
      </c>
      <c r="BM10" s="138">
        <v>375.84635547314184</v>
      </c>
      <c r="BN10" s="138">
        <v>330.87599999999998</v>
      </c>
      <c r="BO10" s="138">
        <v>83.781999999999996</v>
      </c>
      <c r="BP10" s="138">
        <v>0.53100000000000003</v>
      </c>
      <c r="BQ10" s="138">
        <v>0.216</v>
      </c>
      <c r="BR10" s="138">
        <v>1.0999999999999999E-2</v>
      </c>
      <c r="BS10" s="138">
        <v>5.0000000000000001E-3</v>
      </c>
      <c r="BT10" s="138">
        <v>4.0000000000000001E-3</v>
      </c>
      <c r="BU10" s="138">
        <v>2E-3</v>
      </c>
      <c r="BV10" s="138">
        <v>0</v>
      </c>
      <c r="BW10" s="138">
        <v>0.01</v>
      </c>
      <c r="BX10" s="138">
        <v>0.01</v>
      </c>
      <c r="BY10" s="138">
        <v>0.01</v>
      </c>
      <c r="BZ10" s="138">
        <v>0.01</v>
      </c>
      <c r="CA10" s="138">
        <v>0.01</v>
      </c>
      <c r="CB10" s="138">
        <v>0.01</v>
      </c>
      <c r="CC10" s="139">
        <v>0.01</v>
      </c>
    </row>
    <row r="11" spans="1:81" s="291" customFormat="1" x14ac:dyDescent="0.4">
      <c r="A11" s="289"/>
      <c r="B11" s="290" t="s">
        <v>464</v>
      </c>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c r="BD11" s="138">
        <v>0</v>
      </c>
      <c r="BE11" s="138">
        <v>0</v>
      </c>
      <c r="BF11" s="138">
        <v>0</v>
      </c>
      <c r="BG11" s="138">
        <v>0</v>
      </c>
      <c r="BH11" s="138">
        <v>0</v>
      </c>
      <c r="BI11" s="138">
        <v>0</v>
      </c>
      <c r="BJ11" s="138">
        <v>0</v>
      </c>
      <c r="BK11" s="138">
        <v>0</v>
      </c>
      <c r="BL11" s="138">
        <v>0</v>
      </c>
      <c r="BM11" s="138">
        <v>162.45132532810879</v>
      </c>
      <c r="BN11" s="138">
        <v>111.17099999999999</v>
      </c>
      <c r="BO11" s="138">
        <v>0</v>
      </c>
      <c r="BP11" s="138">
        <v>0</v>
      </c>
      <c r="BQ11" s="138">
        <v>0</v>
      </c>
      <c r="BR11" s="138">
        <v>0</v>
      </c>
      <c r="BS11" s="138">
        <v>0</v>
      </c>
      <c r="BT11" s="138">
        <v>0</v>
      </c>
      <c r="BU11" s="138">
        <v>0</v>
      </c>
      <c r="BV11" s="138">
        <v>0</v>
      </c>
      <c r="BW11" s="138">
        <v>0</v>
      </c>
      <c r="BX11" s="138">
        <v>0</v>
      </c>
      <c r="BY11" s="138">
        <v>0</v>
      </c>
      <c r="BZ11" s="138">
        <v>0</v>
      </c>
      <c r="CA11" s="138">
        <v>0</v>
      </c>
      <c r="CB11" s="138">
        <v>0</v>
      </c>
      <c r="CC11" s="139">
        <v>0</v>
      </c>
    </row>
    <row r="12" spans="1:81" s="291" customFormat="1" x14ac:dyDescent="0.4">
      <c r="A12" s="289"/>
      <c r="B12" s="290" t="s">
        <v>465</v>
      </c>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c r="BD12" s="138">
        <v>0</v>
      </c>
      <c r="BE12" s="138">
        <v>0</v>
      </c>
      <c r="BF12" s="138">
        <v>0</v>
      </c>
      <c r="BG12" s="138">
        <v>20</v>
      </c>
      <c r="BH12" s="138">
        <v>37.799999999999997</v>
      </c>
      <c r="BI12" s="138">
        <v>50</v>
      </c>
      <c r="BJ12" s="138">
        <v>6.6919999999999993</v>
      </c>
      <c r="BK12" s="138">
        <v>42.8</v>
      </c>
      <c r="BL12" s="138">
        <v>43.462400000000002</v>
      </c>
      <c r="BM12" s="138">
        <v>46.042999999999999</v>
      </c>
      <c r="BN12" s="138">
        <v>53.629000000000005</v>
      </c>
      <c r="BO12" s="138">
        <v>80.406000000000006</v>
      </c>
      <c r="BP12" s="138">
        <v>37.552999999999997</v>
      </c>
      <c r="BQ12" s="138">
        <v>60.23</v>
      </c>
      <c r="BR12" s="138">
        <v>71.89200000000001</v>
      </c>
      <c r="BS12" s="138">
        <v>99.076000000000008</v>
      </c>
      <c r="BT12" s="138">
        <v>129.22799999999998</v>
      </c>
      <c r="BU12" s="138">
        <v>87.447518796992483</v>
      </c>
      <c r="BV12" s="138">
        <v>76.759488721804502</v>
      </c>
      <c r="BW12" s="138">
        <v>69.958015037593981</v>
      </c>
      <c r="BX12" s="138">
        <v>87.447518796992483</v>
      </c>
      <c r="BY12" s="138">
        <v>85.504240601503753</v>
      </c>
      <c r="BZ12" s="138">
        <v>86.475879699248111</v>
      </c>
      <c r="CA12" s="138">
        <v>88.419157894736841</v>
      </c>
      <c r="CB12" s="138">
        <v>89.390796992481199</v>
      </c>
      <c r="CC12" s="139">
        <v>91.334075187969916</v>
      </c>
    </row>
    <row r="13" spans="1:81" s="291" customFormat="1" ht="25.5" customHeight="1" x14ac:dyDescent="0.4">
      <c r="A13" s="289"/>
      <c r="B13" s="290" t="s">
        <v>466</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c r="BD13" s="138">
        <v>0</v>
      </c>
      <c r="BE13" s="138">
        <v>0</v>
      </c>
      <c r="BF13" s="138">
        <v>0</v>
      </c>
      <c r="BG13" s="138">
        <v>0</v>
      </c>
      <c r="BH13" s="138">
        <v>0</v>
      </c>
      <c r="BI13" s="138">
        <v>0</v>
      </c>
      <c r="BJ13" s="138">
        <v>0</v>
      </c>
      <c r="BK13" s="138">
        <v>0</v>
      </c>
      <c r="BL13" s="138">
        <v>0</v>
      </c>
      <c r="BM13" s="138">
        <v>0</v>
      </c>
      <c r="BN13" s="138">
        <v>0</v>
      </c>
      <c r="BO13" s="138">
        <v>0</v>
      </c>
      <c r="BP13" s="138">
        <v>0</v>
      </c>
      <c r="BQ13" s="138">
        <v>0</v>
      </c>
      <c r="BR13" s="138">
        <v>5.5680000000000005</v>
      </c>
      <c r="BS13" s="138">
        <v>27.66</v>
      </c>
      <c r="BT13" s="138">
        <v>42.076000000000001</v>
      </c>
      <c r="BU13" s="138">
        <v>78.725999999999999</v>
      </c>
      <c r="BV13" s="138">
        <v>163.51900000000001</v>
      </c>
      <c r="BW13" s="138">
        <v>233.17323251237906</v>
      </c>
      <c r="BX13" s="138">
        <v>232.8895568380255</v>
      </c>
      <c r="BY13" s="138">
        <v>386.46898470865494</v>
      </c>
      <c r="BZ13" s="138">
        <v>504.93427103257227</v>
      </c>
      <c r="CA13" s="138">
        <v>620.09861325927181</v>
      </c>
      <c r="CB13" s="138">
        <v>739.77081690047351</v>
      </c>
      <c r="CC13" s="139">
        <v>853.4873703212611</v>
      </c>
    </row>
    <row r="14" spans="1:81" x14ac:dyDescent="0.4">
      <c r="A14" s="293"/>
      <c r="B14" s="294"/>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7"/>
      <c r="BY14" s="297"/>
      <c r="BZ14" s="297"/>
      <c r="CA14" s="297"/>
      <c r="CB14" s="297"/>
      <c r="CC14" s="298"/>
    </row>
    <row r="15" spans="1:81" s="287" customFormat="1" ht="40.35" customHeight="1" x14ac:dyDescent="0.4">
      <c r="A15" s="299"/>
      <c r="B15" s="300" t="s">
        <v>458</v>
      </c>
      <c r="C15" s="301"/>
      <c r="D15" s="51" t="s">
        <v>141</v>
      </c>
      <c r="E15" s="51" t="s">
        <v>142</v>
      </c>
      <c r="F15" s="51" t="s">
        <v>143</v>
      </c>
      <c r="G15" s="51" t="s">
        <v>144</v>
      </c>
      <c r="H15" s="51" t="s">
        <v>145</v>
      </c>
      <c r="I15" s="51" t="s">
        <v>146</v>
      </c>
      <c r="J15" s="51" t="s">
        <v>147</v>
      </c>
      <c r="K15" s="51" t="s">
        <v>148</v>
      </c>
      <c r="L15" s="51" t="s">
        <v>149</v>
      </c>
      <c r="M15" s="51" t="s">
        <v>150</v>
      </c>
      <c r="N15" s="51" t="s">
        <v>151</v>
      </c>
      <c r="O15" s="51" t="s">
        <v>152</v>
      </c>
      <c r="P15" s="51" t="s">
        <v>153</v>
      </c>
      <c r="Q15" s="51" t="s">
        <v>154</v>
      </c>
      <c r="R15" s="51" t="s">
        <v>155</v>
      </c>
      <c r="S15" s="51" t="s">
        <v>156</v>
      </c>
      <c r="T15" s="51" t="s">
        <v>157</v>
      </c>
      <c r="U15" s="51" t="s">
        <v>158</v>
      </c>
      <c r="V15" s="51" t="s">
        <v>159</v>
      </c>
      <c r="W15" s="51" t="s">
        <v>160</v>
      </c>
      <c r="X15" s="51" t="s">
        <v>161</v>
      </c>
      <c r="Y15" s="51" t="s">
        <v>162</v>
      </c>
      <c r="Z15" s="51" t="s">
        <v>163</v>
      </c>
      <c r="AA15" s="51" t="s">
        <v>164</v>
      </c>
      <c r="AB15" s="51" t="s">
        <v>165</v>
      </c>
      <c r="AC15" s="51" t="s">
        <v>166</v>
      </c>
      <c r="AD15" s="51" t="s">
        <v>167</v>
      </c>
      <c r="AE15" s="51" t="s">
        <v>168</v>
      </c>
      <c r="AF15" s="51" t="s">
        <v>169</v>
      </c>
      <c r="AG15" s="51" t="s">
        <v>170</v>
      </c>
      <c r="AH15" s="51" t="s">
        <v>171</v>
      </c>
      <c r="AI15" s="51" t="s">
        <v>172</v>
      </c>
      <c r="AJ15" s="51" t="s">
        <v>173</v>
      </c>
      <c r="AK15" s="51" t="s">
        <v>174</v>
      </c>
      <c r="AL15" s="51" t="s">
        <v>175</v>
      </c>
      <c r="AM15" s="51" t="s">
        <v>176</v>
      </c>
      <c r="AN15" s="51" t="s">
        <v>177</v>
      </c>
      <c r="AO15" s="51" t="s">
        <v>178</v>
      </c>
      <c r="AP15" s="51" t="s">
        <v>179</v>
      </c>
      <c r="AQ15" s="51" t="s">
        <v>180</v>
      </c>
      <c r="AR15" s="51" t="s">
        <v>181</v>
      </c>
      <c r="AS15" s="51" t="s">
        <v>182</v>
      </c>
      <c r="AT15" s="51" t="s">
        <v>183</v>
      </c>
      <c r="AU15" s="51" t="s">
        <v>184</v>
      </c>
      <c r="AV15" s="51" t="s">
        <v>185</v>
      </c>
      <c r="AW15" s="51" t="s">
        <v>186</v>
      </c>
      <c r="AX15" s="51" t="s">
        <v>187</v>
      </c>
      <c r="AY15" s="51" t="s">
        <v>87</v>
      </c>
      <c r="AZ15" s="51" t="s">
        <v>88</v>
      </c>
      <c r="BA15" s="51" t="s">
        <v>89</v>
      </c>
      <c r="BB15" s="51" t="s">
        <v>90</v>
      </c>
      <c r="BC15" s="51" t="s">
        <v>91</v>
      </c>
      <c r="BD15" s="51" t="s">
        <v>92</v>
      </c>
      <c r="BE15" s="51" t="s">
        <v>93</v>
      </c>
      <c r="BF15" s="51" t="s">
        <v>94</v>
      </c>
      <c r="BG15" s="51" t="s">
        <v>95</v>
      </c>
      <c r="BH15" s="51" t="s">
        <v>96</v>
      </c>
      <c r="BI15" s="51" t="s">
        <v>97</v>
      </c>
      <c r="BJ15" s="51" t="s">
        <v>98</v>
      </c>
      <c r="BK15" s="51" t="s">
        <v>99</v>
      </c>
      <c r="BL15" s="51" t="s">
        <v>100</v>
      </c>
      <c r="BM15" s="51" t="s">
        <v>101</v>
      </c>
      <c r="BN15" s="51" t="s">
        <v>102</v>
      </c>
      <c r="BO15" s="51" t="s">
        <v>103</v>
      </c>
      <c r="BP15" s="51" t="s">
        <v>104</v>
      </c>
      <c r="BQ15" s="51" t="s">
        <v>105</v>
      </c>
      <c r="BR15" s="51" t="s">
        <v>106</v>
      </c>
      <c r="BS15" s="51" t="s">
        <v>107</v>
      </c>
      <c r="BT15" s="51" t="s">
        <v>108</v>
      </c>
      <c r="BU15" s="51" t="s">
        <v>109</v>
      </c>
      <c r="BV15" s="51" t="s">
        <v>110</v>
      </c>
      <c r="BW15" s="51" t="s">
        <v>111</v>
      </c>
      <c r="BX15" s="51" t="s">
        <v>112</v>
      </c>
      <c r="BY15" s="51" t="s">
        <v>113</v>
      </c>
      <c r="BZ15" s="51" t="s">
        <v>114</v>
      </c>
      <c r="CA15" s="51" t="s">
        <v>115</v>
      </c>
      <c r="CB15" s="51" t="s">
        <v>116</v>
      </c>
      <c r="CC15" s="52" t="s">
        <v>117</v>
      </c>
    </row>
    <row r="16" spans="1:81" s="287" customFormat="1" x14ac:dyDescent="0.4">
      <c r="A16" s="299"/>
      <c r="B16" s="302" t="s">
        <v>302</v>
      </c>
      <c r="C16" s="303"/>
      <c r="D16" s="248" t="s">
        <v>119</v>
      </c>
      <c r="E16" s="248" t="s">
        <v>119</v>
      </c>
      <c r="F16" s="248" t="s">
        <v>119</v>
      </c>
      <c r="G16" s="248" t="s">
        <v>119</v>
      </c>
      <c r="H16" s="248" t="s">
        <v>119</v>
      </c>
      <c r="I16" s="248" t="s">
        <v>119</v>
      </c>
      <c r="J16" s="248" t="s">
        <v>119</v>
      </c>
      <c r="K16" s="248" t="s">
        <v>119</v>
      </c>
      <c r="L16" s="248" t="s">
        <v>119</v>
      </c>
      <c r="M16" s="248" t="s">
        <v>119</v>
      </c>
      <c r="N16" s="248" t="s">
        <v>119</v>
      </c>
      <c r="O16" s="248" t="s">
        <v>119</v>
      </c>
      <c r="P16" s="248" t="s">
        <v>119</v>
      </c>
      <c r="Q16" s="248" t="s">
        <v>119</v>
      </c>
      <c r="R16" s="248" t="s">
        <v>119</v>
      </c>
      <c r="S16" s="248" t="s">
        <v>119</v>
      </c>
      <c r="T16" s="248" t="s">
        <v>119</v>
      </c>
      <c r="U16" s="248" t="s">
        <v>119</v>
      </c>
      <c r="V16" s="248" t="s">
        <v>119</v>
      </c>
      <c r="W16" s="248" t="s">
        <v>119</v>
      </c>
      <c r="X16" s="248" t="s">
        <v>119</v>
      </c>
      <c r="Y16" s="248" t="s">
        <v>119</v>
      </c>
      <c r="Z16" s="248" t="s">
        <v>119</v>
      </c>
      <c r="AA16" s="248" t="s">
        <v>119</v>
      </c>
      <c r="AB16" s="248" t="s">
        <v>119</v>
      </c>
      <c r="AC16" s="248" t="s">
        <v>119</v>
      </c>
      <c r="AD16" s="248" t="s">
        <v>119</v>
      </c>
      <c r="AE16" s="248" t="s">
        <v>119</v>
      </c>
      <c r="AF16" s="248" t="s">
        <v>119</v>
      </c>
      <c r="AG16" s="248" t="s">
        <v>119</v>
      </c>
      <c r="AH16" s="248" t="s">
        <v>119</v>
      </c>
      <c r="AI16" s="248" t="s">
        <v>119</v>
      </c>
      <c r="AJ16" s="248" t="s">
        <v>119</v>
      </c>
      <c r="AK16" s="248" t="s">
        <v>119</v>
      </c>
      <c r="AL16" s="248" t="s">
        <v>119</v>
      </c>
      <c r="AM16" s="248" t="s">
        <v>119</v>
      </c>
      <c r="AN16" s="248" t="s">
        <v>119</v>
      </c>
      <c r="AO16" s="248" t="s">
        <v>119</v>
      </c>
      <c r="AP16" s="248" t="s">
        <v>119</v>
      </c>
      <c r="AQ16" s="248" t="s">
        <v>119</v>
      </c>
      <c r="AR16" s="248" t="s">
        <v>119</v>
      </c>
      <c r="AS16" s="248" t="s">
        <v>119</v>
      </c>
      <c r="AT16" s="248" t="s">
        <v>119</v>
      </c>
      <c r="AU16" s="248" t="s">
        <v>119</v>
      </c>
      <c r="AV16" s="248" t="s">
        <v>119</v>
      </c>
      <c r="AW16" s="248" t="s">
        <v>119</v>
      </c>
      <c r="AX16" s="248" t="s">
        <v>119</v>
      </c>
      <c r="AY16" s="248" t="s">
        <v>119</v>
      </c>
      <c r="AZ16" s="248" t="s">
        <v>119</v>
      </c>
      <c r="BA16" s="248" t="s">
        <v>119</v>
      </c>
      <c r="BB16" s="248" t="s">
        <v>119</v>
      </c>
      <c r="BC16" s="248" t="s">
        <v>119</v>
      </c>
      <c r="BD16" s="248" t="s">
        <v>119</v>
      </c>
      <c r="BE16" s="248" t="s">
        <v>119</v>
      </c>
      <c r="BF16" s="248" t="s">
        <v>119</v>
      </c>
      <c r="BG16" s="248" t="s">
        <v>119</v>
      </c>
      <c r="BH16" s="248" t="s">
        <v>119</v>
      </c>
      <c r="BI16" s="248" t="s">
        <v>119</v>
      </c>
      <c r="BJ16" s="248" t="s">
        <v>119</v>
      </c>
      <c r="BK16" s="248" t="s">
        <v>119</v>
      </c>
      <c r="BL16" s="248" t="s">
        <v>119</v>
      </c>
      <c r="BM16" s="248" t="s">
        <v>119</v>
      </c>
      <c r="BN16" s="248" t="s">
        <v>119</v>
      </c>
      <c r="BO16" s="248" t="s">
        <v>119</v>
      </c>
      <c r="BP16" s="248" t="s">
        <v>119</v>
      </c>
      <c r="BQ16" s="248" t="s">
        <v>119</v>
      </c>
      <c r="BR16" s="248" t="s">
        <v>119</v>
      </c>
      <c r="BS16" s="248" t="s">
        <v>119</v>
      </c>
      <c r="BT16" s="248" t="s">
        <v>119</v>
      </c>
      <c r="BU16" s="248" t="s">
        <v>119</v>
      </c>
      <c r="BV16" s="248" t="s">
        <v>119</v>
      </c>
      <c r="BW16" s="248" t="s">
        <v>119</v>
      </c>
      <c r="BX16" s="248" t="s">
        <v>120</v>
      </c>
      <c r="BY16" s="248" t="s">
        <v>120</v>
      </c>
      <c r="BZ16" s="248" t="s">
        <v>120</v>
      </c>
      <c r="CA16" s="248" t="s">
        <v>120</v>
      </c>
      <c r="CB16" s="248" t="s">
        <v>120</v>
      </c>
      <c r="CC16" s="249" t="s">
        <v>120</v>
      </c>
    </row>
    <row r="17" spans="1:81" s="284" customFormat="1" ht="25.5" customHeight="1" x14ac:dyDescent="0.4">
      <c r="A17" s="304"/>
      <c r="B17" s="305" t="s">
        <v>133</v>
      </c>
      <c r="C17" s="133"/>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7">
        <v>0</v>
      </c>
      <c r="AI17" s="307">
        <v>0</v>
      </c>
      <c r="AJ17" s="307">
        <v>0</v>
      </c>
      <c r="AK17" s="307">
        <v>0</v>
      </c>
      <c r="AL17" s="307">
        <v>0</v>
      </c>
      <c r="AM17" s="307">
        <v>0</v>
      </c>
      <c r="AN17" s="307">
        <v>0</v>
      </c>
      <c r="AO17" s="307">
        <v>0</v>
      </c>
      <c r="AP17" s="307">
        <v>0</v>
      </c>
      <c r="AQ17" s="307">
        <v>0</v>
      </c>
      <c r="AR17" s="307">
        <v>0</v>
      </c>
      <c r="AS17" s="307">
        <v>0</v>
      </c>
      <c r="AT17" s="307">
        <v>0</v>
      </c>
      <c r="AU17" s="307">
        <v>0</v>
      </c>
      <c r="AV17" s="307">
        <v>0</v>
      </c>
      <c r="AW17" s="307">
        <v>0</v>
      </c>
      <c r="AX17" s="307">
        <v>0</v>
      </c>
      <c r="AY17" s="307">
        <v>0</v>
      </c>
      <c r="AZ17" s="307">
        <v>0</v>
      </c>
      <c r="BA17" s="307">
        <v>0</v>
      </c>
      <c r="BB17" s="307">
        <v>0</v>
      </c>
      <c r="BC17" s="307">
        <v>1672.1034322914579</v>
      </c>
      <c r="BD17" s="307">
        <v>6689.4545415343964</v>
      </c>
      <c r="BE17" s="307">
        <v>8368.7558554408297</v>
      </c>
      <c r="BF17" s="307">
        <v>9592.3770868302399</v>
      </c>
      <c r="BG17" s="307">
        <v>32329.034876528276</v>
      </c>
      <c r="BH17" s="307">
        <v>35194.365926258579</v>
      </c>
      <c r="BI17" s="307">
        <v>37073.452065606907</v>
      </c>
      <c r="BJ17" s="307">
        <v>38033.216083097082</v>
      </c>
      <c r="BK17" s="307">
        <v>39280.115030681358</v>
      </c>
      <c r="BL17" s="307">
        <v>44198.01173024196</v>
      </c>
      <c r="BM17" s="307">
        <v>48776.049643606006</v>
      </c>
      <c r="BN17" s="307">
        <v>49710.521892925339</v>
      </c>
      <c r="BO17" s="307">
        <v>49686.971128208766</v>
      </c>
      <c r="BP17" s="307">
        <v>48590.730042129282</v>
      </c>
      <c r="BQ17" s="307">
        <v>46704.15801067782</v>
      </c>
      <c r="BR17" s="307">
        <v>46264.06274133327</v>
      </c>
      <c r="BS17" s="307">
        <v>44735.758010184582</v>
      </c>
      <c r="BT17" s="307">
        <v>42443.34990827398</v>
      </c>
      <c r="BU17" s="307">
        <v>40057.763319163671</v>
      </c>
      <c r="BV17" s="307">
        <v>35976.244032269722</v>
      </c>
      <c r="BW17" s="307">
        <v>30167.636976893209</v>
      </c>
      <c r="BX17" s="307">
        <v>25592.398935282989</v>
      </c>
      <c r="BY17" s="307">
        <v>22246.023614439197</v>
      </c>
      <c r="BZ17" s="307">
        <v>20041.234155672257</v>
      </c>
      <c r="CA17" s="307">
        <v>17990.328884392758</v>
      </c>
      <c r="CB17" s="307">
        <v>15830.273103105328</v>
      </c>
      <c r="CC17" s="308">
        <v>13510.439082115643</v>
      </c>
    </row>
    <row r="18" spans="1:81" s="287" customFormat="1" ht="25.5" customHeight="1" x14ac:dyDescent="0.4">
      <c r="A18" s="285"/>
      <c r="B18" s="286" t="s">
        <v>129</v>
      </c>
      <c r="C18" s="49"/>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174">
        <v>0</v>
      </c>
      <c r="AI18" s="174">
        <v>0</v>
      </c>
      <c r="AJ18" s="174">
        <v>0</v>
      </c>
      <c r="AK18" s="174">
        <v>0</v>
      </c>
      <c r="AL18" s="174">
        <v>0</v>
      </c>
      <c r="AM18" s="174">
        <v>0</v>
      </c>
      <c r="AN18" s="174">
        <v>0</v>
      </c>
      <c r="AO18" s="174">
        <v>0</v>
      </c>
      <c r="AP18" s="174">
        <v>0</v>
      </c>
      <c r="AQ18" s="174">
        <v>0</v>
      </c>
      <c r="AR18" s="174">
        <v>0</v>
      </c>
      <c r="AS18" s="174">
        <v>0</v>
      </c>
      <c r="AT18" s="174">
        <v>0</v>
      </c>
      <c r="AU18" s="174">
        <v>0</v>
      </c>
      <c r="AV18" s="174">
        <v>0</v>
      </c>
      <c r="AW18" s="174">
        <v>0</v>
      </c>
      <c r="AX18" s="174">
        <v>0</v>
      </c>
      <c r="AY18" s="174">
        <v>0</v>
      </c>
      <c r="AZ18" s="174">
        <v>0</v>
      </c>
      <c r="BA18" s="174">
        <v>0</v>
      </c>
      <c r="BB18" s="174">
        <v>0</v>
      </c>
      <c r="BC18" s="174">
        <v>1672.1034322914579</v>
      </c>
      <c r="BD18" s="174">
        <v>6689.4545415343964</v>
      </c>
      <c r="BE18" s="174">
        <v>8368.7558554408297</v>
      </c>
      <c r="BF18" s="174">
        <v>9592.3770868302399</v>
      </c>
      <c r="BG18" s="174">
        <v>18909.561375303132</v>
      </c>
      <c r="BH18" s="174">
        <v>21888.394016412469</v>
      </c>
      <c r="BI18" s="174">
        <v>23252.280272855274</v>
      </c>
      <c r="BJ18" s="174">
        <v>24394.516273493038</v>
      </c>
      <c r="BK18" s="174">
        <v>25451.363064880516</v>
      </c>
      <c r="BL18" s="174">
        <v>29809.832988503375</v>
      </c>
      <c r="BM18" s="174">
        <v>33606.57650626843</v>
      </c>
      <c r="BN18" s="174">
        <v>34520.895899156181</v>
      </c>
      <c r="BO18" s="174">
        <v>35107.947925456618</v>
      </c>
      <c r="BP18" s="174">
        <v>34463.605513472416</v>
      </c>
      <c r="BQ18" s="174">
        <v>33644.240933993169</v>
      </c>
      <c r="BR18" s="174">
        <v>33204.442331975835</v>
      </c>
      <c r="BS18" s="174">
        <v>31614.810968643724</v>
      </c>
      <c r="BT18" s="174">
        <v>29633.214824113391</v>
      </c>
      <c r="BU18" s="174">
        <v>27518.111919679814</v>
      </c>
      <c r="BV18" s="174">
        <v>23691.804279699132</v>
      </c>
      <c r="BW18" s="174">
        <v>18176.189259994579</v>
      </c>
      <c r="BX18" s="174">
        <v>14285.34382270791</v>
      </c>
      <c r="BY18" s="174">
        <v>10517.860577936031</v>
      </c>
      <c r="BZ18" s="174">
        <v>8052.827698487672</v>
      </c>
      <c r="CA18" s="174">
        <v>5999.057938898778</v>
      </c>
      <c r="CB18" s="174">
        <v>3947.1278679825118</v>
      </c>
      <c r="CC18" s="197">
        <v>1771.9316786083289</v>
      </c>
    </row>
    <row r="19" spans="1:81" s="287" customFormat="1" x14ac:dyDescent="0.4">
      <c r="A19" s="285"/>
      <c r="B19" s="178" t="s">
        <v>459</v>
      </c>
      <c r="C19" s="288"/>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174">
        <v>0</v>
      </c>
      <c r="AI19" s="174">
        <v>0</v>
      </c>
      <c r="AJ19" s="174">
        <v>0</v>
      </c>
      <c r="AK19" s="174">
        <v>0</v>
      </c>
      <c r="AL19" s="174">
        <v>0</v>
      </c>
      <c r="AM19" s="174">
        <v>0</v>
      </c>
      <c r="AN19" s="174">
        <v>0</v>
      </c>
      <c r="AO19" s="174">
        <v>0</v>
      </c>
      <c r="AP19" s="174">
        <v>0</v>
      </c>
      <c r="AQ19" s="174">
        <v>0</v>
      </c>
      <c r="AR19" s="174">
        <v>0</v>
      </c>
      <c r="AS19" s="174">
        <v>0</v>
      </c>
      <c r="AT19" s="174">
        <v>0</v>
      </c>
      <c r="AU19" s="174">
        <v>0</v>
      </c>
      <c r="AV19" s="174">
        <v>0</v>
      </c>
      <c r="AW19" s="174">
        <v>0</v>
      </c>
      <c r="AX19" s="174">
        <v>0</v>
      </c>
      <c r="AY19" s="174">
        <v>0</v>
      </c>
      <c r="AZ19" s="174">
        <v>0</v>
      </c>
      <c r="BA19" s="174">
        <v>0</v>
      </c>
      <c r="BB19" s="174">
        <v>0</v>
      </c>
      <c r="BC19" s="174">
        <v>0</v>
      </c>
      <c r="BD19" s="174">
        <v>0</v>
      </c>
      <c r="BE19" s="174">
        <v>0</v>
      </c>
      <c r="BF19" s="174">
        <v>0</v>
      </c>
      <c r="BG19" s="174">
        <v>18909.561375303132</v>
      </c>
      <c r="BH19" s="174">
        <v>21888.394016412469</v>
      </c>
      <c r="BI19" s="174">
        <v>23252.280272855274</v>
      </c>
      <c r="BJ19" s="174">
        <v>24394.516273493038</v>
      </c>
      <c r="BK19" s="174">
        <v>25451.363064880516</v>
      </c>
      <c r="BL19" s="174">
        <v>29809.832988503375</v>
      </c>
      <c r="BM19" s="174">
        <v>33606.57650626843</v>
      </c>
      <c r="BN19" s="174">
        <v>34520.895899156181</v>
      </c>
      <c r="BO19" s="174">
        <v>35107.947925456618</v>
      </c>
      <c r="BP19" s="174">
        <v>34463.605513472416</v>
      </c>
      <c r="BQ19" s="174">
        <v>33644.240933993169</v>
      </c>
      <c r="BR19" s="174">
        <v>33204.442331975835</v>
      </c>
      <c r="BS19" s="174">
        <v>31614.810968643724</v>
      </c>
      <c r="BT19" s="174">
        <v>29633.214824113391</v>
      </c>
      <c r="BU19" s="174">
        <v>27518.111919679814</v>
      </c>
      <c r="BV19" s="174">
        <v>23691.804279699132</v>
      </c>
      <c r="BW19" s="174">
        <v>18176.189259994579</v>
      </c>
      <c r="BX19" s="174">
        <v>14285.34382270791</v>
      </c>
      <c r="BY19" s="174">
        <v>10517.860577936031</v>
      </c>
      <c r="BZ19" s="174">
        <v>8052.827698487672</v>
      </c>
      <c r="CA19" s="174">
        <v>5999.057938898778</v>
      </c>
      <c r="CB19" s="174">
        <v>3947.1278679825118</v>
      </c>
      <c r="CC19" s="197">
        <v>1771.9316786083289</v>
      </c>
    </row>
    <row r="20" spans="1:81" s="287" customFormat="1" x14ac:dyDescent="0.4">
      <c r="A20" s="285"/>
      <c r="B20" s="178" t="s">
        <v>460</v>
      </c>
      <c r="C20" s="6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0</v>
      </c>
      <c r="BA20" s="174">
        <v>0</v>
      </c>
      <c r="BB20" s="174">
        <v>0</v>
      </c>
      <c r="BC20" s="174">
        <v>1672.1034322914579</v>
      </c>
      <c r="BD20" s="174">
        <v>6689.4545415343964</v>
      </c>
      <c r="BE20" s="174">
        <v>8368.7558554408297</v>
      </c>
      <c r="BF20" s="174">
        <v>9592.3770868302399</v>
      </c>
      <c r="BG20" s="174">
        <v>0</v>
      </c>
      <c r="BH20" s="174">
        <v>0</v>
      </c>
      <c r="BI20" s="174">
        <v>0</v>
      </c>
      <c r="BJ20" s="174">
        <v>0</v>
      </c>
      <c r="BK20" s="174">
        <v>0</v>
      </c>
      <c r="BL20" s="174">
        <v>0</v>
      </c>
      <c r="BM20" s="174">
        <v>0</v>
      </c>
      <c r="BN20" s="174">
        <v>0</v>
      </c>
      <c r="BO20" s="174">
        <v>0</v>
      </c>
      <c r="BP20" s="174">
        <v>0</v>
      </c>
      <c r="BQ20" s="174">
        <v>0</v>
      </c>
      <c r="BR20" s="174">
        <v>0</v>
      </c>
      <c r="BS20" s="174">
        <v>0</v>
      </c>
      <c r="BT20" s="174">
        <v>0</v>
      </c>
      <c r="BU20" s="174">
        <v>0</v>
      </c>
      <c r="BV20" s="174">
        <v>0</v>
      </c>
      <c r="BW20" s="174">
        <v>0</v>
      </c>
      <c r="BX20" s="174">
        <v>0</v>
      </c>
      <c r="BY20" s="174">
        <v>0</v>
      </c>
      <c r="BZ20" s="174">
        <v>0</v>
      </c>
      <c r="CA20" s="174">
        <v>0</v>
      </c>
      <c r="CB20" s="174">
        <v>0</v>
      </c>
      <c r="CC20" s="197">
        <v>0</v>
      </c>
    </row>
    <row r="21" spans="1:81" s="287" customFormat="1" ht="25.5" customHeight="1" x14ac:dyDescent="0.4">
      <c r="A21" s="285"/>
      <c r="B21" s="65" t="s">
        <v>461</v>
      </c>
      <c r="C21" s="6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174">
        <v>0</v>
      </c>
      <c r="AI21" s="174">
        <v>0</v>
      </c>
      <c r="AJ21" s="174">
        <v>0</v>
      </c>
      <c r="AK21" s="174">
        <v>0</v>
      </c>
      <c r="AL21" s="174">
        <v>0</v>
      </c>
      <c r="AM21" s="174">
        <v>0</v>
      </c>
      <c r="AN21" s="174">
        <v>0</v>
      </c>
      <c r="AO21" s="174">
        <v>0</v>
      </c>
      <c r="AP21" s="174">
        <v>0</v>
      </c>
      <c r="AQ21" s="174">
        <v>0</v>
      </c>
      <c r="AR21" s="174">
        <v>0</v>
      </c>
      <c r="AS21" s="174">
        <v>0</v>
      </c>
      <c r="AT21" s="174">
        <v>0</v>
      </c>
      <c r="AU21" s="174">
        <v>0</v>
      </c>
      <c r="AV21" s="174">
        <v>0</v>
      </c>
      <c r="AW21" s="174">
        <v>0</v>
      </c>
      <c r="AX21" s="174">
        <v>0</v>
      </c>
      <c r="AY21" s="174">
        <v>0</v>
      </c>
      <c r="AZ21" s="174">
        <v>0</v>
      </c>
      <c r="BA21" s="174">
        <v>0</v>
      </c>
      <c r="BB21" s="174">
        <v>0</v>
      </c>
      <c r="BC21" s="174">
        <v>0</v>
      </c>
      <c r="BD21" s="174">
        <v>0</v>
      </c>
      <c r="BE21" s="174">
        <v>0</v>
      </c>
      <c r="BF21" s="174">
        <v>0</v>
      </c>
      <c r="BG21" s="174">
        <v>13390.097239969442</v>
      </c>
      <c r="BH21" s="174">
        <v>13251.992586009936</v>
      </c>
      <c r="BI21" s="174">
        <v>13153.168285959793</v>
      </c>
      <c r="BJ21" s="174">
        <v>13293.5336371589</v>
      </c>
      <c r="BK21" s="174">
        <v>13502.297947116023</v>
      </c>
      <c r="BL21" s="174">
        <v>13964.581497470846</v>
      </c>
      <c r="BM21" s="174">
        <v>14432.646973052142</v>
      </c>
      <c r="BN21" s="174">
        <v>14575.842272672005</v>
      </c>
      <c r="BO21" s="174">
        <v>14378.749639378088</v>
      </c>
      <c r="BP21" s="174">
        <v>14081.60112279709</v>
      </c>
      <c r="BQ21" s="174">
        <v>12988.943528219663</v>
      </c>
      <c r="BR21" s="174">
        <v>12969.893953946737</v>
      </c>
      <c r="BS21" s="174">
        <v>12975.344467768302</v>
      </c>
      <c r="BT21" s="174">
        <v>12618.085916502523</v>
      </c>
      <c r="BU21" s="174">
        <v>12356.579651480086</v>
      </c>
      <c r="BV21" s="174">
        <v>12025.743307600915</v>
      </c>
      <c r="BW21" s="174">
        <v>11672.133962398973</v>
      </c>
      <c r="BX21" s="174">
        <v>10991.87580997927</v>
      </c>
      <c r="BY21" s="174">
        <v>11256.179811193006</v>
      </c>
      <c r="BZ21" s="174">
        <v>11396.157115006848</v>
      </c>
      <c r="CA21" s="174">
        <v>11295.834476125356</v>
      </c>
      <c r="CB21" s="174">
        <v>11085.935527771966</v>
      </c>
      <c r="CC21" s="197">
        <v>10849.120161091978</v>
      </c>
    </row>
    <row r="22" spans="1:81" s="287" customFormat="1" ht="25.5" customHeight="1" x14ac:dyDescent="0.4">
      <c r="A22" s="285"/>
      <c r="B22" s="286" t="s">
        <v>467</v>
      </c>
      <c r="C22" s="6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174">
        <v>0</v>
      </c>
      <c r="AI22" s="174">
        <v>0</v>
      </c>
      <c r="AJ22" s="174">
        <v>0</v>
      </c>
      <c r="AK22" s="174">
        <v>0</v>
      </c>
      <c r="AL22" s="174">
        <v>0</v>
      </c>
      <c r="AM22" s="174">
        <v>0</v>
      </c>
      <c r="AN22" s="174">
        <v>0</v>
      </c>
      <c r="AO22" s="174">
        <v>0</v>
      </c>
      <c r="AP22" s="174">
        <v>0</v>
      </c>
      <c r="AQ22" s="174">
        <v>0</v>
      </c>
      <c r="AR22" s="174">
        <v>0</v>
      </c>
      <c r="AS22" s="174">
        <v>0</v>
      </c>
      <c r="AT22" s="174">
        <v>0</v>
      </c>
      <c r="AU22" s="174">
        <v>0</v>
      </c>
      <c r="AV22" s="174">
        <v>0</v>
      </c>
      <c r="AW22" s="174">
        <v>0</v>
      </c>
      <c r="AX22" s="174">
        <v>0</v>
      </c>
      <c r="AY22" s="174">
        <v>0</v>
      </c>
      <c r="AZ22" s="174">
        <v>0</v>
      </c>
      <c r="BA22" s="174">
        <v>0</v>
      </c>
      <c r="BB22" s="174">
        <v>0</v>
      </c>
      <c r="BC22" s="174">
        <v>0</v>
      </c>
      <c r="BD22" s="174">
        <v>0</v>
      </c>
      <c r="BE22" s="174">
        <v>0</v>
      </c>
      <c r="BF22" s="174">
        <v>0</v>
      </c>
      <c r="BG22" s="174">
        <v>29.376261255703671</v>
      </c>
      <c r="BH22" s="174">
        <v>53.979323836176292</v>
      </c>
      <c r="BI22" s="174">
        <v>668.0035067918426</v>
      </c>
      <c r="BJ22" s="174">
        <v>345.16617244513697</v>
      </c>
      <c r="BK22" s="174">
        <v>326.45401868482185</v>
      </c>
      <c r="BL22" s="174">
        <v>423.59724426773505</v>
      </c>
      <c r="BM22" s="174">
        <v>736.82616428543838</v>
      </c>
      <c r="BN22" s="174">
        <v>613.78372109715394</v>
      </c>
      <c r="BO22" s="174">
        <v>200.27356337405402</v>
      </c>
      <c r="BP22" s="174">
        <v>45.523405859764225</v>
      </c>
      <c r="BQ22" s="174">
        <v>70.973548464980368</v>
      </c>
      <c r="BR22" s="174">
        <v>89.726455410709164</v>
      </c>
      <c r="BS22" s="174">
        <v>145.60257377255698</v>
      </c>
      <c r="BT22" s="174">
        <v>192.04916765806004</v>
      </c>
      <c r="BU22" s="174">
        <v>183.07174800376643</v>
      </c>
      <c r="BV22" s="174">
        <v>258.6964449696672</v>
      </c>
      <c r="BW22" s="174">
        <v>319.3137544996577</v>
      </c>
      <c r="BX22" s="174">
        <v>315.17930259580953</v>
      </c>
      <c r="BY22" s="174">
        <v>471.98322531015867</v>
      </c>
      <c r="BZ22" s="174">
        <v>592.24934217773705</v>
      </c>
      <c r="CA22" s="174">
        <v>695.43646936862501</v>
      </c>
      <c r="CB22" s="174">
        <v>797.20970735085029</v>
      </c>
      <c r="CC22" s="197">
        <v>889.38724241533623</v>
      </c>
    </row>
    <row r="23" spans="1:81" s="287" customFormat="1" ht="25.5" customHeight="1" x14ac:dyDescent="0.4">
      <c r="A23" s="285"/>
      <c r="B23" s="255" t="s">
        <v>463</v>
      </c>
      <c r="C23" s="309"/>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217"/>
      <c r="AD23" s="217"/>
      <c r="AE23" s="217"/>
      <c r="AF23" s="217"/>
      <c r="AG23" s="217"/>
      <c r="AH23" s="174">
        <v>0</v>
      </c>
      <c r="AI23" s="174">
        <v>0</v>
      </c>
      <c r="AJ23" s="174">
        <v>0</v>
      </c>
      <c r="AK23" s="174">
        <v>0</v>
      </c>
      <c r="AL23" s="174">
        <v>0</v>
      </c>
      <c r="AM23" s="174">
        <v>0</v>
      </c>
      <c r="AN23" s="174">
        <v>0</v>
      </c>
      <c r="AO23" s="174">
        <v>0</v>
      </c>
      <c r="AP23" s="174">
        <v>0</v>
      </c>
      <c r="AQ23" s="174">
        <v>0</v>
      </c>
      <c r="AR23" s="174">
        <v>0</v>
      </c>
      <c r="AS23" s="174">
        <v>0</v>
      </c>
      <c r="AT23" s="174">
        <v>0</v>
      </c>
      <c r="AU23" s="174">
        <v>0</v>
      </c>
      <c r="AV23" s="174">
        <v>0</v>
      </c>
      <c r="AW23" s="174">
        <v>0</v>
      </c>
      <c r="AX23" s="174">
        <v>0</v>
      </c>
      <c r="AY23" s="174">
        <v>0</v>
      </c>
      <c r="AZ23" s="174">
        <v>0</v>
      </c>
      <c r="BA23" s="174">
        <v>0</v>
      </c>
      <c r="BB23" s="174">
        <v>0</v>
      </c>
      <c r="BC23" s="174">
        <v>0</v>
      </c>
      <c r="BD23" s="174">
        <v>0</v>
      </c>
      <c r="BE23" s="174">
        <v>0</v>
      </c>
      <c r="BF23" s="174">
        <v>0</v>
      </c>
      <c r="BG23" s="174">
        <v>0</v>
      </c>
      <c r="BH23" s="174">
        <v>0</v>
      </c>
      <c r="BI23" s="174">
        <v>598.43763461506217</v>
      </c>
      <c r="BJ23" s="174">
        <v>336.11250985324165</v>
      </c>
      <c r="BK23" s="174">
        <v>270.13699439293003</v>
      </c>
      <c r="BL23" s="174">
        <v>367.91728346675643</v>
      </c>
      <c r="BM23" s="174">
        <v>473.92460864474486</v>
      </c>
      <c r="BN23" s="174">
        <v>409.71582747952675</v>
      </c>
      <c r="BO23" s="174">
        <v>102.19577366558454</v>
      </c>
      <c r="BP23" s="174">
        <v>0.63472661778003381</v>
      </c>
      <c r="BQ23" s="174">
        <v>0.25361953592356418</v>
      </c>
      <c r="BR23" s="174">
        <v>1.2740135141121203E-2</v>
      </c>
      <c r="BS23" s="174">
        <v>5.7440991381067291E-3</v>
      </c>
      <c r="BT23" s="174">
        <v>4.4843012038681225E-3</v>
      </c>
      <c r="BU23" s="174">
        <v>2.2033540118194563E-3</v>
      </c>
      <c r="BV23" s="174">
        <v>0</v>
      </c>
      <c r="BW23" s="174">
        <v>1.0533497406914862E-2</v>
      </c>
      <c r="BX23" s="174">
        <v>9.8386820597951632E-3</v>
      </c>
      <c r="BY23" s="174">
        <v>0.01</v>
      </c>
      <c r="BZ23" s="174">
        <v>1.0014020344840984E-2</v>
      </c>
      <c r="CA23" s="174">
        <v>9.8152323406595441E-3</v>
      </c>
      <c r="CB23" s="174">
        <v>9.6145320702424493E-3</v>
      </c>
      <c r="CC23" s="197">
        <v>9.4131841890167794E-3</v>
      </c>
    </row>
    <row r="24" spans="1:81" s="287" customFormat="1" x14ac:dyDescent="0.4">
      <c r="A24" s="285"/>
      <c r="B24" s="290" t="s">
        <v>464</v>
      </c>
      <c r="C24" s="309"/>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217"/>
      <c r="AD24" s="217"/>
      <c r="AE24" s="217"/>
      <c r="AF24" s="217"/>
      <c r="AG24" s="217"/>
      <c r="AH24" s="174">
        <v>0</v>
      </c>
      <c r="AI24" s="174">
        <v>0</v>
      </c>
      <c r="AJ24" s="174">
        <v>0</v>
      </c>
      <c r="AK24" s="174">
        <v>0</v>
      </c>
      <c r="AL24" s="174">
        <v>0</v>
      </c>
      <c r="AM24" s="174">
        <v>0</v>
      </c>
      <c r="AN24" s="174">
        <v>0</v>
      </c>
      <c r="AO24" s="174">
        <v>0</v>
      </c>
      <c r="AP24" s="174">
        <v>0</v>
      </c>
      <c r="AQ24" s="174">
        <v>0</v>
      </c>
      <c r="AR24" s="174">
        <v>0</v>
      </c>
      <c r="AS24" s="174">
        <v>0</v>
      </c>
      <c r="AT24" s="174">
        <v>0</v>
      </c>
      <c r="AU24" s="174">
        <v>0</v>
      </c>
      <c r="AV24" s="174">
        <v>0</v>
      </c>
      <c r="AW24" s="174">
        <v>0</v>
      </c>
      <c r="AX24" s="174">
        <v>0</v>
      </c>
      <c r="AY24" s="174">
        <v>0</v>
      </c>
      <c r="AZ24" s="174">
        <v>0</v>
      </c>
      <c r="BA24" s="174">
        <v>0</v>
      </c>
      <c r="BB24" s="174">
        <v>0</v>
      </c>
      <c r="BC24" s="174">
        <v>0</v>
      </c>
      <c r="BD24" s="174">
        <v>0</v>
      </c>
      <c r="BE24" s="174">
        <v>0</v>
      </c>
      <c r="BF24" s="174">
        <v>0</v>
      </c>
      <c r="BG24" s="174">
        <v>0</v>
      </c>
      <c r="BH24" s="174">
        <v>0</v>
      </c>
      <c r="BI24" s="174">
        <v>0</v>
      </c>
      <c r="BJ24" s="174">
        <v>0</v>
      </c>
      <c r="BK24" s="174">
        <v>0</v>
      </c>
      <c r="BL24" s="174">
        <v>0</v>
      </c>
      <c r="BM24" s="174">
        <v>204.84349431305264</v>
      </c>
      <c r="BN24" s="174">
        <v>137.66038714420648</v>
      </c>
      <c r="BO24" s="174">
        <v>0</v>
      </c>
      <c r="BP24" s="174">
        <v>0</v>
      </c>
      <c r="BQ24" s="174">
        <v>0</v>
      </c>
      <c r="BR24" s="174">
        <v>0</v>
      </c>
      <c r="BS24" s="174">
        <v>0</v>
      </c>
      <c r="BT24" s="174">
        <v>0</v>
      </c>
      <c r="BU24" s="174">
        <v>0</v>
      </c>
      <c r="BV24" s="174">
        <v>0</v>
      </c>
      <c r="BW24" s="174">
        <v>0</v>
      </c>
      <c r="BX24" s="174">
        <v>0</v>
      </c>
      <c r="BY24" s="174">
        <v>0</v>
      </c>
      <c r="BZ24" s="174">
        <v>0</v>
      </c>
      <c r="CA24" s="174">
        <v>0</v>
      </c>
      <c r="CB24" s="174">
        <v>0</v>
      </c>
      <c r="CC24" s="197">
        <v>0</v>
      </c>
    </row>
    <row r="25" spans="1:81" s="287" customFormat="1" x14ac:dyDescent="0.4">
      <c r="A25" s="285"/>
      <c r="B25" s="290" t="s">
        <v>465</v>
      </c>
      <c r="C25" s="309"/>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217"/>
      <c r="AD25" s="217"/>
      <c r="AE25" s="217"/>
      <c r="AF25" s="217"/>
      <c r="AG25" s="217"/>
      <c r="AH25" s="174">
        <v>0</v>
      </c>
      <c r="AI25" s="174">
        <v>0</v>
      </c>
      <c r="AJ25" s="174">
        <v>0</v>
      </c>
      <c r="AK25" s="174">
        <v>0</v>
      </c>
      <c r="AL25" s="174">
        <v>0</v>
      </c>
      <c r="AM25" s="174">
        <v>0</v>
      </c>
      <c r="AN25" s="174">
        <v>0</v>
      </c>
      <c r="AO25" s="174">
        <v>0</v>
      </c>
      <c r="AP25" s="174">
        <v>0</v>
      </c>
      <c r="AQ25" s="174">
        <v>0</v>
      </c>
      <c r="AR25" s="174">
        <v>0</v>
      </c>
      <c r="AS25" s="174">
        <v>0</v>
      </c>
      <c r="AT25" s="174">
        <v>0</v>
      </c>
      <c r="AU25" s="174">
        <v>0</v>
      </c>
      <c r="AV25" s="174">
        <v>0</v>
      </c>
      <c r="AW25" s="174">
        <v>0</v>
      </c>
      <c r="AX25" s="174">
        <v>0</v>
      </c>
      <c r="AY25" s="174">
        <v>0</v>
      </c>
      <c r="AZ25" s="174">
        <v>0</v>
      </c>
      <c r="BA25" s="174">
        <v>0</v>
      </c>
      <c r="BB25" s="174">
        <v>0</v>
      </c>
      <c r="BC25" s="174">
        <v>0</v>
      </c>
      <c r="BD25" s="174">
        <v>0</v>
      </c>
      <c r="BE25" s="174">
        <v>0</v>
      </c>
      <c r="BF25" s="174">
        <v>0</v>
      </c>
      <c r="BG25" s="174">
        <v>29.376261255703671</v>
      </c>
      <c r="BH25" s="174">
        <v>53.979323836176292</v>
      </c>
      <c r="BI25" s="174">
        <v>69.565872176780388</v>
      </c>
      <c r="BJ25" s="174">
        <v>9.0536625918953586</v>
      </c>
      <c r="BK25" s="174">
        <v>56.317024291891769</v>
      </c>
      <c r="BL25" s="174">
        <v>55.679960800978634</v>
      </c>
      <c r="BM25" s="174">
        <v>58.058061327640893</v>
      </c>
      <c r="BN25" s="174">
        <v>66.407506473420682</v>
      </c>
      <c r="BO25" s="174">
        <v>98.077789708469496</v>
      </c>
      <c r="BP25" s="174">
        <v>44.888679241984192</v>
      </c>
      <c r="BQ25" s="174">
        <v>70.719928929056806</v>
      </c>
      <c r="BR25" s="174">
        <v>83.264890505953247</v>
      </c>
      <c r="BS25" s="174">
        <v>113.82047324141246</v>
      </c>
      <c r="BT25" s="174">
        <v>144.87431899336741</v>
      </c>
      <c r="BU25" s="174">
        <v>96.338920682505346</v>
      </c>
      <c r="BV25" s="174">
        <v>82.643298431142881</v>
      </c>
      <c r="BW25" s="174">
        <v>73.690256999140715</v>
      </c>
      <c r="BX25" s="174">
        <v>86.036833436157011</v>
      </c>
      <c r="BY25" s="174">
        <v>85.504240601503753</v>
      </c>
      <c r="BZ25" s="174">
        <v>86.597121864629202</v>
      </c>
      <c r="CA25" s="174">
        <v>86.785457810230369</v>
      </c>
      <c r="CB25" s="174">
        <v>85.945068446874288</v>
      </c>
      <c r="CC25" s="197">
        <v>85.974447247786813</v>
      </c>
    </row>
    <row r="26" spans="1:81" s="287" customFormat="1" ht="15" customHeight="1" x14ac:dyDescent="0.4">
      <c r="A26" s="285"/>
      <c r="B26" s="290" t="s">
        <v>466</v>
      </c>
      <c r="C26" s="309"/>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217"/>
      <c r="AD26" s="217"/>
      <c r="AE26" s="217"/>
      <c r="AF26" s="217"/>
      <c r="AG26" s="217"/>
      <c r="AH26" s="174">
        <v>0</v>
      </c>
      <c r="AI26" s="174">
        <v>0</v>
      </c>
      <c r="AJ26" s="174">
        <v>0</v>
      </c>
      <c r="AK26" s="174">
        <v>0</v>
      </c>
      <c r="AL26" s="174">
        <v>0</v>
      </c>
      <c r="AM26" s="174">
        <v>0</v>
      </c>
      <c r="AN26" s="174">
        <v>0</v>
      </c>
      <c r="AO26" s="174">
        <v>0</v>
      </c>
      <c r="AP26" s="174">
        <v>0</v>
      </c>
      <c r="AQ26" s="174">
        <v>0</v>
      </c>
      <c r="AR26" s="174">
        <v>0</v>
      </c>
      <c r="AS26" s="174">
        <v>0</v>
      </c>
      <c r="AT26" s="174">
        <v>0</v>
      </c>
      <c r="AU26" s="174">
        <v>0</v>
      </c>
      <c r="AV26" s="174">
        <v>0</v>
      </c>
      <c r="AW26" s="174">
        <v>0</v>
      </c>
      <c r="AX26" s="174">
        <v>0</v>
      </c>
      <c r="AY26" s="174">
        <v>0</v>
      </c>
      <c r="AZ26" s="174">
        <v>0</v>
      </c>
      <c r="BA26" s="174">
        <v>0</v>
      </c>
      <c r="BB26" s="174">
        <v>0</v>
      </c>
      <c r="BC26" s="174">
        <v>0</v>
      </c>
      <c r="BD26" s="174">
        <v>0</v>
      </c>
      <c r="BE26" s="174">
        <v>0</v>
      </c>
      <c r="BF26" s="174">
        <v>0</v>
      </c>
      <c r="BG26" s="174">
        <v>0</v>
      </c>
      <c r="BH26" s="174">
        <v>0</v>
      </c>
      <c r="BI26" s="174">
        <v>0</v>
      </c>
      <c r="BJ26" s="174">
        <v>0</v>
      </c>
      <c r="BK26" s="174">
        <v>0</v>
      </c>
      <c r="BL26" s="174">
        <v>0</v>
      </c>
      <c r="BM26" s="174">
        <v>0</v>
      </c>
      <c r="BN26" s="174">
        <v>0</v>
      </c>
      <c r="BO26" s="174">
        <v>0</v>
      </c>
      <c r="BP26" s="174">
        <v>0</v>
      </c>
      <c r="BQ26" s="174">
        <v>0</v>
      </c>
      <c r="BR26" s="174">
        <v>6.4488247696148067</v>
      </c>
      <c r="BS26" s="174">
        <v>31.776356432006423</v>
      </c>
      <c r="BT26" s="174">
        <v>47.17036436348878</v>
      </c>
      <c r="BU26" s="174">
        <v>86.730623967249244</v>
      </c>
      <c r="BV26" s="174">
        <v>176.05314653852432</v>
      </c>
      <c r="BW26" s="174">
        <v>245.61296400311008</v>
      </c>
      <c r="BX26" s="174">
        <v>229.13263047759273</v>
      </c>
      <c r="BY26" s="174">
        <v>386.46898470865494</v>
      </c>
      <c r="BZ26" s="174">
        <v>505.64220629276298</v>
      </c>
      <c r="CA26" s="174">
        <v>608.641196326054</v>
      </c>
      <c r="CB26" s="174">
        <v>711.25502437190573</v>
      </c>
      <c r="CC26" s="197">
        <v>803.40338198336042</v>
      </c>
    </row>
    <row r="27" spans="1:81" s="287" customFormat="1" ht="26.25" customHeight="1" thickBot="1" x14ac:dyDescent="0.45">
      <c r="A27" s="311"/>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312"/>
      <c r="BB27" s="312"/>
      <c r="BC27" s="312"/>
      <c r="BD27" s="312"/>
      <c r="BE27" s="312"/>
      <c r="BF27" s="312"/>
      <c r="BG27" s="312"/>
      <c r="BH27" s="312"/>
      <c r="BI27" s="312"/>
      <c r="BJ27" s="312"/>
      <c r="BK27" s="312"/>
      <c r="BL27" s="312"/>
      <c r="BM27" s="312"/>
      <c r="BN27" s="312"/>
      <c r="BO27" s="312"/>
      <c r="BP27" s="312"/>
      <c r="BQ27" s="312"/>
      <c r="BR27" s="312"/>
      <c r="BS27" s="312"/>
      <c r="BT27" s="312"/>
      <c r="BU27" s="312"/>
      <c r="BV27" s="312"/>
      <c r="BW27" s="312"/>
      <c r="BX27" s="312"/>
      <c r="BY27" s="312"/>
      <c r="BZ27" s="312"/>
      <c r="CA27" s="312"/>
      <c r="CB27" s="312"/>
      <c r="CC27" s="31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8"/>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5" customWidth="1"/>
    <col min="76" max="81" width="12.73046875" style="277" customWidth="1"/>
    <col min="82" max="82" width="9.1328125" style="277" customWidth="1"/>
    <col min="83" max="16384" width="9.1328125" style="277"/>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row>
    <row r="2" spans="1:81" ht="15.75" customHeight="1" x14ac:dyDescent="0.4">
      <c r="A2" s="45" t="s">
        <v>45</v>
      </c>
      <c r="B2" s="18" t="s">
        <v>468</v>
      </c>
      <c r="C2" s="276"/>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279"/>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6.25" customHeight="1" x14ac:dyDescent="0.4">
      <c r="A4" s="35"/>
      <c r="B4" s="93" t="s">
        <v>133</v>
      </c>
      <c r="C4" s="93"/>
      <c r="D4" s="314">
        <v>15.7</v>
      </c>
      <c r="E4" s="314">
        <v>21.3</v>
      </c>
      <c r="F4" s="314">
        <v>21.7</v>
      </c>
      <c r="G4" s="314">
        <v>24</v>
      </c>
      <c r="H4" s="314">
        <v>28</v>
      </c>
      <c r="I4" s="314">
        <v>30.5</v>
      </c>
      <c r="J4" s="314">
        <v>32</v>
      </c>
      <c r="K4" s="314">
        <v>35.700000000000003</v>
      </c>
      <c r="L4" s="314">
        <v>38.200000000000003</v>
      </c>
      <c r="M4" s="314">
        <v>43.8</v>
      </c>
      <c r="N4" s="314">
        <v>57.5</v>
      </c>
      <c r="O4" s="314">
        <v>61.5</v>
      </c>
      <c r="P4" s="314">
        <v>65.5</v>
      </c>
      <c r="Q4" s="314">
        <v>80</v>
      </c>
      <c r="R4" s="314">
        <v>84</v>
      </c>
      <c r="S4" s="314">
        <v>99</v>
      </c>
      <c r="T4" s="314">
        <v>108</v>
      </c>
      <c r="U4" s="314">
        <v>136</v>
      </c>
      <c r="V4" s="314">
        <v>141</v>
      </c>
      <c r="W4" s="314">
        <v>148</v>
      </c>
      <c r="X4" s="314">
        <v>154</v>
      </c>
      <c r="Y4" s="314">
        <v>162</v>
      </c>
      <c r="Z4" s="314">
        <v>168</v>
      </c>
      <c r="AA4" s="314">
        <v>196</v>
      </c>
      <c r="AB4" s="314">
        <v>220</v>
      </c>
      <c r="AC4" s="314">
        <v>245</v>
      </c>
      <c r="AD4" s="314">
        <v>310</v>
      </c>
      <c r="AE4" s="314">
        <v>393</v>
      </c>
      <c r="AF4" s="314">
        <v>434</v>
      </c>
      <c r="AG4" s="314">
        <v>466</v>
      </c>
      <c r="AH4" s="314">
        <f t="shared" ref="AH4:CC4" si="0">SUM(AH5:AH6)</f>
        <v>505</v>
      </c>
      <c r="AI4" s="314">
        <f t="shared" si="0"/>
        <v>562.99999999999989</v>
      </c>
      <c r="AJ4" s="314">
        <f t="shared" si="0"/>
        <v>637.99999999999989</v>
      </c>
      <c r="AK4" s="314">
        <f t="shared" si="0"/>
        <v>691</v>
      </c>
      <c r="AL4" s="314">
        <f t="shared" si="0"/>
        <v>725</v>
      </c>
      <c r="AM4" s="314">
        <f t="shared" si="0"/>
        <v>771</v>
      </c>
      <c r="AN4" s="314">
        <f t="shared" si="0"/>
        <v>785</v>
      </c>
      <c r="AO4" s="314">
        <f t="shared" si="0"/>
        <v>800</v>
      </c>
      <c r="AP4" s="314">
        <f t="shared" si="0"/>
        <v>825</v>
      </c>
      <c r="AQ4" s="314">
        <f t="shared" si="0"/>
        <v>839.25</v>
      </c>
      <c r="AR4" s="314">
        <f t="shared" si="0"/>
        <v>850.16399999999999</v>
      </c>
      <c r="AS4" s="314">
        <f t="shared" si="0"/>
        <v>852.303</v>
      </c>
      <c r="AT4" s="314">
        <f t="shared" si="0"/>
        <v>889.38600000000008</v>
      </c>
      <c r="AU4" s="314">
        <f t="shared" si="0"/>
        <v>1010.5989999999999</v>
      </c>
      <c r="AV4" s="314">
        <f t="shared" si="0"/>
        <v>1010</v>
      </c>
      <c r="AW4" s="314">
        <f t="shared" si="0"/>
        <v>1040</v>
      </c>
      <c r="AX4" s="314">
        <f t="shared" si="0"/>
        <v>1022</v>
      </c>
      <c r="AY4" s="314">
        <f t="shared" si="0"/>
        <v>1016.385</v>
      </c>
      <c r="AZ4" s="314">
        <f t="shared" si="0"/>
        <v>981.24099999999999</v>
      </c>
      <c r="BA4" s="314">
        <f t="shared" si="0"/>
        <v>987.07300000000021</v>
      </c>
      <c r="BB4" s="314">
        <f t="shared" si="0"/>
        <v>974.40599999999995</v>
      </c>
      <c r="BC4" s="314">
        <f t="shared" si="0"/>
        <v>1001.69</v>
      </c>
      <c r="BD4" s="314">
        <f t="shared" si="0"/>
        <v>985.85</v>
      </c>
      <c r="BE4" s="314">
        <f t="shared" si="0"/>
        <v>1099.2956646600001</v>
      </c>
      <c r="BF4" s="314">
        <f t="shared" si="0"/>
        <v>1087.4146320899999</v>
      </c>
      <c r="BG4" s="314">
        <f t="shared" si="0"/>
        <v>1006.6780681472775</v>
      </c>
      <c r="BH4" s="314">
        <f t="shared" si="0"/>
        <v>922.80799999999999</v>
      </c>
      <c r="BI4" s="314">
        <f t="shared" si="0"/>
        <v>874.53990900999997</v>
      </c>
      <c r="BJ4" s="314">
        <f t="shared" si="0"/>
        <v>796.54773575000013</v>
      </c>
      <c r="BK4" s="314">
        <f t="shared" si="0"/>
        <v>736.17217767890315</v>
      </c>
      <c r="BL4" s="314">
        <f t="shared" si="0"/>
        <v>674.75018944999999</v>
      </c>
      <c r="BM4" s="314">
        <f t="shared" si="0"/>
        <v>649.6405096899997</v>
      </c>
      <c r="BN4" s="314">
        <f t="shared" si="0"/>
        <v>613.52423453000017</v>
      </c>
      <c r="BO4" s="314">
        <f t="shared" si="0"/>
        <v>593.95801391999976</v>
      </c>
      <c r="BP4" s="314">
        <f t="shared" si="0"/>
        <v>592.53994551999983</v>
      </c>
      <c r="BQ4" s="314">
        <f t="shared" si="0"/>
        <v>582.23100191999993</v>
      </c>
      <c r="BR4" s="314">
        <f t="shared" si="0"/>
        <v>570.66566029000023</v>
      </c>
      <c r="BS4" s="314">
        <f t="shared" si="0"/>
        <v>568.92046535000088</v>
      </c>
      <c r="BT4" s="314">
        <f t="shared" si="0"/>
        <v>557.33749349999994</v>
      </c>
      <c r="BU4" s="314">
        <f t="shared" si="0"/>
        <v>502.55170413000036</v>
      </c>
      <c r="BV4" s="314">
        <f t="shared" si="0"/>
        <v>463.2592920300001</v>
      </c>
      <c r="BW4" s="314">
        <f t="shared" si="0"/>
        <v>506.28404317999991</v>
      </c>
      <c r="BX4" s="314">
        <f t="shared" si="0"/>
        <v>496.18306416536001</v>
      </c>
      <c r="BY4" s="314">
        <f t="shared" si="0"/>
        <v>392.83596510444647</v>
      </c>
      <c r="BZ4" s="314">
        <f t="shared" si="0"/>
        <v>357.17623316649087</v>
      </c>
      <c r="CA4" s="314">
        <f t="shared" si="0"/>
        <v>298.67522869350705</v>
      </c>
      <c r="CB4" s="314">
        <f t="shared" si="0"/>
        <v>279.36053015676686</v>
      </c>
      <c r="CC4" s="315">
        <f t="shared" si="0"/>
        <v>263.29764545080695</v>
      </c>
    </row>
    <row r="5" spans="1:81" s="219" customFormat="1" x14ac:dyDescent="0.4">
      <c r="A5" s="316"/>
      <c r="B5" s="65" t="s">
        <v>408</v>
      </c>
      <c r="C5" s="93"/>
      <c r="D5" s="317">
        <f t="shared" ref="D5:AI5" si="1">SUM(D8, D12,D15)</f>
        <v>0</v>
      </c>
      <c r="E5" s="317">
        <f t="shared" si="1"/>
        <v>0</v>
      </c>
      <c r="F5" s="317">
        <f t="shared" si="1"/>
        <v>0</v>
      </c>
      <c r="G5" s="317">
        <f t="shared" si="1"/>
        <v>0</v>
      </c>
      <c r="H5" s="317">
        <f t="shared" si="1"/>
        <v>0</v>
      </c>
      <c r="I5" s="317">
        <f t="shared" si="1"/>
        <v>0</v>
      </c>
      <c r="J5" s="317">
        <f t="shared" si="1"/>
        <v>0</v>
      </c>
      <c r="K5" s="317">
        <f t="shared" si="1"/>
        <v>0</v>
      </c>
      <c r="L5" s="317">
        <f t="shared" si="1"/>
        <v>0</v>
      </c>
      <c r="M5" s="317">
        <f t="shared" si="1"/>
        <v>0</v>
      </c>
      <c r="N5" s="317">
        <f t="shared" si="1"/>
        <v>0</v>
      </c>
      <c r="O5" s="317">
        <f t="shared" si="1"/>
        <v>0</v>
      </c>
      <c r="P5" s="317">
        <f t="shared" si="1"/>
        <v>0</v>
      </c>
      <c r="Q5" s="317">
        <f t="shared" si="1"/>
        <v>0</v>
      </c>
      <c r="R5" s="317">
        <f t="shared" si="1"/>
        <v>0</v>
      </c>
      <c r="S5" s="317">
        <f t="shared" si="1"/>
        <v>0</v>
      </c>
      <c r="T5" s="317">
        <f t="shared" si="1"/>
        <v>0</v>
      </c>
      <c r="U5" s="317">
        <f t="shared" si="1"/>
        <v>0</v>
      </c>
      <c r="V5" s="317">
        <f t="shared" si="1"/>
        <v>0</v>
      </c>
      <c r="W5" s="317">
        <f t="shared" si="1"/>
        <v>0</v>
      </c>
      <c r="X5" s="317">
        <f t="shared" si="1"/>
        <v>0</v>
      </c>
      <c r="Y5" s="317">
        <f t="shared" si="1"/>
        <v>0</v>
      </c>
      <c r="Z5" s="317">
        <f t="shared" si="1"/>
        <v>0</v>
      </c>
      <c r="AA5" s="317">
        <f t="shared" si="1"/>
        <v>0</v>
      </c>
      <c r="AB5" s="317">
        <f t="shared" si="1"/>
        <v>0</v>
      </c>
      <c r="AC5" s="317">
        <f t="shared" si="1"/>
        <v>0</v>
      </c>
      <c r="AD5" s="317">
        <f t="shared" si="1"/>
        <v>0</v>
      </c>
      <c r="AE5" s="317">
        <f t="shared" si="1"/>
        <v>0</v>
      </c>
      <c r="AF5" s="317">
        <f t="shared" si="1"/>
        <v>0</v>
      </c>
      <c r="AG5" s="317">
        <f t="shared" si="1"/>
        <v>0</v>
      </c>
      <c r="AH5" s="317">
        <f t="shared" si="1"/>
        <v>433.19637841651365</v>
      </c>
      <c r="AI5" s="317">
        <f t="shared" si="1"/>
        <v>491.69011230548637</v>
      </c>
      <c r="AJ5" s="317">
        <f t="shared" ref="AJ5:BO5" si="2">SUM(AJ8, AJ12,AJ15)</f>
        <v>556.78557678919367</v>
      </c>
      <c r="AK5" s="317">
        <f t="shared" si="2"/>
        <v>602.69066695632307</v>
      </c>
      <c r="AL5" s="317">
        <f t="shared" si="2"/>
        <v>638.92866433160452</v>
      </c>
      <c r="AM5" s="317">
        <f t="shared" si="2"/>
        <v>676.46664247621209</v>
      </c>
      <c r="AN5" s="317">
        <f t="shared" si="2"/>
        <v>690.46052004690171</v>
      </c>
      <c r="AO5" s="317">
        <f t="shared" si="2"/>
        <v>700.08555842769397</v>
      </c>
      <c r="AP5" s="317">
        <f t="shared" si="2"/>
        <v>724.45946224287422</v>
      </c>
      <c r="AQ5" s="317">
        <f t="shared" si="2"/>
        <v>734.90769715392037</v>
      </c>
      <c r="AR5" s="317">
        <f t="shared" si="2"/>
        <v>742.36020250581066</v>
      </c>
      <c r="AS5" s="317">
        <f t="shared" si="2"/>
        <v>730.13111097207798</v>
      </c>
      <c r="AT5" s="317">
        <f t="shared" si="2"/>
        <v>775.26191022330795</v>
      </c>
      <c r="AU5" s="317">
        <f t="shared" si="2"/>
        <v>863.60627344005002</v>
      </c>
      <c r="AV5" s="317">
        <f t="shared" si="2"/>
        <v>852.2527553950282</v>
      </c>
      <c r="AW5" s="317">
        <f t="shared" si="2"/>
        <v>873.20359314762982</v>
      </c>
      <c r="AX5" s="317">
        <f t="shared" si="2"/>
        <v>859.06318218085562</v>
      </c>
      <c r="AY5" s="317">
        <f t="shared" si="2"/>
        <v>851.731324624629</v>
      </c>
      <c r="AZ5" s="317">
        <f t="shared" si="2"/>
        <v>829.88126142015744</v>
      </c>
      <c r="BA5" s="317">
        <f t="shared" si="2"/>
        <v>847.58109511712473</v>
      </c>
      <c r="BB5" s="317">
        <f t="shared" si="2"/>
        <v>839.89658660323107</v>
      </c>
      <c r="BC5" s="317">
        <f t="shared" si="2"/>
        <v>872.56183395470418</v>
      </c>
      <c r="BD5" s="317">
        <f t="shared" si="2"/>
        <v>865.87408814187211</v>
      </c>
      <c r="BE5" s="317">
        <f t="shared" si="2"/>
        <v>975.0571849050001</v>
      </c>
      <c r="BF5" s="317">
        <f t="shared" si="2"/>
        <v>958.2172410367499</v>
      </c>
      <c r="BG5" s="317">
        <f t="shared" si="2"/>
        <v>884.55214787227749</v>
      </c>
      <c r="BH5" s="317">
        <f t="shared" si="2"/>
        <v>804.2732521245</v>
      </c>
      <c r="BI5" s="317">
        <f t="shared" si="2"/>
        <v>764.43906345325001</v>
      </c>
      <c r="BJ5" s="317">
        <f t="shared" si="2"/>
        <v>698.14931705625008</v>
      </c>
      <c r="BK5" s="317">
        <f t="shared" si="2"/>
        <v>657.23492130667955</v>
      </c>
      <c r="BL5" s="317">
        <f t="shared" si="2"/>
        <v>609.35377852930276</v>
      </c>
      <c r="BM5" s="317">
        <f t="shared" si="2"/>
        <v>598.15693215526335</v>
      </c>
      <c r="BN5" s="317">
        <f t="shared" si="2"/>
        <v>563.29060795511202</v>
      </c>
      <c r="BO5" s="317">
        <f t="shared" si="2"/>
        <v>556.61229230695847</v>
      </c>
      <c r="BP5" s="317">
        <f t="shared" ref="BP5:CC5" si="3">SUM(BP8, BP12,BP15)</f>
        <v>564.26172678124692</v>
      </c>
      <c r="BQ5" s="317">
        <f t="shared" si="3"/>
        <v>563.72247188354766</v>
      </c>
      <c r="BR5" s="317">
        <f t="shared" si="3"/>
        <v>558.3774162769223</v>
      </c>
      <c r="BS5" s="317">
        <f t="shared" si="3"/>
        <v>562.103048365684</v>
      </c>
      <c r="BT5" s="317">
        <f t="shared" si="3"/>
        <v>552.47871435148681</v>
      </c>
      <c r="BU5" s="317">
        <f t="shared" si="3"/>
        <v>499.30094930620544</v>
      </c>
      <c r="BV5" s="317">
        <f t="shared" si="3"/>
        <v>461.68818435114184</v>
      </c>
      <c r="BW5" s="317">
        <f t="shared" si="3"/>
        <v>505.25759415667699</v>
      </c>
      <c r="BX5" s="317">
        <f t="shared" si="3"/>
        <v>496.18306416536001</v>
      </c>
      <c r="BY5" s="317">
        <f t="shared" si="3"/>
        <v>392.83596510444647</v>
      </c>
      <c r="BZ5" s="317">
        <f t="shared" si="3"/>
        <v>357.17623316649087</v>
      </c>
      <c r="CA5" s="317">
        <f t="shared" si="3"/>
        <v>298.67522869350705</v>
      </c>
      <c r="CB5" s="317">
        <f t="shared" si="3"/>
        <v>279.36053015676686</v>
      </c>
      <c r="CC5" s="318">
        <f t="shared" si="3"/>
        <v>263.29764545080695</v>
      </c>
    </row>
    <row r="6" spans="1:81" x14ac:dyDescent="0.4">
      <c r="B6" s="65" t="s">
        <v>407</v>
      </c>
      <c r="C6" s="178"/>
      <c r="D6" s="317">
        <f t="shared" ref="D6:AI6" si="4">SUM(D13,D16)</f>
        <v>0</v>
      </c>
      <c r="E6" s="317">
        <f t="shared" si="4"/>
        <v>0</v>
      </c>
      <c r="F6" s="317">
        <f t="shared" si="4"/>
        <v>0</v>
      </c>
      <c r="G6" s="317">
        <f t="shared" si="4"/>
        <v>0</v>
      </c>
      <c r="H6" s="317">
        <f t="shared" si="4"/>
        <v>0</v>
      </c>
      <c r="I6" s="317">
        <f t="shared" si="4"/>
        <v>0</v>
      </c>
      <c r="J6" s="317">
        <f t="shared" si="4"/>
        <v>0</v>
      </c>
      <c r="K6" s="317">
        <f t="shared" si="4"/>
        <v>0</v>
      </c>
      <c r="L6" s="317">
        <f t="shared" si="4"/>
        <v>0</v>
      </c>
      <c r="M6" s="317">
        <f t="shared" si="4"/>
        <v>0</v>
      </c>
      <c r="N6" s="317">
        <f t="shared" si="4"/>
        <v>0</v>
      </c>
      <c r="O6" s="317">
        <f t="shared" si="4"/>
        <v>0</v>
      </c>
      <c r="P6" s="317">
        <f t="shared" si="4"/>
        <v>0</v>
      </c>
      <c r="Q6" s="317">
        <f t="shared" si="4"/>
        <v>0</v>
      </c>
      <c r="R6" s="317">
        <f t="shared" si="4"/>
        <v>0</v>
      </c>
      <c r="S6" s="317">
        <f t="shared" si="4"/>
        <v>0</v>
      </c>
      <c r="T6" s="317">
        <f t="shared" si="4"/>
        <v>0</v>
      </c>
      <c r="U6" s="317">
        <f t="shared" si="4"/>
        <v>0</v>
      </c>
      <c r="V6" s="317">
        <f t="shared" si="4"/>
        <v>0</v>
      </c>
      <c r="W6" s="317">
        <f t="shared" si="4"/>
        <v>0</v>
      </c>
      <c r="X6" s="317">
        <f t="shared" si="4"/>
        <v>0</v>
      </c>
      <c r="Y6" s="317">
        <f t="shared" si="4"/>
        <v>0</v>
      </c>
      <c r="Z6" s="317">
        <f t="shared" si="4"/>
        <v>0</v>
      </c>
      <c r="AA6" s="317">
        <f t="shared" si="4"/>
        <v>0</v>
      </c>
      <c r="AB6" s="317">
        <f t="shared" si="4"/>
        <v>0</v>
      </c>
      <c r="AC6" s="317">
        <f t="shared" si="4"/>
        <v>0</v>
      </c>
      <c r="AD6" s="317">
        <f t="shared" si="4"/>
        <v>0</v>
      </c>
      <c r="AE6" s="317">
        <f t="shared" si="4"/>
        <v>0</v>
      </c>
      <c r="AF6" s="317">
        <f t="shared" si="4"/>
        <v>0</v>
      </c>
      <c r="AG6" s="317">
        <f t="shared" si="4"/>
        <v>0</v>
      </c>
      <c r="AH6" s="317">
        <f t="shared" si="4"/>
        <v>71.803621583486347</v>
      </c>
      <c r="AI6" s="317">
        <f t="shared" si="4"/>
        <v>71.309887694513563</v>
      </c>
      <c r="AJ6" s="317">
        <f t="shared" ref="AJ6:BO6" si="5">SUM(AJ13,AJ16)</f>
        <v>81.214423210806217</v>
      </c>
      <c r="AK6" s="317">
        <f t="shared" si="5"/>
        <v>88.309333043676872</v>
      </c>
      <c r="AL6" s="317">
        <f t="shared" si="5"/>
        <v>86.071335668395506</v>
      </c>
      <c r="AM6" s="317">
        <f t="shared" si="5"/>
        <v>94.533357523787956</v>
      </c>
      <c r="AN6" s="317">
        <f t="shared" si="5"/>
        <v>94.539479953098336</v>
      </c>
      <c r="AO6" s="317">
        <f t="shared" si="5"/>
        <v>99.91444157230606</v>
      </c>
      <c r="AP6" s="317">
        <f t="shared" si="5"/>
        <v>100.54053775712582</v>
      </c>
      <c r="AQ6" s="317">
        <f t="shared" si="5"/>
        <v>104.34230284607963</v>
      </c>
      <c r="AR6" s="317">
        <f t="shared" si="5"/>
        <v>107.80379749418931</v>
      </c>
      <c r="AS6" s="317">
        <f t="shared" si="5"/>
        <v>122.17188902792199</v>
      </c>
      <c r="AT6" s="317">
        <f t="shared" si="5"/>
        <v>114.12408977669212</v>
      </c>
      <c r="AU6" s="317">
        <f t="shared" si="5"/>
        <v>146.99272655994997</v>
      </c>
      <c r="AV6" s="317">
        <f t="shared" si="5"/>
        <v>157.74724460497177</v>
      </c>
      <c r="AW6" s="317">
        <f t="shared" si="5"/>
        <v>166.79640685237015</v>
      </c>
      <c r="AX6" s="317">
        <f t="shared" si="5"/>
        <v>162.93681781914438</v>
      </c>
      <c r="AY6" s="317">
        <f t="shared" si="5"/>
        <v>164.65367537537094</v>
      </c>
      <c r="AZ6" s="317">
        <f t="shared" si="5"/>
        <v>151.35973857984254</v>
      </c>
      <c r="BA6" s="317">
        <f t="shared" si="5"/>
        <v>139.49190488287545</v>
      </c>
      <c r="BB6" s="317">
        <f t="shared" si="5"/>
        <v>134.50941339676888</v>
      </c>
      <c r="BC6" s="317">
        <f t="shared" si="5"/>
        <v>129.1281660452959</v>
      </c>
      <c r="BD6" s="317">
        <f t="shared" si="5"/>
        <v>119.97591185812794</v>
      </c>
      <c r="BE6" s="317">
        <f t="shared" si="5"/>
        <v>124.23847975499999</v>
      </c>
      <c r="BF6" s="317">
        <f t="shared" si="5"/>
        <v>129.19739105324999</v>
      </c>
      <c r="BG6" s="317">
        <f t="shared" si="5"/>
        <v>122.12592027499997</v>
      </c>
      <c r="BH6" s="317">
        <f t="shared" si="5"/>
        <v>118.53474787549996</v>
      </c>
      <c r="BI6" s="317">
        <f t="shared" si="5"/>
        <v>110.10084555674999</v>
      </c>
      <c r="BJ6" s="317">
        <f t="shared" si="5"/>
        <v>98.398418693749989</v>
      </c>
      <c r="BK6" s="317">
        <f t="shared" si="5"/>
        <v>78.937256372223544</v>
      </c>
      <c r="BL6" s="317">
        <f t="shared" si="5"/>
        <v>65.396410920697221</v>
      </c>
      <c r="BM6" s="317">
        <f t="shared" si="5"/>
        <v>51.483577534736391</v>
      </c>
      <c r="BN6" s="317">
        <f t="shared" si="5"/>
        <v>50.233626574888149</v>
      </c>
      <c r="BO6" s="317">
        <f t="shared" si="5"/>
        <v>37.345721613041349</v>
      </c>
      <c r="BP6" s="317">
        <f t="shared" ref="BP6:CC6" si="6">SUM(BP13,BP16)</f>
        <v>28.278218738752912</v>
      </c>
      <c r="BQ6" s="317">
        <f t="shared" si="6"/>
        <v>18.508530036452314</v>
      </c>
      <c r="BR6" s="317">
        <f t="shared" si="6"/>
        <v>12.288244013077932</v>
      </c>
      <c r="BS6" s="317">
        <f t="shared" si="6"/>
        <v>6.8174169843168348</v>
      </c>
      <c r="BT6" s="317">
        <f t="shared" si="6"/>
        <v>4.8587791485131495</v>
      </c>
      <c r="BU6" s="317">
        <f t="shared" si="6"/>
        <v>3.2507548237949488</v>
      </c>
      <c r="BV6" s="317">
        <f t="shared" si="6"/>
        <v>1.5711076788582328</v>
      </c>
      <c r="BW6" s="317">
        <f t="shared" si="6"/>
        <v>1.0264490233229515</v>
      </c>
      <c r="BX6" s="317">
        <f t="shared" si="6"/>
        <v>0</v>
      </c>
      <c r="BY6" s="317">
        <f t="shared" si="6"/>
        <v>0</v>
      </c>
      <c r="BZ6" s="317">
        <f t="shared" si="6"/>
        <v>0</v>
      </c>
      <c r="CA6" s="317">
        <f t="shared" si="6"/>
        <v>0</v>
      </c>
      <c r="CB6" s="317">
        <f t="shared" si="6"/>
        <v>0</v>
      </c>
      <c r="CC6" s="318">
        <f t="shared" si="6"/>
        <v>0</v>
      </c>
    </row>
    <row r="7" spans="1:81" x14ac:dyDescent="0.4">
      <c r="B7" s="65"/>
      <c r="C7" s="178"/>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8"/>
    </row>
    <row r="8" spans="1:81" x14ac:dyDescent="0.4">
      <c r="B8" s="72" t="s">
        <v>469</v>
      </c>
      <c r="C8" s="178"/>
      <c r="D8" s="314">
        <v>0</v>
      </c>
      <c r="E8" s="314">
        <v>0</v>
      </c>
      <c r="F8" s="314">
        <v>0</v>
      </c>
      <c r="G8" s="314">
        <v>0</v>
      </c>
      <c r="H8" s="314">
        <v>0</v>
      </c>
      <c r="I8" s="314">
        <v>0</v>
      </c>
      <c r="J8" s="314">
        <v>0</v>
      </c>
      <c r="K8" s="314">
        <v>0</v>
      </c>
      <c r="L8" s="314">
        <v>0</v>
      </c>
      <c r="M8" s="314">
        <v>0</v>
      </c>
      <c r="N8" s="314">
        <v>0</v>
      </c>
      <c r="O8" s="314">
        <v>0</v>
      </c>
      <c r="P8" s="314">
        <v>0</v>
      </c>
      <c r="Q8" s="314">
        <v>0</v>
      </c>
      <c r="R8" s="314">
        <v>0</v>
      </c>
      <c r="S8" s="314">
        <v>0</v>
      </c>
      <c r="T8" s="314">
        <v>0</v>
      </c>
      <c r="U8" s="314">
        <v>0</v>
      </c>
      <c r="V8" s="314">
        <v>0</v>
      </c>
      <c r="W8" s="314">
        <v>0</v>
      </c>
      <c r="X8" s="314">
        <v>0</v>
      </c>
      <c r="Y8" s="314">
        <v>0</v>
      </c>
      <c r="Z8" s="314">
        <v>0</v>
      </c>
      <c r="AA8" s="314">
        <v>0</v>
      </c>
      <c r="AB8" s="314">
        <v>0</v>
      </c>
      <c r="AC8" s="314">
        <v>0</v>
      </c>
      <c r="AD8" s="314">
        <v>0</v>
      </c>
      <c r="AE8" s="314">
        <v>0</v>
      </c>
      <c r="AF8" s="314">
        <v>0</v>
      </c>
      <c r="AG8" s="314">
        <v>0</v>
      </c>
      <c r="AH8" s="314">
        <v>0</v>
      </c>
      <c r="AI8" s="314">
        <v>0</v>
      </c>
      <c r="AJ8" s="314">
        <v>0</v>
      </c>
      <c r="AK8" s="314">
        <v>0</v>
      </c>
      <c r="AL8" s="314">
        <v>0</v>
      </c>
      <c r="AM8" s="314">
        <v>0</v>
      </c>
      <c r="AN8" s="314">
        <v>0</v>
      </c>
      <c r="AO8" s="314">
        <v>0</v>
      </c>
      <c r="AP8" s="314">
        <v>0</v>
      </c>
      <c r="AQ8" s="314">
        <v>0</v>
      </c>
      <c r="AR8" s="314">
        <v>0</v>
      </c>
      <c r="AS8" s="314">
        <v>0</v>
      </c>
      <c r="AT8" s="314">
        <v>0</v>
      </c>
      <c r="AU8" s="314">
        <v>0</v>
      </c>
      <c r="AV8" s="314">
        <v>0</v>
      </c>
      <c r="AW8" s="314">
        <v>0</v>
      </c>
      <c r="AX8" s="314">
        <v>0</v>
      </c>
      <c r="AY8" s="314">
        <v>0</v>
      </c>
      <c r="AZ8" s="314">
        <v>0</v>
      </c>
      <c r="BA8" s="314">
        <v>0</v>
      </c>
      <c r="BB8" s="314">
        <v>0</v>
      </c>
      <c r="BC8" s="314">
        <v>0</v>
      </c>
      <c r="BD8" s="314">
        <v>0</v>
      </c>
      <c r="BE8" s="314">
        <v>0</v>
      </c>
      <c r="BF8" s="314">
        <v>0</v>
      </c>
      <c r="BG8" s="314">
        <v>0</v>
      </c>
      <c r="BH8" s="314">
        <v>0</v>
      </c>
      <c r="BI8" s="314">
        <v>0</v>
      </c>
      <c r="BJ8" s="314">
        <v>0</v>
      </c>
      <c r="BK8" s="314">
        <v>0</v>
      </c>
      <c r="BL8" s="314">
        <v>0</v>
      </c>
      <c r="BM8" s="314">
        <v>0</v>
      </c>
      <c r="BN8" s="314">
        <v>0</v>
      </c>
      <c r="BO8" s="314">
        <v>0</v>
      </c>
      <c r="BP8" s="314">
        <v>0</v>
      </c>
      <c r="BQ8" s="314">
        <v>0</v>
      </c>
      <c r="BR8" s="314">
        <v>0</v>
      </c>
      <c r="BS8" s="314">
        <v>0</v>
      </c>
      <c r="BT8" s="314">
        <v>0</v>
      </c>
      <c r="BU8" s="314">
        <v>109.92024563645997</v>
      </c>
      <c r="BV8" s="314">
        <v>184.96516445151136</v>
      </c>
      <c r="BW8" s="314">
        <v>222.14001544636565</v>
      </c>
      <c r="BX8" s="314">
        <v>258.25548926441417</v>
      </c>
      <c r="BY8" s="314">
        <v>224.63391270773855</v>
      </c>
      <c r="BZ8" s="314">
        <v>219.7140590567254</v>
      </c>
      <c r="CA8" s="314">
        <v>196.47024462094643</v>
      </c>
      <c r="CB8" s="314">
        <v>196.01550993800626</v>
      </c>
      <c r="CC8" s="315">
        <v>195.80950630427913</v>
      </c>
    </row>
    <row r="9" spans="1:81" x14ac:dyDescent="0.4">
      <c r="B9" s="65" t="s">
        <v>470</v>
      </c>
      <c r="C9" s="178"/>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v>28.738193901895265</v>
      </c>
      <c r="BV9" s="317">
        <v>57.901574344580844</v>
      </c>
      <c r="BW9" s="317">
        <v>69.522149021261043</v>
      </c>
      <c r="BX9" s="317">
        <v>84.550928586105542</v>
      </c>
      <c r="BY9" s="317">
        <v>73.659676440269337</v>
      </c>
      <c r="BZ9" s="317">
        <v>71.675286668943642</v>
      </c>
      <c r="CA9" s="317">
        <v>64.012242104336906</v>
      </c>
      <c r="CB9" s="317">
        <v>63.877240833614081</v>
      </c>
      <c r="CC9" s="318">
        <v>63.816294030620604</v>
      </c>
    </row>
    <row r="10" spans="1:81" x14ac:dyDescent="0.4">
      <c r="B10" s="65" t="s">
        <v>471</v>
      </c>
      <c r="C10" s="178"/>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v>81.182051734564709</v>
      </c>
      <c r="BV10" s="317">
        <v>127.06359010693052</v>
      </c>
      <c r="BW10" s="317">
        <v>152.61786642510458</v>
      </c>
      <c r="BX10" s="317">
        <v>173.70456067830861</v>
      </c>
      <c r="BY10" s="317">
        <v>150.97423626746925</v>
      </c>
      <c r="BZ10" s="317">
        <v>148.03877238778176</v>
      </c>
      <c r="CA10" s="317">
        <v>132.45800251660953</v>
      </c>
      <c r="CB10" s="317">
        <v>132.13826910439218</v>
      </c>
      <c r="CC10" s="318">
        <v>131.99321227365851</v>
      </c>
    </row>
    <row r="11" spans="1:81" ht="26.25" customHeight="1" x14ac:dyDescent="0.4">
      <c r="A11" s="219"/>
      <c r="B11" s="72" t="s">
        <v>472</v>
      </c>
      <c r="C11" s="210"/>
      <c r="D11" s="314">
        <v>0</v>
      </c>
      <c r="E11" s="314">
        <v>0</v>
      </c>
      <c r="F11" s="314">
        <v>0</v>
      </c>
      <c r="G11" s="314">
        <v>0</v>
      </c>
      <c r="H11" s="314">
        <v>0</v>
      </c>
      <c r="I11" s="314">
        <v>0</v>
      </c>
      <c r="J11" s="314">
        <v>0</v>
      </c>
      <c r="K11" s="314">
        <v>0</v>
      </c>
      <c r="L11" s="314">
        <v>0</v>
      </c>
      <c r="M11" s="314">
        <v>0</v>
      </c>
      <c r="N11" s="314">
        <v>0</v>
      </c>
      <c r="O11" s="314">
        <v>0</v>
      </c>
      <c r="P11" s="314">
        <v>0</v>
      </c>
      <c r="Q11" s="314">
        <v>0</v>
      </c>
      <c r="R11" s="314">
        <v>0</v>
      </c>
      <c r="S11" s="314">
        <v>0</v>
      </c>
      <c r="T11" s="314">
        <v>0</v>
      </c>
      <c r="U11" s="314">
        <v>0</v>
      </c>
      <c r="V11" s="314">
        <v>0</v>
      </c>
      <c r="W11" s="314">
        <v>0</v>
      </c>
      <c r="X11" s="314">
        <v>0</v>
      </c>
      <c r="Y11" s="314">
        <v>0</v>
      </c>
      <c r="Z11" s="314">
        <v>0</v>
      </c>
      <c r="AA11" s="314">
        <v>0</v>
      </c>
      <c r="AB11" s="314">
        <v>0</v>
      </c>
      <c r="AC11" s="314">
        <v>0</v>
      </c>
      <c r="AD11" s="314">
        <v>0</v>
      </c>
      <c r="AE11" s="314">
        <v>0</v>
      </c>
      <c r="AF11" s="314">
        <v>0</v>
      </c>
      <c r="AG11" s="314">
        <v>0</v>
      </c>
      <c r="AH11" s="314">
        <f t="shared" ref="AH11:CC11" si="7">SUM(AH12:AH13)</f>
        <v>505</v>
      </c>
      <c r="AI11" s="314">
        <f t="shared" si="7"/>
        <v>562.88724981467749</v>
      </c>
      <c r="AJ11" s="314">
        <f t="shared" si="7"/>
        <v>636.0202001482578</v>
      </c>
      <c r="AK11" s="314">
        <f t="shared" si="7"/>
        <v>685.84818383988136</v>
      </c>
      <c r="AL11" s="314">
        <f t="shared" si="7"/>
        <v>716</v>
      </c>
      <c r="AM11" s="314">
        <f t="shared" si="7"/>
        <v>756</v>
      </c>
      <c r="AN11" s="314">
        <f t="shared" si="7"/>
        <v>759</v>
      </c>
      <c r="AO11" s="314">
        <f t="shared" si="7"/>
        <v>767</v>
      </c>
      <c r="AP11" s="314">
        <f t="shared" si="7"/>
        <v>785</v>
      </c>
      <c r="AQ11" s="314">
        <f t="shared" si="7"/>
        <v>789.25</v>
      </c>
      <c r="AR11" s="314">
        <f t="shared" si="7"/>
        <v>787.16399999999999</v>
      </c>
      <c r="AS11" s="314">
        <f t="shared" si="7"/>
        <v>771.303</v>
      </c>
      <c r="AT11" s="314">
        <f t="shared" si="7"/>
        <v>788.89200000000005</v>
      </c>
      <c r="AU11" s="314">
        <f t="shared" si="7"/>
        <v>878.78200000000004</v>
      </c>
      <c r="AV11" s="314">
        <f t="shared" si="7"/>
        <v>860.14800000000002</v>
      </c>
      <c r="AW11" s="314">
        <f t="shared" si="7"/>
        <v>868</v>
      </c>
      <c r="AX11" s="314">
        <f t="shared" si="7"/>
        <v>841.82099999999991</v>
      </c>
      <c r="AY11" s="314">
        <f t="shared" si="7"/>
        <v>821.31099999999992</v>
      </c>
      <c r="AZ11" s="314">
        <f t="shared" si="7"/>
        <v>771.62099999999998</v>
      </c>
      <c r="BA11" s="314">
        <f t="shared" si="7"/>
        <v>767.95100000000014</v>
      </c>
      <c r="BB11" s="314">
        <f t="shared" si="7"/>
        <v>744.78599999999994</v>
      </c>
      <c r="BC11" s="314">
        <f t="shared" si="7"/>
        <v>750.40700000000015</v>
      </c>
      <c r="BD11" s="314">
        <f t="shared" si="7"/>
        <v>722.57399999999996</v>
      </c>
      <c r="BE11" s="314">
        <f t="shared" si="7"/>
        <v>830.53729334177387</v>
      </c>
      <c r="BF11" s="314">
        <f t="shared" si="7"/>
        <v>836.62692212999991</v>
      </c>
      <c r="BG11" s="314">
        <f t="shared" si="7"/>
        <v>779.6027927405496</v>
      </c>
      <c r="BH11" s="314">
        <f t="shared" si="7"/>
        <v>720.87099999999998</v>
      </c>
      <c r="BI11" s="314">
        <f t="shared" si="7"/>
        <v>697.05176069000004</v>
      </c>
      <c r="BJ11" s="314">
        <f t="shared" si="7"/>
        <v>642.11463335999997</v>
      </c>
      <c r="BK11" s="314">
        <f t="shared" si="7"/>
        <v>600.31661291890316</v>
      </c>
      <c r="BL11" s="314">
        <f t="shared" si="7"/>
        <v>559.92442127000004</v>
      </c>
      <c r="BM11" s="314">
        <f t="shared" si="7"/>
        <v>548.03660721503923</v>
      </c>
      <c r="BN11" s="314">
        <f t="shared" si="7"/>
        <v>529.75740402523707</v>
      </c>
      <c r="BO11" s="314">
        <f t="shared" si="7"/>
        <v>518.53362152957493</v>
      </c>
      <c r="BP11" s="314">
        <f t="shared" si="7"/>
        <v>523.88457191740724</v>
      </c>
      <c r="BQ11" s="314">
        <f t="shared" si="7"/>
        <v>513.45475950999992</v>
      </c>
      <c r="BR11" s="314">
        <f t="shared" si="7"/>
        <v>516.08061811252776</v>
      </c>
      <c r="BS11" s="314">
        <f t="shared" si="7"/>
        <v>522.03452683860587</v>
      </c>
      <c r="BT11" s="314">
        <f t="shared" si="7"/>
        <v>516.30467009524364</v>
      </c>
      <c r="BU11" s="314">
        <f t="shared" si="7"/>
        <v>339.25796803025725</v>
      </c>
      <c r="BV11" s="314">
        <f t="shared" si="7"/>
        <v>240.46341217608924</v>
      </c>
      <c r="BW11" s="314">
        <f t="shared" si="7"/>
        <v>245.51808927055649</v>
      </c>
      <c r="BX11" s="314">
        <f t="shared" si="7"/>
        <v>205.58420333654882</v>
      </c>
      <c r="BY11" s="314">
        <f t="shared" si="7"/>
        <v>145.33702096508097</v>
      </c>
      <c r="BZ11" s="314">
        <f t="shared" si="7"/>
        <v>118.775856749817</v>
      </c>
      <c r="CA11" s="314">
        <f t="shared" si="7"/>
        <v>88.311454594237944</v>
      </c>
      <c r="CB11" s="314">
        <f t="shared" si="7"/>
        <v>72.01527435765216</v>
      </c>
      <c r="CC11" s="315">
        <f t="shared" si="7"/>
        <v>58.313944177682288</v>
      </c>
    </row>
    <row r="12" spans="1:81" x14ac:dyDescent="0.4">
      <c r="B12" s="65" t="s">
        <v>408</v>
      </c>
      <c r="C12" s="178"/>
      <c r="D12" s="317" t="s">
        <v>443</v>
      </c>
      <c r="E12" s="317" t="s">
        <v>443</v>
      </c>
      <c r="F12" s="317" t="s">
        <v>443</v>
      </c>
      <c r="G12" s="317" t="s">
        <v>443</v>
      </c>
      <c r="H12" s="317" t="s">
        <v>443</v>
      </c>
      <c r="I12" s="317" t="s">
        <v>443</v>
      </c>
      <c r="J12" s="317" t="s">
        <v>443</v>
      </c>
      <c r="K12" s="317" t="s">
        <v>443</v>
      </c>
      <c r="L12" s="317" t="s">
        <v>443</v>
      </c>
      <c r="M12" s="317" t="s">
        <v>443</v>
      </c>
      <c r="N12" s="317" t="s">
        <v>443</v>
      </c>
      <c r="O12" s="317" t="s">
        <v>443</v>
      </c>
      <c r="P12" s="317" t="s">
        <v>443</v>
      </c>
      <c r="Q12" s="317" t="s">
        <v>443</v>
      </c>
      <c r="R12" s="317" t="s">
        <v>443</v>
      </c>
      <c r="S12" s="317" t="s">
        <v>443</v>
      </c>
      <c r="T12" s="317" t="s">
        <v>443</v>
      </c>
      <c r="U12" s="317" t="s">
        <v>443</v>
      </c>
      <c r="V12" s="317" t="s">
        <v>443</v>
      </c>
      <c r="W12" s="317" t="s">
        <v>443</v>
      </c>
      <c r="X12" s="317" t="s">
        <v>443</v>
      </c>
      <c r="Y12" s="317" t="s">
        <v>443</v>
      </c>
      <c r="Z12" s="317" t="s">
        <v>443</v>
      </c>
      <c r="AA12" s="317" t="s">
        <v>443</v>
      </c>
      <c r="AB12" s="317" t="s">
        <v>443</v>
      </c>
      <c r="AC12" s="317" t="s">
        <v>443</v>
      </c>
      <c r="AD12" s="317" t="s">
        <v>443</v>
      </c>
      <c r="AE12" s="317" t="s">
        <v>443</v>
      </c>
      <c r="AF12" s="317" t="s">
        <v>443</v>
      </c>
      <c r="AG12" s="317" t="s">
        <v>443</v>
      </c>
      <c r="AH12" s="317">
        <v>433.19637841651365</v>
      </c>
      <c r="AI12" s="317">
        <v>491.57804255409542</v>
      </c>
      <c r="AJ12" s="317">
        <v>554.82967264977924</v>
      </c>
      <c r="AK12" s="317">
        <v>597.63212258588965</v>
      </c>
      <c r="AL12" s="317">
        <v>630.14592004132612</v>
      </c>
      <c r="AM12" s="317">
        <v>661.919258538132</v>
      </c>
      <c r="AN12" s="317">
        <v>665.25957529428422</v>
      </c>
      <c r="AO12" s="317">
        <v>668.58081446977872</v>
      </c>
      <c r="AP12" s="317">
        <v>686.54822330144486</v>
      </c>
      <c r="AQ12" s="317">
        <v>687.83778406598583</v>
      </c>
      <c r="AR12" s="317">
        <v>683.46392070541924</v>
      </c>
      <c r="AS12" s="317">
        <v>656.05418789515488</v>
      </c>
      <c r="AT12" s="317">
        <v>683.68441738207923</v>
      </c>
      <c r="AU12" s="317">
        <v>746.31190271576043</v>
      </c>
      <c r="AV12" s="317">
        <v>720.91047448732343</v>
      </c>
      <c r="AW12" s="317">
        <v>722.98375426855523</v>
      </c>
      <c r="AX12" s="317">
        <v>701.70056148671415</v>
      </c>
      <c r="AY12" s="317">
        <v>683.57531623989541</v>
      </c>
      <c r="AZ12" s="317">
        <v>648.47078202168245</v>
      </c>
      <c r="BA12" s="317">
        <v>655.47438801712497</v>
      </c>
      <c r="BB12" s="317">
        <v>638.58108077177928</v>
      </c>
      <c r="BC12" s="317">
        <v>650.31584786041594</v>
      </c>
      <c r="BD12" s="317">
        <v>631.10693085508979</v>
      </c>
      <c r="BE12" s="317">
        <v>736.26207961364651</v>
      </c>
      <c r="BF12" s="317">
        <v>738.48558911616817</v>
      </c>
      <c r="BG12" s="317">
        <v>691.18314787227746</v>
      </c>
      <c r="BH12" s="317">
        <v>636.20925212450004</v>
      </c>
      <c r="BI12" s="317">
        <v>618.61569305871558</v>
      </c>
      <c r="BJ12" s="317">
        <v>572.93044173153885</v>
      </c>
      <c r="BK12" s="317">
        <v>547.30458607473906</v>
      </c>
      <c r="BL12" s="317">
        <v>515.55293311502305</v>
      </c>
      <c r="BM12" s="317">
        <v>512.88008897976067</v>
      </c>
      <c r="BN12" s="317">
        <v>492.72786275860085</v>
      </c>
      <c r="BO12" s="317">
        <v>489.66027087611786</v>
      </c>
      <c r="BP12" s="317">
        <v>502.77979164042989</v>
      </c>
      <c r="BQ12" s="317">
        <v>499.19309366482179</v>
      </c>
      <c r="BR12" s="317">
        <v>506.96691126187358</v>
      </c>
      <c r="BS12" s="317">
        <v>516.5294929940469</v>
      </c>
      <c r="BT12" s="317">
        <v>512.97957527602387</v>
      </c>
      <c r="BU12" s="317">
        <v>336.44911394526707</v>
      </c>
      <c r="BV12" s="317">
        <v>239.10587755384768</v>
      </c>
      <c r="BW12" s="317">
        <v>244.63117355759937</v>
      </c>
      <c r="BX12" s="317">
        <v>205.58420333654882</v>
      </c>
      <c r="BY12" s="317">
        <v>145.33702096508097</v>
      </c>
      <c r="BZ12" s="317">
        <v>118.775856749817</v>
      </c>
      <c r="CA12" s="317">
        <v>88.311454594237944</v>
      </c>
      <c r="CB12" s="317">
        <v>72.01527435765216</v>
      </c>
      <c r="CC12" s="318">
        <v>58.313944177682288</v>
      </c>
    </row>
    <row r="13" spans="1:81" x14ac:dyDescent="0.4">
      <c r="B13" s="65" t="s">
        <v>407</v>
      </c>
      <c r="C13" s="178"/>
      <c r="D13" s="317" t="s">
        <v>443</v>
      </c>
      <c r="E13" s="317" t="s">
        <v>443</v>
      </c>
      <c r="F13" s="317" t="s">
        <v>443</v>
      </c>
      <c r="G13" s="317" t="s">
        <v>443</v>
      </c>
      <c r="H13" s="317" t="s">
        <v>443</v>
      </c>
      <c r="I13" s="317" t="s">
        <v>443</v>
      </c>
      <c r="J13" s="317" t="s">
        <v>443</v>
      </c>
      <c r="K13" s="317" t="s">
        <v>443</v>
      </c>
      <c r="L13" s="317" t="s">
        <v>443</v>
      </c>
      <c r="M13" s="317" t="s">
        <v>443</v>
      </c>
      <c r="N13" s="317" t="s">
        <v>443</v>
      </c>
      <c r="O13" s="317" t="s">
        <v>443</v>
      </c>
      <c r="P13" s="317" t="s">
        <v>443</v>
      </c>
      <c r="Q13" s="317" t="s">
        <v>443</v>
      </c>
      <c r="R13" s="317" t="s">
        <v>443</v>
      </c>
      <c r="S13" s="317" t="s">
        <v>443</v>
      </c>
      <c r="T13" s="317" t="s">
        <v>443</v>
      </c>
      <c r="U13" s="317" t="s">
        <v>443</v>
      </c>
      <c r="V13" s="317" t="s">
        <v>443</v>
      </c>
      <c r="W13" s="317" t="s">
        <v>443</v>
      </c>
      <c r="X13" s="317" t="s">
        <v>443</v>
      </c>
      <c r="Y13" s="317" t="s">
        <v>443</v>
      </c>
      <c r="Z13" s="317" t="s">
        <v>443</v>
      </c>
      <c r="AA13" s="317" t="s">
        <v>443</v>
      </c>
      <c r="AB13" s="317" t="s">
        <v>443</v>
      </c>
      <c r="AC13" s="317" t="s">
        <v>443</v>
      </c>
      <c r="AD13" s="317" t="s">
        <v>443</v>
      </c>
      <c r="AE13" s="317" t="s">
        <v>443</v>
      </c>
      <c r="AF13" s="317" t="s">
        <v>443</v>
      </c>
      <c r="AG13" s="317" t="s">
        <v>443</v>
      </c>
      <c r="AH13" s="317">
        <v>71.803621583486347</v>
      </c>
      <c r="AI13" s="317">
        <v>71.309207260582085</v>
      </c>
      <c r="AJ13" s="317">
        <v>81.190527498478616</v>
      </c>
      <c r="AK13" s="317">
        <v>88.216061253991739</v>
      </c>
      <c r="AL13" s="317">
        <v>85.854079958673921</v>
      </c>
      <c r="AM13" s="317">
        <v>94.080741461868001</v>
      </c>
      <c r="AN13" s="317">
        <v>93.74042470571581</v>
      </c>
      <c r="AO13" s="317">
        <v>98.41918553022127</v>
      </c>
      <c r="AP13" s="317">
        <v>98.451776698555136</v>
      </c>
      <c r="AQ13" s="317">
        <v>101.4122159340142</v>
      </c>
      <c r="AR13" s="317">
        <v>103.7000792945807</v>
      </c>
      <c r="AS13" s="317">
        <v>115.24881210484507</v>
      </c>
      <c r="AT13" s="317">
        <v>105.20758261792079</v>
      </c>
      <c r="AU13" s="317">
        <v>132.47009728423961</v>
      </c>
      <c r="AV13" s="317">
        <v>139.23752551267657</v>
      </c>
      <c r="AW13" s="317">
        <v>145.01624573144477</v>
      </c>
      <c r="AX13" s="317">
        <v>140.12043851328579</v>
      </c>
      <c r="AY13" s="317">
        <v>137.73568376010451</v>
      </c>
      <c r="AZ13" s="317">
        <v>123.15021797831749</v>
      </c>
      <c r="BA13" s="317">
        <v>112.47661198287514</v>
      </c>
      <c r="BB13" s="317">
        <v>106.20491922822067</v>
      </c>
      <c r="BC13" s="317">
        <v>100.0911521395842</v>
      </c>
      <c r="BD13" s="317">
        <v>91.467069144910184</v>
      </c>
      <c r="BE13" s="317">
        <v>94.275213728127369</v>
      </c>
      <c r="BF13" s="317">
        <v>98.141333013831741</v>
      </c>
      <c r="BG13" s="317">
        <v>88.419644868272087</v>
      </c>
      <c r="BH13" s="317">
        <v>84.661747875499969</v>
      </c>
      <c r="BI13" s="317">
        <v>78.43606763128443</v>
      </c>
      <c r="BJ13" s="317">
        <v>69.184191628461178</v>
      </c>
      <c r="BK13" s="317">
        <v>53.012026844164069</v>
      </c>
      <c r="BL13" s="317">
        <v>44.371488154976973</v>
      </c>
      <c r="BM13" s="317">
        <v>35.156518235278511</v>
      </c>
      <c r="BN13" s="317">
        <v>37.029541266636251</v>
      </c>
      <c r="BO13" s="317">
        <v>28.873350653457123</v>
      </c>
      <c r="BP13" s="317">
        <v>21.10478027697734</v>
      </c>
      <c r="BQ13" s="317">
        <v>14.26166584517814</v>
      </c>
      <c r="BR13" s="317">
        <v>9.1137068506542054</v>
      </c>
      <c r="BS13" s="317">
        <v>5.5050338445589686</v>
      </c>
      <c r="BT13" s="317">
        <v>3.3250948192197995</v>
      </c>
      <c r="BU13" s="317">
        <v>2.8088540849901751</v>
      </c>
      <c r="BV13" s="317">
        <v>1.3575346222415521</v>
      </c>
      <c r="BW13" s="317">
        <v>0.88691571295710581</v>
      </c>
      <c r="BX13" s="317">
        <v>0</v>
      </c>
      <c r="BY13" s="317">
        <v>0</v>
      </c>
      <c r="BZ13" s="317">
        <v>0</v>
      </c>
      <c r="CA13" s="317">
        <v>0</v>
      </c>
      <c r="CB13" s="317">
        <v>0</v>
      </c>
      <c r="CC13" s="318">
        <v>0</v>
      </c>
    </row>
    <row r="14" spans="1:81" ht="26.25" customHeight="1" x14ac:dyDescent="0.4">
      <c r="B14" s="72" t="s">
        <v>473</v>
      </c>
      <c r="C14" s="65"/>
      <c r="D14" s="314">
        <v>0</v>
      </c>
      <c r="E14" s="314">
        <v>0</v>
      </c>
      <c r="F14" s="314">
        <v>0</v>
      </c>
      <c r="G14" s="314">
        <v>0</v>
      </c>
      <c r="H14" s="314">
        <v>0</v>
      </c>
      <c r="I14" s="314">
        <v>0</v>
      </c>
      <c r="J14" s="314">
        <v>0</v>
      </c>
      <c r="K14" s="314">
        <v>0</v>
      </c>
      <c r="L14" s="314">
        <v>0</v>
      </c>
      <c r="M14" s="314">
        <v>0</v>
      </c>
      <c r="N14" s="314">
        <v>0</v>
      </c>
      <c r="O14" s="314">
        <v>0</v>
      </c>
      <c r="P14" s="314">
        <v>0</v>
      </c>
      <c r="Q14" s="314">
        <v>0</v>
      </c>
      <c r="R14" s="314">
        <v>0</v>
      </c>
      <c r="S14" s="314">
        <v>0</v>
      </c>
      <c r="T14" s="314">
        <v>0</v>
      </c>
      <c r="U14" s="314">
        <v>0</v>
      </c>
      <c r="V14" s="314">
        <v>0</v>
      </c>
      <c r="W14" s="314">
        <v>0</v>
      </c>
      <c r="X14" s="314">
        <v>0</v>
      </c>
      <c r="Y14" s="314">
        <v>0</v>
      </c>
      <c r="Z14" s="314">
        <v>0</v>
      </c>
      <c r="AA14" s="314">
        <v>0</v>
      </c>
      <c r="AB14" s="314">
        <v>0</v>
      </c>
      <c r="AC14" s="314">
        <v>0</v>
      </c>
      <c r="AD14" s="314">
        <v>0</v>
      </c>
      <c r="AE14" s="314">
        <v>0</v>
      </c>
      <c r="AF14" s="314">
        <v>0</v>
      </c>
      <c r="AG14" s="314">
        <v>0</v>
      </c>
      <c r="AH14" s="314">
        <f t="shared" ref="AH14:CC14" si="8">SUM(AH15:AH16)</f>
        <v>0</v>
      </c>
      <c r="AI14" s="314">
        <f t="shared" si="8"/>
        <v>0.11275018532246109</v>
      </c>
      <c r="AJ14" s="314">
        <f t="shared" si="8"/>
        <v>1.9797998517420314</v>
      </c>
      <c r="AK14" s="314">
        <f t="shared" si="8"/>
        <v>5.1518161601186057</v>
      </c>
      <c r="AL14" s="314">
        <f t="shared" si="8"/>
        <v>9</v>
      </c>
      <c r="AM14" s="314">
        <f t="shared" si="8"/>
        <v>14.999999999999998</v>
      </c>
      <c r="AN14" s="314">
        <f t="shared" si="8"/>
        <v>26</v>
      </c>
      <c r="AO14" s="314">
        <f t="shared" si="8"/>
        <v>33</v>
      </c>
      <c r="AP14" s="314">
        <f t="shared" si="8"/>
        <v>40</v>
      </c>
      <c r="AQ14" s="314">
        <f t="shared" si="8"/>
        <v>50.000000000000007</v>
      </c>
      <c r="AR14" s="314">
        <f t="shared" si="8"/>
        <v>63</v>
      </c>
      <c r="AS14" s="314">
        <f t="shared" si="8"/>
        <v>81</v>
      </c>
      <c r="AT14" s="314">
        <f t="shared" si="8"/>
        <v>100.494</v>
      </c>
      <c r="AU14" s="314">
        <f t="shared" si="8"/>
        <v>131.81700000000001</v>
      </c>
      <c r="AV14" s="314">
        <f t="shared" si="8"/>
        <v>149.852</v>
      </c>
      <c r="AW14" s="314">
        <f t="shared" si="8"/>
        <v>172</v>
      </c>
      <c r="AX14" s="314">
        <f t="shared" si="8"/>
        <v>180.179</v>
      </c>
      <c r="AY14" s="314">
        <f t="shared" si="8"/>
        <v>195.07400000000001</v>
      </c>
      <c r="AZ14" s="314">
        <f t="shared" si="8"/>
        <v>209.62</v>
      </c>
      <c r="BA14" s="314">
        <f t="shared" si="8"/>
        <v>219.12200000000001</v>
      </c>
      <c r="BB14" s="314">
        <f t="shared" si="8"/>
        <v>229.62</v>
      </c>
      <c r="BC14" s="314">
        <f t="shared" si="8"/>
        <v>251.28299999999999</v>
      </c>
      <c r="BD14" s="314">
        <f t="shared" si="8"/>
        <v>263.27600000000001</v>
      </c>
      <c r="BE14" s="314">
        <f t="shared" si="8"/>
        <v>268.75837131822618</v>
      </c>
      <c r="BF14" s="314">
        <f t="shared" si="8"/>
        <v>250.78770996</v>
      </c>
      <c r="BG14" s="314">
        <f t="shared" si="8"/>
        <v>227.07527540672788</v>
      </c>
      <c r="BH14" s="314">
        <f t="shared" si="8"/>
        <v>201.93699999999998</v>
      </c>
      <c r="BI14" s="314">
        <f t="shared" si="8"/>
        <v>177.48814832000002</v>
      </c>
      <c r="BJ14" s="314">
        <f t="shared" si="8"/>
        <v>154.43310238999999</v>
      </c>
      <c r="BK14" s="314">
        <f t="shared" si="8"/>
        <v>135.85556475999999</v>
      </c>
      <c r="BL14" s="314">
        <f t="shared" si="8"/>
        <v>114.82576818</v>
      </c>
      <c r="BM14" s="314">
        <f t="shared" si="8"/>
        <v>101.60390247496059</v>
      </c>
      <c r="BN14" s="314">
        <f t="shared" si="8"/>
        <v>83.766830504763064</v>
      </c>
      <c r="BO14" s="314">
        <f t="shared" si="8"/>
        <v>75.424392390424856</v>
      </c>
      <c r="BP14" s="314">
        <f t="shared" si="8"/>
        <v>68.65537360259259</v>
      </c>
      <c r="BQ14" s="314">
        <f t="shared" si="8"/>
        <v>68.776242409999995</v>
      </c>
      <c r="BR14" s="314">
        <f t="shared" si="8"/>
        <v>54.585042177472431</v>
      </c>
      <c r="BS14" s="314">
        <f t="shared" si="8"/>
        <v>46.88593851139494</v>
      </c>
      <c r="BT14" s="314">
        <f t="shared" si="8"/>
        <v>41.032823404756357</v>
      </c>
      <c r="BU14" s="314">
        <f t="shared" si="8"/>
        <v>53.37349046328314</v>
      </c>
      <c r="BV14" s="314">
        <f t="shared" si="8"/>
        <v>37.830715402399534</v>
      </c>
      <c r="BW14" s="314">
        <f t="shared" si="8"/>
        <v>38.625938463077844</v>
      </c>
      <c r="BX14" s="314">
        <f t="shared" si="8"/>
        <v>32.34337156439706</v>
      </c>
      <c r="BY14" s="314">
        <f t="shared" si="8"/>
        <v>22.865031431626974</v>
      </c>
      <c r="BZ14" s="314">
        <f t="shared" si="8"/>
        <v>18.686317359948479</v>
      </c>
      <c r="CA14" s="314">
        <f t="shared" si="8"/>
        <v>13.893529478322648</v>
      </c>
      <c r="CB14" s="314">
        <f t="shared" si="8"/>
        <v>11.329745861108441</v>
      </c>
      <c r="CC14" s="315">
        <f t="shared" si="8"/>
        <v>9.1741949688455531</v>
      </c>
    </row>
    <row r="15" spans="1:81" x14ac:dyDescent="0.4">
      <c r="B15" s="65" t="s">
        <v>408</v>
      </c>
      <c r="C15" s="178"/>
      <c r="D15" s="317" t="s">
        <v>443</v>
      </c>
      <c r="E15" s="317" t="s">
        <v>443</v>
      </c>
      <c r="F15" s="317" t="s">
        <v>443</v>
      </c>
      <c r="G15" s="317" t="s">
        <v>443</v>
      </c>
      <c r="H15" s="317" t="s">
        <v>443</v>
      </c>
      <c r="I15" s="317" t="s">
        <v>443</v>
      </c>
      <c r="J15" s="317" t="s">
        <v>443</v>
      </c>
      <c r="K15" s="317" t="s">
        <v>443</v>
      </c>
      <c r="L15" s="317" t="s">
        <v>443</v>
      </c>
      <c r="M15" s="317" t="s">
        <v>443</v>
      </c>
      <c r="N15" s="317" t="s">
        <v>443</v>
      </c>
      <c r="O15" s="317" t="s">
        <v>443</v>
      </c>
      <c r="P15" s="317" t="s">
        <v>443</v>
      </c>
      <c r="Q15" s="317" t="s">
        <v>443</v>
      </c>
      <c r="R15" s="317" t="s">
        <v>443</v>
      </c>
      <c r="S15" s="317" t="s">
        <v>443</v>
      </c>
      <c r="T15" s="317" t="s">
        <v>443</v>
      </c>
      <c r="U15" s="317" t="s">
        <v>443</v>
      </c>
      <c r="V15" s="317" t="s">
        <v>443</v>
      </c>
      <c r="W15" s="317" t="s">
        <v>443</v>
      </c>
      <c r="X15" s="317" t="s">
        <v>443</v>
      </c>
      <c r="Y15" s="317" t="s">
        <v>443</v>
      </c>
      <c r="Z15" s="317" t="s">
        <v>443</v>
      </c>
      <c r="AA15" s="317" t="s">
        <v>443</v>
      </c>
      <c r="AB15" s="317" t="s">
        <v>443</v>
      </c>
      <c r="AC15" s="317" t="s">
        <v>443</v>
      </c>
      <c r="AD15" s="317" t="s">
        <v>443</v>
      </c>
      <c r="AE15" s="317" t="s">
        <v>443</v>
      </c>
      <c r="AF15" s="317" t="s">
        <v>443</v>
      </c>
      <c r="AG15" s="317" t="s">
        <v>443</v>
      </c>
      <c r="AH15" s="317">
        <v>0</v>
      </c>
      <c r="AI15" s="317">
        <v>0.11206975139097579</v>
      </c>
      <c r="AJ15" s="317">
        <v>1.9559041394144265</v>
      </c>
      <c r="AK15" s="317">
        <v>5.0585443704334674</v>
      </c>
      <c r="AL15" s="317">
        <v>8.7827442902784227</v>
      </c>
      <c r="AM15" s="317">
        <v>14.547383938080046</v>
      </c>
      <c r="AN15" s="317">
        <v>25.200944752617477</v>
      </c>
      <c r="AO15" s="317">
        <v>31.504743957915213</v>
      </c>
      <c r="AP15" s="317">
        <v>37.911238941429318</v>
      </c>
      <c r="AQ15" s="317">
        <v>47.069913087934566</v>
      </c>
      <c r="AR15" s="317">
        <v>58.896281800391392</v>
      </c>
      <c r="AS15" s="317">
        <v>74.07692307692308</v>
      </c>
      <c r="AT15" s="317">
        <v>91.577492841228676</v>
      </c>
      <c r="AU15" s="317">
        <v>117.29437072428964</v>
      </c>
      <c r="AV15" s="317">
        <v>131.3422809077048</v>
      </c>
      <c r="AW15" s="317">
        <v>150.21983887907462</v>
      </c>
      <c r="AX15" s="317">
        <v>157.36262069414141</v>
      </c>
      <c r="AY15" s="317">
        <v>168.15600838473355</v>
      </c>
      <c r="AZ15" s="317">
        <v>181.41047939847496</v>
      </c>
      <c r="BA15" s="317">
        <v>192.10670709999971</v>
      </c>
      <c r="BB15" s="317">
        <v>201.31550583145179</v>
      </c>
      <c r="BC15" s="317">
        <v>222.24598609428827</v>
      </c>
      <c r="BD15" s="317">
        <v>234.76715728678226</v>
      </c>
      <c r="BE15" s="317">
        <v>238.79510529135356</v>
      </c>
      <c r="BF15" s="317">
        <v>219.73165192058175</v>
      </c>
      <c r="BG15" s="317">
        <v>193.369</v>
      </c>
      <c r="BH15" s="317">
        <v>168.06399999999999</v>
      </c>
      <c r="BI15" s="317">
        <v>145.82337039453446</v>
      </c>
      <c r="BJ15" s="317">
        <v>125.21887532471118</v>
      </c>
      <c r="BK15" s="317">
        <v>109.93033523194052</v>
      </c>
      <c r="BL15" s="317">
        <v>93.800845414279749</v>
      </c>
      <c r="BM15" s="317">
        <v>85.276843175502719</v>
      </c>
      <c r="BN15" s="317">
        <v>70.562745196511173</v>
      </c>
      <c r="BO15" s="317">
        <v>66.952021430840631</v>
      </c>
      <c r="BP15" s="317">
        <v>61.481935140817022</v>
      </c>
      <c r="BQ15" s="317">
        <v>64.529378218725824</v>
      </c>
      <c r="BR15" s="317">
        <v>51.410505015048706</v>
      </c>
      <c r="BS15" s="317">
        <v>45.57355537163707</v>
      </c>
      <c r="BT15" s="317">
        <v>39.499139075463006</v>
      </c>
      <c r="BU15" s="317">
        <v>52.931589724478364</v>
      </c>
      <c r="BV15" s="317">
        <v>37.617142345782852</v>
      </c>
      <c r="BW15" s="317">
        <v>38.486405152711995</v>
      </c>
      <c r="BX15" s="317">
        <v>32.34337156439706</v>
      </c>
      <c r="BY15" s="317">
        <v>22.865031431626974</v>
      </c>
      <c r="BZ15" s="317">
        <v>18.686317359948479</v>
      </c>
      <c r="CA15" s="317">
        <v>13.893529478322648</v>
      </c>
      <c r="CB15" s="317">
        <v>11.329745861108441</v>
      </c>
      <c r="CC15" s="318">
        <v>9.1741949688455531</v>
      </c>
    </row>
    <row r="16" spans="1:81" x14ac:dyDescent="0.4">
      <c r="B16" s="65" t="s">
        <v>407</v>
      </c>
      <c r="C16" s="178"/>
      <c r="D16" s="317" t="s">
        <v>443</v>
      </c>
      <c r="E16" s="317" t="s">
        <v>443</v>
      </c>
      <c r="F16" s="317" t="s">
        <v>443</v>
      </c>
      <c r="G16" s="317" t="s">
        <v>443</v>
      </c>
      <c r="H16" s="317" t="s">
        <v>443</v>
      </c>
      <c r="I16" s="317" t="s">
        <v>443</v>
      </c>
      <c r="J16" s="317" t="s">
        <v>443</v>
      </c>
      <c r="K16" s="317" t="s">
        <v>443</v>
      </c>
      <c r="L16" s="317" t="s">
        <v>443</v>
      </c>
      <c r="M16" s="317" t="s">
        <v>443</v>
      </c>
      <c r="N16" s="317" t="s">
        <v>443</v>
      </c>
      <c r="O16" s="317" t="s">
        <v>443</v>
      </c>
      <c r="P16" s="317" t="s">
        <v>443</v>
      </c>
      <c r="Q16" s="317" t="s">
        <v>443</v>
      </c>
      <c r="R16" s="317" t="s">
        <v>443</v>
      </c>
      <c r="S16" s="317" t="s">
        <v>443</v>
      </c>
      <c r="T16" s="317" t="s">
        <v>443</v>
      </c>
      <c r="U16" s="317" t="s">
        <v>443</v>
      </c>
      <c r="V16" s="317" t="s">
        <v>443</v>
      </c>
      <c r="W16" s="317" t="s">
        <v>443</v>
      </c>
      <c r="X16" s="317" t="s">
        <v>443</v>
      </c>
      <c r="Y16" s="317" t="s">
        <v>443</v>
      </c>
      <c r="Z16" s="317" t="s">
        <v>443</v>
      </c>
      <c r="AA16" s="317" t="s">
        <v>443</v>
      </c>
      <c r="AB16" s="317" t="s">
        <v>443</v>
      </c>
      <c r="AC16" s="317" t="s">
        <v>443</v>
      </c>
      <c r="AD16" s="317" t="s">
        <v>443</v>
      </c>
      <c r="AE16" s="317" t="s">
        <v>443</v>
      </c>
      <c r="AF16" s="317" t="s">
        <v>443</v>
      </c>
      <c r="AG16" s="317" t="s">
        <v>443</v>
      </c>
      <c r="AH16" s="317">
        <v>0</v>
      </c>
      <c r="AI16" s="317">
        <v>6.8043393148529703E-4</v>
      </c>
      <c r="AJ16" s="317">
        <v>2.389571232760496E-2</v>
      </c>
      <c r="AK16" s="317">
        <v>9.3271789685138398E-2</v>
      </c>
      <c r="AL16" s="317">
        <v>0.21725570972157768</v>
      </c>
      <c r="AM16" s="317">
        <v>0.45261606191995341</v>
      </c>
      <c r="AN16" s="317">
        <v>0.79905524738252098</v>
      </c>
      <c r="AO16" s="317">
        <v>1.4952560420847878</v>
      </c>
      <c r="AP16" s="317">
        <v>2.0887610585706842</v>
      </c>
      <c r="AQ16" s="317">
        <v>2.9300869120654411</v>
      </c>
      <c r="AR16" s="317">
        <v>4.1037181996086094</v>
      </c>
      <c r="AS16" s="317">
        <v>6.9230769230769234</v>
      </c>
      <c r="AT16" s="317">
        <v>8.9165071587713225</v>
      </c>
      <c r="AU16" s="317">
        <v>14.522629275710372</v>
      </c>
      <c r="AV16" s="317">
        <v>18.509719092295203</v>
      </c>
      <c r="AW16" s="317">
        <v>21.780161120925374</v>
      </c>
      <c r="AX16" s="317">
        <v>22.816379305858582</v>
      </c>
      <c r="AY16" s="317">
        <v>26.917991615266445</v>
      </c>
      <c r="AZ16" s="317">
        <v>28.20952060152505</v>
      </c>
      <c r="BA16" s="317">
        <v>27.015292900000315</v>
      </c>
      <c r="BB16" s="317">
        <v>28.304494168548207</v>
      </c>
      <c r="BC16" s="317">
        <v>29.037013905711706</v>
      </c>
      <c r="BD16" s="317">
        <v>28.508842713217764</v>
      </c>
      <c r="BE16" s="317">
        <v>29.963266026872617</v>
      </c>
      <c r="BF16" s="317">
        <v>31.056058039418243</v>
      </c>
      <c r="BG16" s="317">
        <v>33.70627540672789</v>
      </c>
      <c r="BH16" s="317">
        <v>33.872999999999998</v>
      </c>
      <c r="BI16" s="317">
        <v>31.66477792546555</v>
      </c>
      <c r="BJ16" s="317">
        <v>29.214227065288803</v>
      </c>
      <c r="BK16" s="317">
        <v>25.925229528059475</v>
      </c>
      <c r="BL16" s="317">
        <v>21.024922765720252</v>
      </c>
      <c r="BM16" s="317">
        <v>16.327059299457879</v>
      </c>
      <c r="BN16" s="317">
        <v>13.204085308251896</v>
      </c>
      <c r="BO16" s="317">
        <v>8.4723709595842251</v>
      </c>
      <c r="BP16" s="317">
        <v>7.1734384617755698</v>
      </c>
      <c r="BQ16" s="317">
        <v>4.2468641912741756</v>
      </c>
      <c r="BR16" s="317">
        <v>3.174537162423726</v>
      </c>
      <c r="BS16" s="317">
        <v>1.3123831397578662</v>
      </c>
      <c r="BT16" s="317">
        <v>1.53368432929335</v>
      </c>
      <c r="BU16" s="317">
        <v>0.44190073880477376</v>
      </c>
      <c r="BV16" s="317">
        <v>0.21357305661668061</v>
      </c>
      <c r="BW16" s="317">
        <v>0.13953331036584574</v>
      </c>
      <c r="BX16" s="317">
        <v>0</v>
      </c>
      <c r="BY16" s="317">
        <v>0</v>
      </c>
      <c r="BZ16" s="317">
        <v>0</v>
      </c>
      <c r="CA16" s="317">
        <v>0</v>
      </c>
      <c r="CB16" s="317">
        <v>0</v>
      </c>
      <c r="CC16" s="318">
        <v>0</v>
      </c>
    </row>
    <row r="17" spans="1:81" ht="26.25" customHeight="1" x14ac:dyDescent="0.4">
      <c r="B17" s="72" t="s">
        <v>474</v>
      </c>
      <c r="C17" s="178"/>
      <c r="D17" s="314">
        <f t="shared" ref="D17:AI17" si="9">SUM(D18, D19,D20)</f>
        <v>0</v>
      </c>
      <c r="E17" s="314">
        <f t="shared" si="9"/>
        <v>0</v>
      </c>
      <c r="F17" s="314">
        <f t="shared" si="9"/>
        <v>0</v>
      </c>
      <c r="G17" s="314">
        <f t="shared" si="9"/>
        <v>0</v>
      </c>
      <c r="H17" s="314">
        <f t="shared" si="9"/>
        <v>0</v>
      </c>
      <c r="I17" s="314">
        <f t="shared" si="9"/>
        <v>0</v>
      </c>
      <c r="J17" s="314">
        <f t="shared" si="9"/>
        <v>0</v>
      </c>
      <c r="K17" s="314">
        <f t="shared" si="9"/>
        <v>0</v>
      </c>
      <c r="L17" s="314">
        <f t="shared" si="9"/>
        <v>0</v>
      </c>
      <c r="M17" s="314">
        <f t="shared" si="9"/>
        <v>0</v>
      </c>
      <c r="N17" s="314">
        <f t="shared" si="9"/>
        <v>0</v>
      </c>
      <c r="O17" s="314">
        <f t="shared" si="9"/>
        <v>0</v>
      </c>
      <c r="P17" s="314">
        <f t="shared" si="9"/>
        <v>0</v>
      </c>
      <c r="Q17" s="314">
        <f t="shared" si="9"/>
        <v>0</v>
      </c>
      <c r="R17" s="314">
        <f t="shared" si="9"/>
        <v>0</v>
      </c>
      <c r="S17" s="314">
        <f t="shared" si="9"/>
        <v>0</v>
      </c>
      <c r="T17" s="314">
        <f t="shared" si="9"/>
        <v>0</v>
      </c>
      <c r="U17" s="314">
        <f t="shared" si="9"/>
        <v>0</v>
      </c>
      <c r="V17" s="314">
        <f t="shared" si="9"/>
        <v>0</v>
      </c>
      <c r="W17" s="314">
        <f t="shared" si="9"/>
        <v>0</v>
      </c>
      <c r="X17" s="314">
        <f t="shared" si="9"/>
        <v>0</v>
      </c>
      <c r="Y17" s="314">
        <f t="shared" si="9"/>
        <v>0</v>
      </c>
      <c r="Z17" s="314">
        <f t="shared" si="9"/>
        <v>0</v>
      </c>
      <c r="AA17" s="314">
        <f t="shared" si="9"/>
        <v>0</v>
      </c>
      <c r="AB17" s="314">
        <f t="shared" si="9"/>
        <v>0</v>
      </c>
      <c r="AC17" s="314">
        <f t="shared" si="9"/>
        <v>0</v>
      </c>
      <c r="AD17" s="314">
        <f t="shared" si="9"/>
        <v>0</v>
      </c>
      <c r="AE17" s="314">
        <f t="shared" si="9"/>
        <v>0</v>
      </c>
      <c r="AF17" s="314">
        <f t="shared" si="9"/>
        <v>0</v>
      </c>
      <c r="AG17" s="314">
        <f t="shared" si="9"/>
        <v>0</v>
      </c>
      <c r="AH17" s="314">
        <f t="shared" si="9"/>
        <v>0</v>
      </c>
      <c r="AI17" s="314">
        <f t="shared" si="9"/>
        <v>0</v>
      </c>
      <c r="AJ17" s="314">
        <f t="shared" ref="AJ17:BO17" si="10">SUM(AJ18, AJ19,AJ20)</f>
        <v>0</v>
      </c>
      <c r="AK17" s="314">
        <f t="shared" si="10"/>
        <v>0</v>
      </c>
      <c r="AL17" s="314">
        <f t="shared" si="10"/>
        <v>0</v>
      </c>
      <c r="AM17" s="314">
        <f t="shared" si="10"/>
        <v>0</v>
      </c>
      <c r="AN17" s="314">
        <f t="shared" si="10"/>
        <v>0</v>
      </c>
      <c r="AO17" s="314">
        <f t="shared" si="10"/>
        <v>0</v>
      </c>
      <c r="AP17" s="314">
        <f t="shared" si="10"/>
        <v>0</v>
      </c>
      <c r="AQ17" s="314">
        <f t="shared" si="10"/>
        <v>0</v>
      </c>
      <c r="AR17" s="314">
        <f t="shared" si="10"/>
        <v>0</v>
      </c>
      <c r="AS17" s="314">
        <f t="shared" si="10"/>
        <v>0</v>
      </c>
      <c r="AT17" s="314">
        <f t="shared" si="10"/>
        <v>0</v>
      </c>
      <c r="AU17" s="314">
        <f t="shared" si="10"/>
        <v>0</v>
      </c>
      <c r="AV17" s="314">
        <f t="shared" si="10"/>
        <v>0</v>
      </c>
      <c r="AW17" s="314">
        <f t="shared" si="10"/>
        <v>0</v>
      </c>
      <c r="AX17" s="314">
        <f t="shared" si="10"/>
        <v>0</v>
      </c>
      <c r="AY17" s="314">
        <f t="shared" si="10"/>
        <v>0</v>
      </c>
      <c r="AZ17" s="314">
        <f t="shared" si="10"/>
        <v>0</v>
      </c>
      <c r="BA17" s="314">
        <f t="shared" si="10"/>
        <v>0</v>
      </c>
      <c r="BB17" s="314">
        <f t="shared" si="10"/>
        <v>0</v>
      </c>
      <c r="BC17" s="314">
        <f t="shared" si="10"/>
        <v>0</v>
      </c>
      <c r="BD17" s="314">
        <f t="shared" si="10"/>
        <v>0</v>
      </c>
      <c r="BE17" s="314">
        <f t="shared" si="10"/>
        <v>0</v>
      </c>
      <c r="BF17" s="314">
        <f t="shared" si="10"/>
        <v>28.406946050688902</v>
      </c>
      <c r="BG17" s="314">
        <f t="shared" si="10"/>
        <v>27.432701623546105</v>
      </c>
      <c r="BH17" s="314">
        <f t="shared" si="10"/>
        <v>26.234479032471963</v>
      </c>
      <c r="BI17" s="314">
        <f t="shared" si="10"/>
        <v>25.217539613784226</v>
      </c>
      <c r="BJ17" s="314">
        <f t="shared" si="10"/>
        <v>23.893453975822563</v>
      </c>
      <c r="BK17" s="314">
        <f t="shared" si="10"/>
        <v>23.356956766137984</v>
      </c>
      <c r="BL17" s="314">
        <f t="shared" si="10"/>
        <v>22.860791391673466</v>
      </c>
      <c r="BM17" s="314">
        <f t="shared" si="10"/>
        <v>22.195142250613998</v>
      </c>
      <c r="BN17" s="314">
        <f t="shared" si="10"/>
        <v>20.731727340506914</v>
      </c>
      <c r="BO17" s="314">
        <f t="shared" si="10"/>
        <v>20.801005350659317</v>
      </c>
      <c r="BP17" s="314">
        <f t="shared" ref="BP17:CC17" si="11">SUM(BP18, BP19,BP20)</f>
        <v>20.826470289915786</v>
      </c>
      <c r="BQ17" s="314">
        <f t="shared" si="11"/>
        <v>20.959430350443746</v>
      </c>
      <c r="BR17" s="314">
        <f t="shared" si="11"/>
        <v>19.738998445075392</v>
      </c>
      <c r="BS17" s="314">
        <f t="shared" si="11"/>
        <v>20.002488621536003</v>
      </c>
      <c r="BT17" s="314">
        <f t="shared" si="11"/>
        <v>19.745434635194613</v>
      </c>
      <c r="BU17" s="314">
        <f t="shared" si="11"/>
        <v>27.920411526237345</v>
      </c>
      <c r="BV17" s="314">
        <f t="shared" si="11"/>
        <v>21.914617704165472</v>
      </c>
      <c r="BW17" s="314">
        <f t="shared" si="11"/>
        <v>19.783241792340625</v>
      </c>
      <c r="BX17" s="314">
        <f t="shared" si="11"/>
        <v>18.171872504115171</v>
      </c>
      <c r="BY17" s="314">
        <f t="shared" si="11"/>
        <v>15.391689978870325</v>
      </c>
      <c r="BZ17" s="314">
        <f t="shared" si="11"/>
        <v>13.350342239319883</v>
      </c>
      <c r="CA17" s="314">
        <f t="shared" si="11"/>
        <v>11.695775560065426</v>
      </c>
      <c r="CB17" s="314">
        <f t="shared" si="11"/>
        <v>10.267527996358083</v>
      </c>
      <c r="CC17" s="315">
        <f t="shared" si="11"/>
        <v>9.0499757237828824</v>
      </c>
    </row>
    <row r="18" spans="1:81" x14ac:dyDescent="0.4">
      <c r="B18" s="65" t="s">
        <v>469</v>
      </c>
      <c r="C18" s="178"/>
      <c r="D18" s="317">
        <v>0</v>
      </c>
      <c r="E18" s="317">
        <v>0</v>
      </c>
      <c r="F18" s="317">
        <v>0</v>
      </c>
      <c r="G18" s="317">
        <v>0</v>
      </c>
      <c r="H18" s="317">
        <v>0</v>
      </c>
      <c r="I18" s="317">
        <v>0</v>
      </c>
      <c r="J18" s="317">
        <v>0</v>
      </c>
      <c r="K18" s="317">
        <v>0</v>
      </c>
      <c r="L18" s="317">
        <v>0</v>
      </c>
      <c r="M18" s="317">
        <v>0</v>
      </c>
      <c r="N18" s="317">
        <v>0</v>
      </c>
      <c r="O18" s="317">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7">
        <v>0</v>
      </c>
      <c r="AO18" s="317">
        <v>0</v>
      </c>
      <c r="AP18" s="317">
        <v>0</v>
      </c>
      <c r="AQ18" s="317">
        <v>0</v>
      </c>
      <c r="AR18" s="317">
        <v>0</v>
      </c>
      <c r="AS18" s="317">
        <v>0</v>
      </c>
      <c r="AT18" s="317">
        <v>0</v>
      </c>
      <c r="AU18" s="317">
        <v>0</v>
      </c>
      <c r="AV18" s="317">
        <v>0</v>
      </c>
      <c r="AW18" s="317">
        <v>0</v>
      </c>
      <c r="AX18" s="317">
        <v>0</v>
      </c>
      <c r="AY18" s="317">
        <v>0</v>
      </c>
      <c r="AZ18" s="317">
        <v>0</v>
      </c>
      <c r="BA18" s="317">
        <v>0</v>
      </c>
      <c r="BB18" s="317">
        <v>0</v>
      </c>
      <c r="BC18" s="317">
        <v>0</v>
      </c>
      <c r="BD18" s="317">
        <v>0</v>
      </c>
      <c r="BE18" s="317">
        <v>0</v>
      </c>
      <c r="BF18" s="317">
        <v>0</v>
      </c>
      <c r="BG18" s="317">
        <v>0</v>
      </c>
      <c r="BH18" s="317">
        <v>0</v>
      </c>
      <c r="BI18" s="317">
        <v>0</v>
      </c>
      <c r="BJ18" s="317">
        <v>0</v>
      </c>
      <c r="BK18" s="317">
        <v>0</v>
      </c>
      <c r="BL18" s="317">
        <v>0</v>
      </c>
      <c r="BM18" s="317">
        <v>0</v>
      </c>
      <c r="BN18" s="317">
        <v>0</v>
      </c>
      <c r="BO18" s="317">
        <v>0</v>
      </c>
      <c r="BP18" s="317">
        <v>0</v>
      </c>
      <c r="BQ18" s="317">
        <v>0</v>
      </c>
      <c r="BR18" s="317">
        <v>0</v>
      </c>
      <c r="BS18" s="317">
        <v>0</v>
      </c>
      <c r="BT18" s="317">
        <v>0</v>
      </c>
      <c r="BU18" s="317">
        <v>2.0614968857483302</v>
      </c>
      <c r="BV18" s="317">
        <v>3.4890781420761634</v>
      </c>
      <c r="BW18" s="317">
        <v>3.6031249110839436</v>
      </c>
      <c r="BX18" s="317">
        <v>4.2892598882445734</v>
      </c>
      <c r="BY18" s="317">
        <v>4.2394711650621044</v>
      </c>
      <c r="BZ18" s="317">
        <v>4.174648545539533</v>
      </c>
      <c r="CA18" s="317">
        <v>4.1363659975476477</v>
      </c>
      <c r="CB18" s="317">
        <v>4.1172764717557584</v>
      </c>
      <c r="CC18" s="318">
        <v>4.0934529223807017</v>
      </c>
    </row>
    <row r="19" spans="1:81" x14ac:dyDescent="0.4">
      <c r="B19" s="65" t="s">
        <v>475</v>
      </c>
      <c r="C19" s="178"/>
      <c r="D19" s="317" t="s">
        <v>443</v>
      </c>
      <c r="E19" s="317" t="s">
        <v>443</v>
      </c>
      <c r="F19" s="317" t="s">
        <v>443</v>
      </c>
      <c r="G19" s="317" t="s">
        <v>443</v>
      </c>
      <c r="H19" s="317" t="s">
        <v>443</v>
      </c>
      <c r="I19" s="317" t="s">
        <v>443</v>
      </c>
      <c r="J19" s="317" t="s">
        <v>443</v>
      </c>
      <c r="K19" s="317" t="s">
        <v>443</v>
      </c>
      <c r="L19" s="317" t="s">
        <v>443</v>
      </c>
      <c r="M19" s="317" t="s">
        <v>443</v>
      </c>
      <c r="N19" s="317" t="s">
        <v>443</v>
      </c>
      <c r="O19" s="317" t="s">
        <v>443</v>
      </c>
      <c r="P19" s="317" t="s">
        <v>443</v>
      </c>
      <c r="Q19" s="317" t="s">
        <v>443</v>
      </c>
      <c r="R19" s="317" t="s">
        <v>443</v>
      </c>
      <c r="S19" s="317" t="s">
        <v>443</v>
      </c>
      <c r="T19" s="317" t="s">
        <v>443</v>
      </c>
      <c r="U19" s="317" t="s">
        <v>443</v>
      </c>
      <c r="V19" s="317" t="s">
        <v>443</v>
      </c>
      <c r="W19" s="317" t="s">
        <v>443</v>
      </c>
      <c r="X19" s="317" t="s">
        <v>443</v>
      </c>
      <c r="Y19" s="317" t="s">
        <v>443</v>
      </c>
      <c r="Z19" s="317" t="s">
        <v>443</v>
      </c>
      <c r="AA19" s="317" t="s">
        <v>443</v>
      </c>
      <c r="AB19" s="317" t="s">
        <v>443</v>
      </c>
      <c r="AC19" s="317" t="s">
        <v>443</v>
      </c>
      <c r="AD19" s="317" t="s">
        <v>443</v>
      </c>
      <c r="AE19" s="317" t="s">
        <v>443</v>
      </c>
      <c r="AF19" s="317" t="s">
        <v>443</v>
      </c>
      <c r="AG19" s="317" t="s">
        <v>443</v>
      </c>
      <c r="AH19" s="317" t="s">
        <v>443</v>
      </c>
      <c r="AI19" s="317" t="s">
        <v>443</v>
      </c>
      <c r="AJ19" s="317" t="s">
        <v>443</v>
      </c>
      <c r="AK19" s="317" t="s">
        <v>443</v>
      </c>
      <c r="AL19" s="317" t="s">
        <v>443</v>
      </c>
      <c r="AM19" s="317" t="s">
        <v>443</v>
      </c>
      <c r="AN19" s="317" t="s">
        <v>443</v>
      </c>
      <c r="AO19" s="317" t="s">
        <v>443</v>
      </c>
      <c r="AP19" s="317" t="s">
        <v>443</v>
      </c>
      <c r="AQ19" s="317" t="s">
        <v>443</v>
      </c>
      <c r="AR19" s="317" t="s">
        <v>443</v>
      </c>
      <c r="AS19" s="317" t="s">
        <v>443</v>
      </c>
      <c r="AT19" s="317" t="s">
        <v>443</v>
      </c>
      <c r="AU19" s="317" t="s">
        <v>443</v>
      </c>
      <c r="AV19" s="317" t="s">
        <v>443</v>
      </c>
      <c r="AW19" s="317" t="s">
        <v>443</v>
      </c>
      <c r="AX19" s="317" t="s">
        <v>443</v>
      </c>
      <c r="AY19" s="317" t="s">
        <v>443</v>
      </c>
      <c r="AZ19" s="317" t="s">
        <v>443</v>
      </c>
      <c r="BA19" s="317" t="s">
        <v>443</v>
      </c>
      <c r="BB19" s="317" t="s">
        <v>443</v>
      </c>
      <c r="BC19" s="317" t="s">
        <v>443</v>
      </c>
      <c r="BD19" s="317" t="s">
        <v>443</v>
      </c>
      <c r="BE19" s="317" t="s">
        <v>443</v>
      </c>
      <c r="BF19" s="317">
        <v>21.855523312044063</v>
      </c>
      <c r="BG19" s="317">
        <v>21.244736996699803</v>
      </c>
      <c r="BH19" s="317">
        <v>20.493618536702215</v>
      </c>
      <c r="BI19" s="317">
        <v>20.099632054478512</v>
      </c>
      <c r="BJ19" s="317">
        <v>19.261038291626754</v>
      </c>
      <c r="BK19" s="317">
        <v>19.046589370098435</v>
      </c>
      <c r="BL19" s="317">
        <v>18.970450975628051</v>
      </c>
      <c r="BM19" s="317">
        <v>18.723817671847545</v>
      </c>
      <c r="BN19" s="317">
        <v>17.866738023568765</v>
      </c>
      <c r="BO19" s="317">
        <v>18.134486427765509</v>
      </c>
      <c r="BP19" s="317">
        <v>18.395167008879625</v>
      </c>
      <c r="BQ19" s="317">
        <v>18.477813356268488</v>
      </c>
      <c r="BR19" s="317">
        <v>17.827088036057095</v>
      </c>
      <c r="BS19" s="317">
        <v>18.354041239691064</v>
      </c>
      <c r="BT19" s="317">
        <v>18.291717736752897</v>
      </c>
      <c r="BU19" s="317">
        <v>11.986568624263247</v>
      </c>
      <c r="BV19" s="317">
        <v>8.5409228295393067</v>
      </c>
      <c r="BW19" s="317">
        <v>7.5000859101066979</v>
      </c>
      <c r="BX19" s="317">
        <v>6.4351072393287723</v>
      </c>
      <c r="BY19" s="317">
        <v>5.1694681692171729</v>
      </c>
      <c r="BZ19" s="317">
        <v>4.253275269469615</v>
      </c>
      <c r="CA19" s="317">
        <v>3.5040674653125201</v>
      </c>
      <c r="CB19" s="317">
        <v>2.8508703084040694</v>
      </c>
      <c r="CC19" s="318">
        <v>2.297532650643733</v>
      </c>
    </row>
    <row r="20" spans="1:81" s="275" customFormat="1" ht="26.25" customHeight="1" thickBot="1" x14ac:dyDescent="0.4">
      <c r="B20" s="77" t="s">
        <v>476</v>
      </c>
      <c r="C20" s="319"/>
      <c r="D20" s="320" t="s">
        <v>443</v>
      </c>
      <c r="E20" s="320" t="s">
        <v>443</v>
      </c>
      <c r="F20" s="320" t="s">
        <v>443</v>
      </c>
      <c r="G20" s="320" t="s">
        <v>443</v>
      </c>
      <c r="H20" s="320" t="s">
        <v>443</v>
      </c>
      <c r="I20" s="320" t="s">
        <v>443</v>
      </c>
      <c r="J20" s="320" t="s">
        <v>443</v>
      </c>
      <c r="K20" s="320" t="s">
        <v>443</v>
      </c>
      <c r="L20" s="320" t="s">
        <v>443</v>
      </c>
      <c r="M20" s="320" t="s">
        <v>443</v>
      </c>
      <c r="N20" s="320" t="s">
        <v>443</v>
      </c>
      <c r="O20" s="320" t="s">
        <v>443</v>
      </c>
      <c r="P20" s="320" t="s">
        <v>443</v>
      </c>
      <c r="Q20" s="320" t="s">
        <v>443</v>
      </c>
      <c r="R20" s="320" t="s">
        <v>443</v>
      </c>
      <c r="S20" s="320" t="s">
        <v>443</v>
      </c>
      <c r="T20" s="320" t="s">
        <v>443</v>
      </c>
      <c r="U20" s="320" t="s">
        <v>443</v>
      </c>
      <c r="V20" s="320" t="s">
        <v>443</v>
      </c>
      <c r="W20" s="320" t="s">
        <v>443</v>
      </c>
      <c r="X20" s="320" t="s">
        <v>443</v>
      </c>
      <c r="Y20" s="320" t="s">
        <v>443</v>
      </c>
      <c r="Z20" s="320" t="s">
        <v>443</v>
      </c>
      <c r="AA20" s="320" t="s">
        <v>443</v>
      </c>
      <c r="AB20" s="320" t="s">
        <v>443</v>
      </c>
      <c r="AC20" s="320" t="s">
        <v>443</v>
      </c>
      <c r="AD20" s="320" t="s">
        <v>443</v>
      </c>
      <c r="AE20" s="320" t="s">
        <v>443</v>
      </c>
      <c r="AF20" s="320" t="s">
        <v>443</v>
      </c>
      <c r="AG20" s="320" t="s">
        <v>443</v>
      </c>
      <c r="AH20" s="320" t="s">
        <v>443</v>
      </c>
      <c r="AI20" s="320" t="s">
        <v>443</v>
      </c>
      <c r="AJ20" s="320" t="s">
        <v>443</v>
      </c>
      <c r="AK20" s="320" t="s">
        <v>443</v>
      </c>
      <c r="AL20" s="320" t="s">
        <v>443</v>
      </c>
      <c r="AM20" s="320" t="s">
        <v>443</v>
      </c>
      <c r="AN20" s="320" t="s">
        <v>443</v>
      </c>
      <c r="AO20" s="320" t="s">
        <v>443</v>
      </c>
      <c r="AP20" s="320" t="s">
        <v>443</v>
      </c>
      <c r="AQ20" s="320" t="s">
        <v>443</v>
      </c>
      <c r="AR20" s="320" t="s">
        <v>443</v>
      </c>
      <c r="AS20" s="320" t="s">
        <v>443</v>
      </c>
      <c r="AT20" s="320" t="s">
        <v>443</v>
      </c>
      <c r="AU20" s="320" t="s">
        <v>443</v>
      </c>
      <c r="AV20" s="320" t="s">
        <v>443</v>
      </c>
      <c r="AW20" s="320" t="s">
        <v>443</v>
      </c>
      <c r="AX20" s="320" t="s">
        <v>443</v>
      </c>
      <c r="AY20" s="320" t="s">
        <v>443</v>
      </c>
      <c r="AZ20" s="320" t="s">
        <v>443</v>
      </c>
      <c r="BA20" s="320" t="s">
        <v>443</v>
      </c>
      <c r="BB20" s="320" t="s">
        <v>443</v>
      </c>
      <c r="BC20" s="320" t="s">
        <v>443</v>
      </c>
      <c r="BD20" s="320" t="s">
        <v>443</v>
      </c>
      <c r="BE20" s="320" t="s">
        <v>443</v>
      </c>
      <c r="BF20" s="320">
        <v>6.5514227386448374</v>
      </c>
      <c r="BG20" s="320">
        <v>6.1879646268463011</v>
      </c>
      <c r="BH20" s="320">
        <v>5.7408604957697484</v>
      </c>
      <c r="BI20" s="320">
        <v>5.1179075593057144</v>
      </c>
      <c r="BJ20" s="320">
        <v>4.6324156841958084</v>
      </c>
      <c r="BK20" s="320">
        <v>4.3103673960395499</v>
      </c>
      <c r="BL20" s="320">
        <v>3.8903404160454169</v>
      </c>
      <c r="BM20" s="320">
        <v>3.4713245787664526</v>
      </c>
      <c r="BN20" s="320">
        <v>2.8649893169381504</v>
      </c>
      <c r="BO20" s="320">
        <v>2.666518922893808</v>
      </c>
      <c r="BP20" s="320">
        <v>2.4313032810361626</v>
      </c>
      <c r="BQ20" s="320">
        <v>2.4816169941752575</v>
      </c>
      <c r="BR20" s="320">
        <v>1.9119104090182988</v>
      </c>
      <c r="BS20" s="320">
        <v>1.6484473818449403</v>
      </c>
      <c r="BT20" s="320">
        <v>1.4537168984417166</v>
      </c>
      <c r="BU20" s="320">
        <v>13.872346016225769</v>
      </c>
      <c r="BV20" s="320">
        <v>9.8846167325500005</v>
      </c>
      <c r="BW20" s="320">
        <v>8.6800309711499857</v>
      </c>
      <c r="BX20" s="320">
        <v>7.4475053765418266</v>
      </c>
      <c r="BY20" s="320">
        <v>5.9827506445910474</v>
      </c>
      <c r="BZ20" s="320">
        <v>4.9224184243107354</v>
      </c>
      <c r="CA20" s="320">
        <v>4.0553420972052585</v>
      </c>
      <c r="CB20" s="320">
        <v>3.2993812161982552</v>
      </c>
      <c r="CC20" s="321">
        <v>2.6589901507584486</v>
      </c>
    </row>
    <row r="21" spans="1:81" ht="26.25" customHeight="1" x14ac:dyDescent="0.4">
      <c r="A21" s="322"/>
      <c r="B21" s="93" t="s">
        <v>468</v>
      </c>
      <c r="D21" s="47" t="s">
        <v>141</v>
      </c>
      <c r="E21" s="47" t="s">
        <v>142</v>
      </c>
      <c r="F21" s="47" t="s">
        <v>143</v>
      </c>
      <c r="G21" s="47" t="s">
        <v>144</v>
      </c>
      <c r="H21" s="47" t="s">
        <v>145</v>
      </c>
      <c r="I21" s="47" t="s">
        <v>146</v>
      </c>
      <c r="J21" s="47" t="s">
        <v>147</v>
      </c>
      <c r="K21" s="47" t="s">
        <v>148</v>
      </c>
      <c r="L21" s="47" t="s">
        <v>149</v>
      </c>
      <c r="M21" s="47" t="s">
        <v>150</v>
      </c>
      <c r="N21" s="47" t="s">
        <v>151</v>
      </c>
      <c r="O21" s="47" t="s">
        <v>152</v>
      </c>
      <c r="P21" s="47" t="s">
        <v>153</v>
      </c>
      <c r="Q21" s="47" t="s">
        <v>154</v>
      </c>
      <c r="R21" s="47" t="s">
        <v>155</v>
      </c>
      <c r="S21" s="47" t="s">
        <v>156</v>
      </c>
      <c r="T21" s="47" t="s">
        <v>157</v>
      </c>
      <c r="U21" s="47" t="s">
        <v>158</v>
      </c>
      <c r="V21" s="47" t="s">
        <v>159</v>
      </c>
      <c r="W21" s="47" t="s">
        <v>160</v>
      </c>
      <c r="X21" s="47" t="s">
        <v>161</v>
      </c>
      <c r="Y21" s="47" t="s">
        <v>162</v>
      </c>
      <c r="Z21" s="47" t="s">
        <v>163</v>
      </c>
      <c r="AA21" s="47" t="s">
        <v>164</v>
      </c>
      <c r="AB21" s="47" t="s">
        <v>165</v>
      </c>
      <c r="AC21" s="47" t="s">
        <v>166</v>
      </c>
      <c r="AD21" s="47" t="s">
        <v>167</v>
      </c>
      <c r="AE21" s="47" t="s">
        <v>168</v>
      </c>
      <c r="AF21" s="47" t="s">
        <v>169</v>
      </c>
      <c r="AG21" s="47" t="s">
        <v>170</v>
      </c>
      <c r="AH21" s="47" t="s">
        <v>171</v>
      </c>
      <c r="AI21" s="47" t="s">
        <v>172</v>
      </c>
      <c r="AJ21" s="47" t="s">
        <v>173</v>
      </c>
      <c r="AK21" s="47" t="s">
        <v>174</v>
      </c>
      <c r="AL21" s="47" t="s">
        <v>175</v>
      </c>
      <c r="AM21" s="47" t="s">
        <v>176</v>
      </c>
      <c r="AN21" s="47" t="s">
        <v>177</v>
      </c>
      <c r="AO21" s="47" t="s">
        <v>178</v>
      </c>
      <c r="AP21" s="47" t="s">
        <v>179</v>
      </c>
      <c r="AQ21" s="47" t="s">
        <v>180</v>
      </c>
      <c r="AR21" s="47" t="s">
        <v>181</v>
      </c>
      <c r="AS21" s="47" t="s">
        <v>182</v>
      </c>
      <c r="AT21" s="47" t="s">
        <v>183</v>
      </c>
      <c r="AU21" s="47" t="s">
        <v>184</v>
      </c>
      <c r="AV21" s="47" t="s">
        <v>185</v>
      </c>
      <c r="AW21" s="47" t="s">
        <v>186</v>
      </c>
      <c r="AX21" s="47" t="s">
        <v>187</v>
      </c>
      <c r="AY21" s="47" t="s">
        <v>87</v>
      </c>
      <c r="AZ21" s="47" t="s">
        <v>88</v>
      </c>
      <c r="BA21" s="47" t="s">
        <v>89</v>
      </c>
      <c r="BB21" s="47" t="s">
        <v>90</v>
      </c>
      <c r="BC21" s="47" t="s">
        <v>91</v>
      </c>
      <c r="BD21" s="47" t="s">
        <v>92</v>
      </c>
      <c r="BE21" s="47" t="s">
        <v>93</v>
      </c>
      <c r="BF21" s="47" t="s">
        <v>94</v>
      </c>
      <c r="BG21" s="47" t="s">
        <v>95</v>
      </c>
      <c r="BH21" s="47" t="s">
        <v>96</v>
      </c>
      <c r="BI21" s="47" t="s">
        <v>97</v>
      </c>
      <c r="BJ21" s="47" t="s">
        <v>98</v>
      </c>
      <c r="BK21" s="47" t="s">
        <v>99</v>
      </c>
      <c r="BL21" s="47" t="s">
        <v>100</v>
      </c>
      <c r="BM21" s="47" t="s">
        <v>101</v>
      </c>
      <c r="BN21" s="47" t="s">
        <v>102</v>
      </c>
      <c r="BO21" s="47" t="s">
        <v>103</v>
      </c>
      <c r="BP21" s="47" t="s">
        <v>104</v>
      </c>
      <c r="BQ21" s="47" t="s">
        <v>105</v>
      </c>
      <c r="BR21" s="47" t="s">
        <v>106</v>
      </c>
      <c r="BS21" s="47" t="s">
        <v>107</v>
      </c>
      <c r="BT21" s="47" t="s">
        <v>108</v>
      </c>
      <c r="BU21" s="47" t="s">
        <v>109</v>
      </c>
      <c r="BV21" s="47" t="s">
        <v>110</v>
      </c>
      <c r="BW21" s="47" t="s">
        <v>111</v>
      </c>
      <c r="BX21" s="47" t="s">
        <v>112</v>
      </c>
      <c r="BY21" s="47" t="s">
        <v>113</v>
      </c>
      <c r="BZ21" s="47" t="s">
        <v>114</v>
      </c>
      <c r="CA21" s="47" t="s">
        <v>115</v>
      </c>
      <c r="CB21" s="47" t="s">
        <v>116</v>
      </c>
      <c r="CC21" s="48" t="s">
        <v>117</v>
      </c>
    </row>
    <row r="22" spans="1:81" x14ac:dyDescent="0.4">
      <c r="A22" s="322"/>
      <c r="B22" s="302" t="s">
        <v>302</v>
      </c>
      <c r="C22" s="323"/>
      <c r="D22" s="248" t="s">
        <v>119</v>
      </c>
      <c r="E22" s="248" t="s">
        <v>119</v>
      </c>
      <c r="F22" s="248" t="s">
        <v>119</v>
      </c>
      <c r="G22" s="248" t="s">
        <v>119</v>
      </c>
      <c r="H22" s="248" t="s">
        <v>119</v>
      </c>
      <c r="I22" s="248" t="s">
        <v>119</v>
      </c>
      <c r="J22" s="248" t="s">
        <v>119</v>
      </c>
      <c r="K22" s="248" t="s">
        <v>119</v>
      </c>
      <c r="L22" s="248" t="s">
        <v>119</v>
      </c>
      <c r="M22" s="248" t="s">
        <v>119</v>
      </c>
      <c r="N22" s="248" t="s">
        <v>119</v>
      </c>
      <c r="O22" s="248" t="s">
        <v>119</v>
      </c>
      <c r="P22" s="248" t="s">
        <v>119</v>
      </c>
      <c r="Q22" s="248" t="s">
        <v>119</v>
      </c>
      <c r="R22" s="248" t="s">
        <v>119</v>
      </c>
      <c r="S22" s="248" t="s">
        <v>119</v>
      </c>
      <c r="T22" s="248" t="s">
        <v>119</v>
      </c>
      <c r="U22" s="248" t="s">
        <v>119</v>
      </c>
      <c r="V22" s="248" t="s">
        <v>119</v>
      </c>
      <c r="W22" s="248" t="s">
        <v>119</v>
      </c>
      <c r="X22" s="248" t="s">
        <v>119</v>
      </c>
      <c r="Y22" s="248" t="s">
        <v>119</v>
      </c>
      <c r="Z22" s="248" t="s">
        <v>119</v>
      </c>
      <c r="AA22" s="248" t="s">
        <v>119</v>
      </c>
      <c r="AB22" s="248" t="s">
        <v>119</v>
      </c>
      <c r="AC22" s="248" t="s">
        <v>119</v>
      </c>
      <c r="AD22" s="248" t="s">
        <v>119</v>
      </c>
      <c r="AE22" s="248" t="s">
        <v>119</v>
      </c>
      <c r="AF22" s="248" t="s">
        <v>119</v>
      </c>
      <c r="AG22" s="248" t="s">
        <v>119</v>
      </c>
      <c r="AH22" s="248" t="s">
        <v>119</v>
      </c>
      <c r="AI22" s="248" t="s">
        <v>119</v>
      </c>
      <c r="AJ22" s="248" t="s">
        <v>119</v>
      </c>
      <c r="AK22" s="248" t="s">
        <v>119</v>
      </c>
      <c r="AL22" s="248" t="s">
        <v>119</v>
      </c>
      <c r="AM22" s="248" t="s">
        <v>119</v>
      </c>
      <c r="AN22" s="248" t="s">
        <v>119</v>
      </c>
      <c r="AO22" s="248" t="s">
        <v>119</v>
      </c>
      <c r="AP22" s="248" t="s">
        <v>119</v>
      </c>
      <c r="AQ22" s="248" t="s">
        <v>119</v>
      </c>
      <c r="AR22" s="248" t="s">
        <v>119</v>
      </c>
      <c r="AS22" s="248" t="s">
        <v>119</v>
      </c>
      <c r="AT22" s="248" t="s">
        <v>119</v>
      </c>
      <c r="AU22" s="248" t="s">
        <v>119</v>
      </c>
      <c r="AV22" s="248" t="s">
        <v>119</v>
      </c>
      <c r="AW22" s="248" t="s">
        <v>119</v>
      </c>
      <c r="AX22" s="248" t="s">
        <v>119</v>
      </c>
      <c r="AY22" s="248" t="s">
        <v>119</v>
      </c>
      <c r="AZ22" s="248" t="s">
        <v>119</v>
      </c>
      <c r="BA22" s="248" t="s">
        <v>119</v>
      </c>
      <c r="BB22" s="248" t="s">
        <v>119</v>
      </c>
      <c r="BC22" s="248" t="s">
        <v>119</v>
      </c>
      <c r="BD22" s="248" t="s">
        <v>119</v>
      </c>
      <c r="BE22" s="248" t="s">
        <v>119</v>
      </c>
      <c r="BF22" s="248" t="s">
        <v>119</v>
      </c>
      <c r="BG22" s="248" t="s">
        <v>119</v>
      </c>
      <c r="BH22" s="248" t="s">
        <v>119</v>
      </c>
      <c r="BI22" s="248" t="s">
        <v>119</v>
      </c>
      <c r="BJ22" s="248" t="s">
        <v>119</v>
      </c>
      <c r="BK22" s="248" t="s">
        <v>119</v>
      </c>
      <c r="BL22" s="248" t="s">
        <v>119</v>
      </c>
      <c r="BM22" s="248" t="s">
        <v>119</v>
      </c>
      <c r="BN22" s="248" t="s">
        <v>119</v>
      </c>
      <c r="BO22" s="248" t="s">
        <v>119</v>
      </c>
      <c r="BP22" s="248" t="s">
        <v>119</v>
      </c>
      <c r="BQ22" s="248" t="s">
        <v>119</v>
      </c>
      <c r="BR22" s="248" t="s">
        <v>119</v>
      </c>
      <c r="BS22" s="248" t="s">
        <v>119</v>
      </c>
      <c r="BT22" s="248" t="s">
        <v>119</v>
      </c>
      <c r="BU22" s="248" t="s">
        <v>119</v>
      </c>
      <c r="BV22" s="248" t="s">
        <v>119</v>
      </c>
      <c r="BW22" s="248" t="s">
        <v>119</v>
      </c>
      <c r="BX22" s="248" t="s">
        <v>120</v>
      </c>
      <c r="BY22" s="248" t="s">
        <v>120</v>
      </c>
      <c r="BZ22" s="248" t="s">
        <v>120</v>
      </c>
      <c r="CA22" s="248" t="s">
        <v>120</v>
      </c>
      <c r="CB22" s="248" t="s">
        <v>120</v>
      </c>
      <c r="CC22" s="249" t="s">
        <v>120</v>
      </c>
    </row>
    <row r="23" spans="1:81" s="219" customFormat="1" ht="26.25" customHeight="1" x14ac:dyDescent="0.4">
      <c r="A23" s="316"/>
      <c r="B23" s="93" t="s">
        <v>133</v>
      </c>
      <c r="C23" s="93"/>
      <c r="D23" s="314">
        <v>548.38770520219657</v>
      </c>
      <c r="E23" s="314">
        <v>725.3911890309945</v>
      </c>
      <c r="F23" s="314">
        <v>720.98883783224926</v>
      </c>
      <c r="G23" s="314">
        <v>743.03834983968704</v>
      </c>
      <c r="H23" s="314">
        <v>794.63823524522081</v>
      </c>
      <c r="I23" s="314">
        <v>847.9230148680781</v>
      </c>
      <c r="J23" s="314">
        <v>871.83166381189926</v>
      </c>
      <c r="K23" s="314">
        <v>935.22807686552903</v>
      </c>
      <c r="L23" s="314">
        <v>941.62980171684796</v>
      </c>
      <c r="M23" s="314">
        <v>1032.0951778955548</v>
      </c>
      <c r="N23" s="314">
        <v>1323.1591499674591</v>
      </c>
      <c r="O23" s="314">
        <v>1408.1297479084099</v>
      </c>
      <c r="P23" s="314">
        <v>1469.8425226947666</v>
      </c>
      <c r="Q23" s="314">
        <v>1731.8600268266741</v>
      </c>
      <c r="R23" s="314">
        <v>1763.0689478755994</v>
      </c>
      <c r="S23" s="314">
        <v>2043.9862663914175</v>
      </c>
      <c r="T23" s="314">
        <v>2129.1242857818315</v>
      </c>
      <c r="U23" s="314">
        <v>2543.7921848513442</v>
      </c>
      <c r="V23" s="314">
        <v>2509.2361231368268</v>
      </c>
      <c r="W23" s="314">
        <v>2563.4215228410512</v>
      </c>
      <c r="X23" s="314">
        <v>2534.4842089337126</v>
      </c>
      <c r="Y23" s="314">
        <v>2493.7275339973444</v>
      </c>
      <c r="Z23" s="314">
        <v>2353.7993786546558</v>
      </c>
      <c r="AA23" s="314">
        <v>2553.2040696068443</v>
      </c>
      <c r="AB23" s="314">
        <v>2641.4487803869438</v>
      </c>
      <c r="AC23" s="314">
        <v>2703.5847935615116</v>
      </c>
      <c r="AD23" s="314">
        <v>2843.6434378727058</v>
      </c>
      <c r="AE23" s="314">
        <v>2896.0550161552387</v>
      </c>
      <c r="AF23" s="314">
        <v>2807.3887936287265</v>
      </c>
      <c r="AG23" s="314">
        <v>2649.9436074933806</v>
      </c>
      <c r="AH23" s="314">
        <f t="shared" ref="AH23:CC23" si="12">SUM(AH24:AH25)</f>
        <v>2581.1319847987666</v>
      </c>
      <c r="AI23" s="314">
        <f t="shared" si="12"/>
        <v>2462.5435912728526</v>
      </c>
      <c r="AJ23" s="314">
        <f t="shared" si="12"/>
        <v>2342.6825180394649</v>
      </c>
      <c r="AK23" s="314">
        <f t="shared" si="12"/>
        <v>2295.5038418766612</v>
      </c>
      <c r="AL23" s="314">
        <f t="shared" si="12"/>
        <v>2243.3323453463645</v>
      </c>
      <c r="AM23" s="314">
        <f t="shared" si="12"/>
        <v>2276.8903936894903</v>
      </c>
      <c r="AN23" s="314">
        <f t="shared" si="12"/>
        <v>2193.5151796193991</v>
      </c>
      <c r="AO23" s="314">
        <f t="shared" si="12"/>
        <v>2117.551935050104</v>
      </c>
      <c r="AP23" s="314">
        <f t="shared" si="12"/>
        <v>2096.7899251186836</v>
      </c>
      <c r="AQ23" s="314">
        <f t="shared" si="12"/>
        <v>2019.9839819470603</v>
      </c>
      <c r="AR23" s="314">
        <f t="shared" si="12"/>
        <v>1920.7770209966727</v>
      </c>
      <c r="AS23" s="314">
        <f t="shared" si="12"/>
        <v>1787.0844432423985</v>
      </c>
      <c r="AT23" s="314">
        <f t="shared" si="12"/>
        <v>1723.1667770576705</v>
      </c>
      <c r="AU23" s="314">
        <f t="shared" si="12"/>
        <v>1850.5131991253857</v>
      </c>
      <c r="AV23" s="314">
        <f t="shared" si="12"/>
        <v>1802.5007157821274</v>
      </c>
      <c r="AW23" s="314">
        <f t="shared" si="12"/>
        <v>1811.4602071331674</v>
      </c>
      <c r="AX23" s="314">
        <f t="shared" si="12"/>
        <v>1757.3676381006619</v>
      </c>
      <c r="AY23" s="314">
        <f t="shared" si="12"/>
        <v>1697.2306900276494</v>
      </c>
      <c r="AZ23" s="314">
        <f t="shared" si="12"/>
        <v>1582.3205086038056</v>
      </c>
      <c r="BA23" s="314">
        <f t="shared" si="12"/>
        <v>1596.993024945318</v>
      </c>
      <c r="BB23" s="314">
        <f t="shared" si="12"/>
        <v>1550.970944978058</v>
      </c>
      <c r="BC23" s="314">
        <f t="shared" si="12"/>
        <v>1587.319707011223</v>
      </c>
      <c r="BD23" s="314">
        <f t="shared" si="12"/>
        <v>1534.2466048070223</v>
      </c>
      <c r="BE23" s="314">
        <f t="shared" si="12"/>
        <v>1686.1493077605815</v>
      </c>
      <c r="BF23" s="314">
        <f t="shared" si="12"/>
        <v>1631.5230962803478</v>
      </c>
      <c r="BG23" s="314">
        <f t="shared" si="12"/>
        <v>1478.6218965140743</v>
      </c>
      <c r="BH23" s="314">
        <f t="shared" si="12"/>
        <v>1317.7923775294755</v>
      </c>
      <c r="BI23" s="314">
        <f t="shared" si="12"/>
        <v>1216.7626304736561</v>
      </c>
      <c r="BJ23" s="314">
        <f t="shared" si="12"/>
        <v>1077.6560725969405</v>
      </c>
      <c r="BK23" s="314">
        <f t="shared" si="12"/>
        <v>968.66884143358993</v>
      </c>
      <c r="BL23" s="314">
        <f t="shared" si="12"/>
        <v>864.42681718057224</v>
      </c>
      <c r="BM23" s="314">
        <f t="shared" si="12"/>
        <v>819.16618275311976</v>
      </c>
      <c r="BN23" s="314">
        <f t="shared" si="12"/>
        <v>759.71236786349641</v>
      </c>
      <c r="BO23" s="314">
        <f t="shared" si="12"/>
        <v>724.49928096044994</v>
      </c>
      <c r="BP23" s="314">
        <f t="shared" si="12"/>
        <v>708.28790116661958</v>
      </c>
      <c r="BQ23" s="314">
        <f t="shared" si="12"/>
        <v>683.63498382991759</v>
      </c>
      <c r="BR23" s="314">
        <f t="shared" si="12"/>
        <v>660.94160295379709</v>
      </c>
      <c r="BS23" s="314">
        <f t="shared" si="12"/>
        <v>653.58711093364377</v>
      </c>
      <c r="BT23" s="314">
        <f t="shared" si="12"/>
        <v>624.81729826572302</v>
      </c>
      <c r="BU23" s="314">
        <f t="shared" si="12"/>
        <v>553.64965672077039</v>
      </c>
      <c r="BV23" s="314">
        <f t="shared" si="12"/>
        <v>498.769293018491</v>
      </c>
      <c r="BW23" s="314">
        <f t="shared" si="12"/>
        <v>533.29416559989011</v>
      </c>
      <c r="BX23" s="314">
        <f t="shared" si="12"/>
        <v>488.17874117779195</v>
      </c>
      <c r="BY23" s="314">
        <f t="shared" si="12"/>
        <v>392.83596510444647</v>
      </c>
      <c r="BZ23" s="314">
        <f t="shared" si="12"/>
        <v>357.67700656229067</v>
      </c>
      <c r="CA23" s="314">
        <f t="shared" si="12"/>
        <v>293.15667640263962</v>
      </c>
      <c r="CB23" s="314">
        <f t="shared" si="12"/>
        <v>268.59207763521681</v>
      </c>
      <c r="CC23" s="315">
        <f t="shared" si="12"/>
        <v>247.84692331628818</v>
      </c>
    </row>
    <row r="24" spans="1:81" s="219" customFormat="1" x14ac:dyDescent="0.4">
      <c r="A24" s="316"/>
      <c r="B24" s="65" t="s">
        <v>408</v>
      </c>
      <c r="C24" s="93"/>
      <c r="D24" s="317">
        <v>0</v>
      </c>
      <c r="E24" s="317">
        <v>0</v>
      </c>
      <c r="F24" s="317">
        <v>0</v>
      </c>
      <c r="G24" s="317">
        <v>0</v>
      </c>
      <c r="H24" s="317">
        <v>0</v>
      </c>
      <c r="I24" s="317">
        <v>0</v>
      </c>
      <c r="J24" s="317">
        <v>0</v>
      </c>
      <c r="K24" s="317">
        <v>0</v>
      </c>
      <c r="L24" s="317">
        <v>0</v>
      </c>
      <c r="M24" s="317">
        <v>0</v>
      </c>
      <c r="N24" s="317">
        <v>0</v>
      </c>
      <c r="O24" s="317">
        <v>0</v>
      </c>
      <c r="P24" s="317">
        <v>0</v>
      </c>
      <c r="Q24" s="317">
        <v>0</v>
      </c>
      <c r="R24" s="317">
        <v>0</v>
      </c>
      <c r="S24" s="317">
        <v>0</v>
      </c>
      <c r="T24" s="317">
        <v>0</v>
      </c>
      <c r="U24" s="317">
        <v>0</v>
      </c>
      <c r="V24" s="317">
        <v>0</v>
      </c>
      <c r="W24" s="317">
        <v>0</v>
      </c>
      <c r="X24" s="317">
        <v>0</v>
      </c>
      <c r="Y24" s="317">
        <v>0</v>
      </c>
      <c r="Z24" s="317">
        <v>0</v>
      </c>
      <c r="AA24" s="317">
        <v>0</v>
      </c>
      <c r="AB24" s="317">
        <v>0</v>
      </c>
      <c r="AC24" s="317">
        <v>0</v>
      </c>
      <c r="AD24" s="317">
        <v>0</v>
      </c>
      <c r="AE24" s="317">
        <v>0</v>
      </c>
      <c r="AF24" s="317">
        <v>0</v>
      </c>
      <c r="AG24" s="317">
        <v>0</v>
      </c>
      <c r="AH24" s="317">
        <v>2214.1327287719869</v>
      </c>
      <c r="AI24" s="317">
        <v>2150.6364741564917</v>
      </c>
      <c r="AJ24" s="317">
        <v>2044.4699640134236</v>
      </c>
      <c r="AK24" s="317">
        <v>2002.1400021149739</v>
      </c>
      <c r="AL24" s="317">
        <v>1977.0059849159152</v>
      </c>
      <c r="AM24" s="317">
        <v>1997.7177690083918</v>
      </c>
      <c r="AN24" s="317">
        <v>1929.3447536952654</v>
      </c>
      <c r="AO24" s="317">
        <v>1853.0844111864951</v>
      </c>
      <c r="AP24" s="317">
        <v>1841.2597595003128</v>
      </c>
      <c r="AQ24" s="317">
        <v>1768.8433440101524</v>
      </c>
      <c r="AR24" s="317">
        <v>1677.2157116457504</v>
      </c>
      <c r="AS24" s="317">
        <v>1530.9179363976073</v>
      </c>
      <c r="AT24" s="317">
        <v>1502.0537395631038</v>
      </c>
      <c r="AU24" s="317">
        <v>1581.354036416323</v>
      </c>
      <c r="AV24" s="317">
        <v>1520.9764372542859</v>
      </c>
      <c r="AW24" s="317">
        <v>1520.9361170313766</v>
      </c>
      <c r="AX24" s="317">
        <v>1477.1916198125332</v>
      </c>
      <c r="AY24" s="317">
        <v>1422.2804781759107</v>
      </c>
      <c r="AZ24" s="317">
        <v>1338.2422255603988</v>
      </c>
      <c r="BA24" s="317">
        <v>1371.3079954345444</v>
      </c>
      <c r="BB24" s="317">
        <v>1336.8710810564166</v>
      </c>
      <c r="BC24" s="317">
        <v>1382.6978352805322</v>
      </c>
      <c r="BD24" s="317">
        <v>1347.531957115224</v>
      </c>
      <c r="BE24" s="317">
        <v>1495.5867199413058</v>
      </c>
      <c r="BF24" s="317">
        <v>1437.6793486774598</v>
      </c>
      <c r="BG24" s="317">
        <v>1299.2417495094924</v>
      </c>
      <c r="BH24" s="317">
        <v>1148.5218605609273</v>
      </c>
      <c r="BI24" s="317">
        <v>1063.5774035025299</v>
      </c>
      <c r="BJ24" s="317">
        <v>944.5320315883838</v>
      </c>
      <c r="BK24" s="317">
        <v>864.8017530071927</v>
      </c>
      <c r="BL24" s="317">
        <v>780.64705360126891</v>
      </c>
      <c r="BM24" s="317">
        <v>754.24780858379802</v>
      </c>
      <c r="BN24" s="317">
        <v>697.50927099509909</v>
      </c>
      <c r="BO24" s="317">
        <v>678.94564278823748</v>
      </c>
      <c r="BP24" s="317">
        <v>674.48575778264103</v>
      </c>
      <c r="BQ24" s="317">
        <v>661.90292457773057</v>
      </c>
      <c r="BR24" s="317">
        <v>646.70943119255287</v>
      </c>
      <c r="BS24" s="317">
        <v>645.75512712889804</v>
      </c>
      <c r="BT24" s="317">
        <v>619.3702409694713</v>
      </c>
      <c r="BU24" s="317">
        <v>550.06837487954533</v>
      </c>
      <c r="BV24" s="317">
        <v>497.07775594687348</v>
      </c>
      <c r="BW24" s="317">
        <v>532.21295578733987</v>
      </c>
      <c r="BX24" s="317">
        <v>488.17874117779195</v>
      </c>
      <c r="BY24" s="317">
        <v>392.83596510444647</v>
      </c>
      <c r="BZ24" s="317">
        <v>357.67700656229067</v>
      </c>
      <c r="CA24" s="317">
        <v>293.15667640263962</v>
      </c>
      <c r="CB24" s="317">
        <v>268.59207763521681</v>
      </c>
      <c r="CC24" s="318">
        <v>247.84692331628818</v>
      </c>
    </row>
    <row r="25" spans="1:81" x14ac:dyDescent="0.4">
      <c r="B25" s="65" t="s">
        <v>407</v>
      </c>
      <c r="C25" s="178"/>
      <c r="D25" s="317">
        <v>0</v>
      </c>
      <c r="E25" s="317">
        <v>0</v>
      </c>
      <c r="F25" s="317">
        <v>0</v>
      </c>
      <c r="G25" s="317">
        <v>0</v>
      </c>
      <c r="H25" s="317">
        <v>0</v>
      </c>
      <c r="I25" s="317">
        <v>0</v>
      </c>
      <c r="J25" s="317">
        <v>0</v>
      </c>
      <c r="K25" s="317">
        <v>0</v>
      </c>
      <c r="L25" s="317">
        <v>0</v>
      </c>
      <c r="M25" s="317">
        <v>0</v>
      </c>
      <c r="N25" s="317">
        <v>0</v>
      </c>
      <c r="O25" s="317">
        <v>0</v>
      </c>
      <c r="P25" s="317">
        <v>0</v>
      </c>
      <c r="Q25" s="317">
        <v>0</v>
      </c>
      <c r="R25" s="317">
        <v>0</v>
      </c>
      <c r="S25" s="317">
        <v>0</v>
      </c>
      <c r="T25" s="317">
        <v>0</v>
      </c>
      <c r="U25" s="317">
        <v>0</v>
      </c>
      <c r="V25" s="317">
        <v>0</v>
      </c>
      <c r="W25" s="317">
        <v>0</v>
      </c>
      <c r="X25" s="317">
        <v>0</v>
      </c>
      <c r="Y25" s="317">
        <v>0</v>
      </c>
      <c r="Z25" s="317">
        <v>0</v>
      </c>
      <c r="AA25" s="317">
        <v>0</v>
      </c>
      <c r="AB25" s="317">
        <v>0</v>
      </c>
      <c r="AC25" s="317">
        <v>0</v>
      </c>
      <c r="AD25" s="317">
        <v>0</v>
      </c>
      <c r="AE25" s="317">
        <v>0</v>
      </c>
      <c r="AF25" s="317">
        <v>0</v>
      </c>
      <c r="AG25" s="317">
        <v>0</v>
      </c>
      <c r="AH25" s="317">
        <v>366.99925602677951</v>
      </c>
      <c r="AI25" s="317">
        <v>311.90711711636101</v>
      </c>
      <c r="AJ25" s="317">
        <v>298.21255402604123</v>
      </c>
      <c r="AK25" s="317">
        <v>293.36383976168719</v>
      </c>
      <c r="AL25" s="317">
        <v>266.32636043044948</v>
      </c>
      <c r="AM25" s="317">
        <v>279.1726246810984</v>
      </c>
      <c r="AN25" s="317">
        <v>264.17042592413384</v>
      </c>
      <c r="AO25" s="317">
        <v>264.46752386360907</v>
      </c>
      <c r="AP25" s="317">
        <v>255.53016561837094</v>
      </c>
      <c r="AQ25" s="317">
        <v>251.14063793690801</v>
      </c>
      <c r="AR25" s="317">
        <v>243.5613093509223</v>
      </c>
      <c r="AS25" s="317">
        <v>256.16650684479123</v>
      </c>
      <c r="AT25" s="317">
        <v>221.11303749456681</v>
      </c>
      <c r="AU25" s="317">
        <v>269.15916270906274</v>
      </c>
      <c r="AV25" s="317">
        <v>281.52427852784155</v>
      </c>
      <c r="AW25" s="317">
        <v>290.52409010179088</v>
      </c>
      <c r="AX25" s="317">
        <v>280.17601828812877</v>
      </c>
      <c r="AY25" s="317">
        <v>274.95021185173869</v>
      </c>
      <c r="AZ25" s="317">
        <v>244.07828304340677</v>
      </c>
      <c r="BA25" s="317">
        <v>225.68502951077355</v>
      </c>
      <c r="BB25" s="317">
        <v>214.09986392164137</v>
      </c>
      <c r="BC25" s="317">
        <v>204.62187173069074</v>
      </c>
      <c r="BD25" s="317">
        <v>186.71464769179829</v>
      </c>
      <c r="BE25" s="317">
        <v>190.56258781927562</v>
      </c>
      <c r="BF25" s="317">
        <v>193.84374760288804</v>
      </c>
      <c r="BG25" s="317">
        <v>179.38014700458186</v>
      </c>
      <c r="BH25" s="317">
        <v>169.27051696854821</v>
      </c>
      <c r="BI25" s="317">
        <v>153.18522697112616</v>
      </c>
      <c r="BJ25" s="317">
        <v>133.12404100855667</v>
      </c>
      <c r="BK25" s="317">
        <v>103.86708842639725</v>
      </c>
      <c r="BL25" s="317">
        <v>83.779763579303307</v>
      </c>
      <c r="BM25" s="317">
        <v>64.918374169321723</v>
      </c>
      <c r="BN25" s="317">
        <v>62.203096868397353</v>
      </c>
      <c r="BO25" s="317">
        <v>45.553638172212437</v>
      </c>
      <c r="BP25" s="317">
        <v>33.802143383978546</v>
      </c>
      <c r="BQ25" s="317">
        <v>21.732059252186964</v>
      </c>
      <c r="BR25" s="317">
        <v>14.232171761244219</v>
      </c>
      <c r="BS25" s="317">
        <v>7.8319838047457013</v>
      </c>
      <c r="BT25" s="317">
        <v>5.4470572962517121</v>
      </c>
      <c r="BU25" s="317">
        <v>3.5812818412250249</v>
      </c>
      <c r="BV25" s="317">
        <v>1.6915370716175444</v>
      </c>
      <c r="BW25" s="317">
        <v>1.0812098125502603</v>
      </c>
      <c r="BX25" s="317">
        <v>0</v>
      </c>
      <c r="BY25" s="317">
        <v>0</v>
      </c>
      <c r="BZ25" s="317">
        <v>0</v>
      </c>
      <c r="CA25" s="317">
        <v>0</v>
      </c>
      <c r="CB25" s="317">
        <v>0</v>
      </c>
      <c r="CC25" s="318">
        <v>0</v>
      </c>
    </row>
    <row r="26" spans="1:81" x14ac:dyDescent="0.4">
      <c r="B26" s="65"/>
      <c r="C26" s="178"/>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8"/>
    </row>
    <row r="27" spans="1:81" x14ac:dyDescent="0.4">
      <c r="B27" s="72" t="s">
        <v>469</v>
      </c>
      <c r="C27" s="178"/>
      <c r="D27" s="314">
        <v>0</v>
      </c>
      <c r="E27" s="314">
        <v>0</v>
      </c>
      <c r="F27" s="314">
        <v>0</v>
      </c>
      <c r="G27" s="314">
        <v>0</v>
      </c>
      <c r="H27" s="314">
        <v>0</v>
      </c>
      <c r="I27" s="314">
        <v>0</v>
      </c>
      <c r="J27" s="314">
        <v>0</v>
      </c>
      <c r="K27" s="314">
        <v>0</v>
      </c>
      <c r="L27" s="314">
        <v>0</v>
      </c>
      <c r="M27" s="314">
        <v>0</v>
      </c>
      <c r="N27" s="314">
        <v>0</v>
      </c>
      <c r="O27" s="314">
        <v>0</v>
      </c>
      <c r="P27" s="314">
        <v>0</v>
      </c>
      <c r="Q27" s="314">
        <v>0</v>
      </c>
      <c r="R27" s="314">
        <v>0</v>
      </c>
      <c r="S27" s="314">
        <v>0</v>
      </c>
      <c r="T27" s="314">
        <v>0</v>
      </c>
      <c r="U27" s="314">
        <v>0</v>
      </c>
      <c r="V27" s="314">
        <v>0</v>
      </c>
      <c r="W27" s="314">
        <v>0</v>
      </c>
      <c r="X27" s="314">
        <v>0</v>
      </c>
      <c r="Y27" s="314">
        <v>0</v>
      </c>
      <c r="Z27" s="314">
        <v>0</v>
      </c>
      <c r="AA27" s="314">
        <v>0</v>
      </c>
      <c r="AB27" s="314">
        <v>0</v>
      </c>
      <c r="AC27" s="314">
        <v>0</v>
      </c>
      <c r="AD27" s="314">
        <v>0</v>
      </c>
      <c r="AE27" s="314">
        <v>0</v>
      </c>
      <c r="AF27" s="314">
        <v>0</v>
      </c>
      <c r="AG27" s="314">
        <v>0</v>
      </c>
      <c r="AH27" s="314">
        <v>0</v>
      </c>
      <c r="AI27" s="314">
        <v>0</v>
      </c>
      <c r="AJ27" s="314">
        <v>0</v>
      </c>
      <c r="AK27" s="314">
        <v>0</v>
      </c>
      <c r="AL27" s="314">
        <v>0</v>
      </c>
      <c r="AM27" s="314">
        <v>0</v>
      </c>
      <c r="AN27" s="314">
        <v>0</v>
      </c>
      <c r="AO27" s="314">
        <v>0</v>
      </c>
      <c r="AP27" s="314">
        <v>0</v>
      </c>
      <c r="AQ27" s="314">
        <v>0</v>
      </c>
      <c r="AR27" s="314">
        <v>0</v>
      </c>
      <c r="AS27" s="314">
        <v>0</v>
      </c>
      <c r="AT27" s="314">
        <v>0</v>
      </c>
      <c r="AU27" s="314">
        <v>0</v>
      </c>
      <c r="AV27" s="314">
        <v>0</v>
      </c>
      <c r="AW27" s="314">
        <v>0</v>
      </c>
      <c r="AX27" s="314">
        <v>0</v>
      </c>
      <c r="AY27" s="314">
        <v>0</v>
      </c>
      <c r="AZ27" s="314">
        <v>0</v>
      </c>
      <c r="BA27" s="314">
        <v>0</v>
      </c>
      <c r="BB27" s="314">
        <v>0</v>
      </c>
      <c r="BC27" s="314">
        <v>0</v>
      </c>
      <c r="BD27" s="314">
        <v>0</v>
      </c>
      <c r="BE27" s="314">
        <v>0</v>
      </c>
      <c r="BF27" s="314">
        <v>0</v>
      </c>
      <c r="BG27" s="314">
        <v>0</v>
      </c>
      <c r="BH27" s="314">
        <v>0</v>
      </c>
      <c r="BI27" s="314">
        <v>0</v>
      </c>
      <c r="BJ27" s="314">
        <v>0</v>
      </c>
      <c r="BK27" s="314">
        <v>0</v>
      </c>
      <c r="BL27" s="314">
        <v>0</v>
      </c>
      <c r="BM27" s="314">
        <v>0</v>
      </c>
      <c r="BN27" s="314">
        <v>0</v>
      </c>
      <c r="BO27" s="314">
        <v>0</v>
      </c>
      <c r="BP27" s="314">
        <v>0</v>
      </c>
      <c r="BQ27" s="314">
        <v>0</v>
      </c>
      <c r="BR27" s="314">
        <v>0</v>
      </c>
      <c r="BS27" s="314">
        <v>0</v>
      </c>
      <c r="BT27" s="314">
        <v>0</v>
      </c>
      <c r="BU27" s="314">
        <v>121.09660710163706</v>
      </c>
      <c r="BV27" s="314">
        <v>199.14321394886329</v>
      </c>
      <c r="BW27" s="314">
        <v>233.99112766763199</v>
      </c>
      <c r="BX27" s="314">
        <v>254.08936490694137</v>
      </c>
      <c r="BY27" s="314">
        <v>224.63391270773855</v>
      </c>
      <c r="BZ27" s="314">
        <v>220.02210574416415</v>
      </c>
      <c r="CA27" s="314">
        <v>192.84010989808053</v>
      </c>
      <c r="CB27" s="314">
        <v>188.45974065638887</v>
      </c>
      <c r="CC27" s="315">
        <v>184.31909488026216</v>
      </c>
    </row>
    <row r="28" spans="1:81" x14ac:dyDescent="0.4">
      <c r="B28" s="65" t="s">
        <v>470</v>
      </c>
      <c r="C28" s="178"/>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17"/>
      <c r="BN28" s="317"/>
      <c r="BO28" s="317"/>
      <c r="BP28" s="317"/>
      <c r="BQ28" s="317"/>
      <c r="BR28" s="317"/>
      <c r="BS28" s="317"/>
      <c r="BT28" s="317"/>
      <c r="BU28" s="317">
        <v>31.660207413093179</v>
      </c>
      <c r="BV28" s="317">
        <v>62.339877035070856</v>
      </c>
      <c r="BW28" s="317">
        <v>73.23113764386018</v>
      </c>
      <c r="BX28" s="317">
        <v>83.186970421913855</v>
      </c>
      <c r="BY28" s="317">
        <v>73.659676440269337</v>
      </c>
      <c r="BZ28" s="317">
        <v>71.77577789251113</v>
      </c>
      <c r="CA28" s="317">
        <v>62.829502890061619</v>
      </c>
      <c r="CB28" s="317">
        <v>61.414978055338317</v>
      </c>
      <c r="CC28" s="318">
        <v>60.071452997068377</v>
      </c>
    </row>
    <row r="29" spans="1:81" x14ac:dyDescent="0.4">
      <c r="B29" s="65" t="s">
        <v>471</v>
      </c>
      <c r="C29" s="178"/>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c r="BN29" s="317"/>
      <c r="BO29" s="317"/>
      <c r="BP29" s="317"/>
      <c r="BQ29" s="317"/>
      <c r="BR29" s="317"/>
      <c r="BS29" s="317"/>
      <c r="BT29" s="317"/>
      <c r="BU29" s="317">
        <v>89.436399688543887</v>
      </c>
      <c r="BV29" s="317">
        <v>136.80333691379244</v>
      </c>
      <c r="BW29" s="317">
        <v>160.75999002377179</v>
      </c>
      <c r="BX29" s="317">
        <v>170.90239448502751</v>
      </c>
      <c r="BY29" s="317">
        <v>150.97423626746925</v>
      </c>
      <c r="BZ29" s="317">
        <v>148.24632785165301</v>
      </c>
      <c r="CA29" s="317">
        <v>130.01060700801892</v>
      </c>
      <c r="CB29" s="317">
        <v>127.04476260105056</v>
      </c>
      <c r="CC29" s="318">
        <v>124.24764188319378</v>
      </c>
    </row>
    <row r="30" spans="1:81" ht="26.25" customHeight="1" x14ac:dyDescent="0.4">
      <c r="A30" s="219"/>
      <c r="B30" s="72" t="s">
        <v>472</v>
      </c>
      <c r="C30" s="210"/>
      <c r="D30" s="314">
        <f t="shared" ref="D30:AI30" si="13">SUM(D31:D32)</f>
        <v>0</v>
      </c>
      <c r="E30" s="314">
        <f t="shared" si="13"/>
        <v>0</v>
      </c>
      <c r="F30" s="314">
        <f t="shared" si="13"/>
        <v>0</v>
      </c>
      <c r="G30" s="314">
        <f t="shared" si="13"/>
        <v>0</v>
      </c>
      <c r="H30" s="314">
        <f t="shared" si="13"/>
        <v>0</v>
      </c>
      <c r="I30" s="314">
        <f t="shared" si="13"/>
        <v>0</v>
      </c>
      <c r="J30" s="314">
        <f t="shared" si="13"/>
        <v>0</v>
      </c>
      <c r="K30" s="314">
        <f t="shared" si="13"/>
        <v>0</v>
      </c>
      <c r="L30" s="314">
        <f t="shared" si="13"/>
        <v>0</v>
      </c>
      <c r="M30" s="314">
        <f t="shared" si="13"/>
        <v>0</v>
      </c>
      <c r="N30" s="314">
        <f t="shared" si="13"/>
        <v>0</v>
      </c>
      <c r="O30" s="314">
        <f t="shared" si="13"/>
        <v>0</v>
      </c>
      <c r="P30" s="314">
        <f t="shared" si="13"/>
        <v>0</v>
      </c>
      <c r="Q30" s="314">
        <f t="shared" si="13"/>
        <v>0</v>
      </c>
      <c r="R30" s="314">
        <f t="shared" si="13"/>
        <v>0</v>
      </c>
      <c r="S30" s="314">
        <f t="shared" si="13"/>
        <v>0</v>
      </c>
      <c r="T30" s="314">
        <f t="shared" si="13"/>
        <v>0</v>
      </c>
      <c r="U30" s="314">
        <f t="shared" si="13"/>
        <v>0</v>
      </c>
      <c r="V30" s="314">
        <f t="shared" si="13"/>
        <v>0</v>
      </c>
      <c r="W30" s="314">
        <f t="shared" si="13"/>
        <v>0</v>
      </c>
      <c r="X30" s="314">
        <f t="shared" si="13"/>
        <v>0</v>
      </c>
      <c r="Y30" s="314">
        <f t="shared" si="13"/>
        <v>0</v>
      </c>
      <c r="Z30" s="314">
        <f t="shared" si="13"/>
        <v>0</v>
      </c>
      <c r="AA30" s="314">
        <f t="shared" si="13"/>
        <v>0</v>
      </c>
      <c r="AB30" s="314">
        <f t="shared" si="13"/>
        <v>0</v>
      </c>
      <c r="AC30" s="314">
        <f t="shared" si="13"/>
        <v>0</v>
      </c>
      <c r="AD30" s="314">
        <f t="shared" si="13"/>
        <v>0</v>
      </c>
      <c r="AE30" s="314">
        <f t="shared" si="13"/>
        <v>0</v>
      </c>
      <c r="AF30" s="314">
        <f t="shared" si="13"/>
        <v>0</v>
      </c>
      <c r="AG30" s="314">
        <f t="shared" si="13"/>
        <v>0</v>
      </c>
      <c r="AH30" s="314">
        <f t="shared" si="13"/>
        <v>2581.1319847987666</v>
      </c>
      <c r="AI30" s="314">
        <f t="shared" si="13"/>
        <v>2462.0504256489085</v>
      </c>
      <c r="AJ30" s="314">
        <f t="shared" ref="AJ30:BO30" si="14">SUM(AJ31:AJ32)</f>
        <v>2335.4128589455886</v>
      </c>
      <c r="AK30" s="314">
        <f t="shared" si="14"/>
        <v>2278.3894948604607</v>
      </c>
      <c r="AL30" s="314">
        <f t="shared" si="14"/>
        <v>2215.4840817489617</v>
      </c>
      <c r="AM30" s="314">
        <f t="shared" si="14"/>
        <v>2232.5929152130407</v>
      </c>
      <c r="AN30" s="314">
        <f t="shared" si="14"/>
        <v>2120.8637214409223</v>
      </c>
      <c r="AO30" s="314">
        <f t="shared" si="14"/>
        <v>2030.2029177292873</v>
      </c>
      <c r="AP30" s="314">
        <f t="shared" si="14"/>
        <v>1995.1273832947475</v>
      </c>
      <c r="AQ30" s="314">
        <f t="shared" si="14"/>
        <v>1899.6393896356478</v>
      </c>
      <c r="AR30" s="314">
        <f t="shared" si="14"/>
        <v>1778.4410101531289</v>
      </c>
      <c r="AS30" s="314">
        <f t="shared" si="14"/>
        <v>1617.2459704191956</v>
      </c>
      <c r="AT30" s="314">
        <f t="shared" si="14"/>
        <v>1528.4617534867648</v>
      </c>
      <c r="AU30" s="314">
        <f t="shared" si="14"/>
        <v>1609.1423899625913</v>
      </c>
      <c r="AV30" s="314">
        <f t="shared" si="14"/>
        <v>1535.0667184936292</v>
      </c>
      <c r="AW30" s="314">
        <f t="shared" si="14"/>
        <v>1511.8725574919129</v>
      </c>
      <c r="AX30" s="314">
        <f t="shared" si="14"/>
        <v>1447.5430356883928</v>
      </c>
      <c r="AY30" s="314">
        <f t="shared" si="14"/>
        <v>1371.4824945835473</v>
      </c>
      <c r="AZ30" s="314">
        <f t="shared" si="14"/>
        <v>1244.2934336920052</v>
      </c>
      <c r="BA30" s="314">
        <f t="shared" si="14"/>
        <v>1242.4738499581913</v>
      </c>
      <c r="BB30" s="314">
        <f t="shared" si="14"/>
        <v>1185.4826901993911</v>
      </c>
      <c r="BC30" s="314">
        <f t="shared" si="14"/>
        <v>1189.1261961077489</v>
      </c>
      <c r="BD30" s="314">
        <f t="shared" si="14"/>
        <v>1124.5186450492763</v>
      </c>
      <c r="BE30" s="314">
        <f t="shared" si="14"/>
        <v>1273.9155872780689</v>
      </c>
      <c r="BF30" s="314">
        <f t="shared" si="14"/>
        <v>1255.2490155494454</v>
      </c>
      <c r="BG30" s="314">
        <f t="shared" si="14"/>
        <v>1145.0907657611292</v>
      </c>
      <c r="BH30" s="314">
        <f t="shared" si="14"/>
        <v>1029.4214061668847</v>
      </c>
      <c r="BI30" s="314">
        <f t="shared" si="14"/>
        <v>969.82027369520506</v>
      </c>
      <c r="BJ30" s="314">
        <f t="shared" si="14"/>
        <v>868.72224084878007</v>
      </c>
      <c r="BK30" s="314">
        <f t="shared" si="14"/>
        <v>789.9075998266369</v>
      </c>
      <c r="BL30" s="314">
        <f t="shared" si="14"/>
        <v>717.32278539206868</v>
      </c>
      <c r="BM30" s="314">
        <f t="shared" si="14"/>
        <v>691.04843193282341</v>
      </c>
      <c r="BN30" s="314">
        <f t="shared" si="14"/>
        <v>655.98590757143461</v>
      </c>
      <c r="BO30" s="314">
        <f t="shared" si="14"/>
        <v>632.49796643470336</v>
      </c>
      <c r="BP30" s="314">
        <f t="shared" ref="BP30:CC30" si="15">SUM(BP31:BP32)</f>
        <v>626.22124753347794</v>
      </c>
      <c r="BQ30" s="314">
        <f t="shared" si="15"/>
        <v>602.88036029940486</v>
      </c>
      <c r="BR30" s="314">
        <f t="shared" si="15"/>
        <v>597.7215289515425</v>
      </c>
      <c r="BS30" s="314">
        <f t="shared" si="15"/>
        <v>599.72361513511794</v>
      </c>
      <c r="BT30" s="314">
        <f t="shared" si="15"/>
        <v>578.81641341770876</v>
      </c>
      <c r="BU30" s="314">
        <f t="shared" si="15"/>
        <v>373.75270245059204</v>
      </c>
      <c r="BV30" s="314">
        <f t="shared" si="15"/>
        <v>258.8955432762591</v>
      </c>
      <c r="BW30" s="314">
        <f t="shared" si="15"/>
        <v>258.61641566820981</v>
      </c>
      <c r="BX30" s="314">
        <f t="shared" si="15"/>
        <v>202.26776131445837</v>
      </c>
      <c r="BY30" s="314">
        <f t="shared" si="15"/>
        <v>145.33702096508097</v>
      </c>
      <c r="BZ30" s="314">
        <f t="shared" si="15"/>
        <v>118.94238459685856</v>
      </c>
      <c r="CA30" s="314">
        <f t="shared" si="15"/>
        <v>86.679744518405116</v>
      </c>
      <c r="CB30" s="314">
        <f t="shared" si="15"/>
        <v>69.239316485895543</v>
      </c>
      <c r="CC30" s="315">
        <f t="shared" si="15"/>
        <v>54.891989733256601</v>
      </c>
    </row>
    <row r="31" spans="1:81" x14ac:dyDescent="0.4">
      <c r="B31" s="65" t="s">
        <v>408</v>
      </c>
      <c r="C31" s="178"/>
      <c r="D31" s="317" t="s">
        <v>443</v>
      </c>
      <c r="E31" s="317" t="s">
        <v>443</v>
      </c>
      <c r="F31" s="317" t="s">
        <v>443</v>
      </c>
      <c r="G31" s="317" t="s">
        <v>443</v>
      </c>
      <c r="H31" s="317" t="s">
        <v>443</v>
      </c>
      <c r="I31" s="317" t="s">
        <v>443</v>
      </c>
      <c r="J31" s="317" t="s">
        <v>443</v>
      </c>
      <c r="K31" s="317" t="s">
        <v>443</v>
      </c>
      <c r="L31" s="317" t="s">
        <v>443</v>
      </c>
      <c r="M31" s="317" t="s">
        <v>443</v>
      </c>
      <c r="N31" s="317" t="s">
        <v>443</v>
      </c>
      <c r="O31" s="317" t="s">
        <v>443</v>
      </c>
      <c r="P31" s="317" t="s">
        <v>443</v>
      </c>
      <c r="Q31" s="317" t="s">
        <v>443</v>
      </c>
      <c r="R31" s="317" t="s">
        <v>443</v>
      </c>
      <c r="S31" s="317" t="s">
        <v>443</v>
      </c>
      <c r="T31" s="317" t="s">
        <v>443</v>
      </c>
      <c r="U31" s="317" t="s">
        <v>443</v>
      </c>
      <c r="V31" s="317" t="s">
        <v>443</v>
      </c>
      <c r="W31" s="317" t="s">
        <v>443</v>
      </c>
      <c r="X31" s="317" t="s">
        <v>443</v>
      </c>
      <c r="Y31" s="317" t="s">
        <v>443</v>
      </c>
      <c r="Z31" s="317" t="s">
        <v>443</v>
      </c>
      <c r="AA31" s="317" t="s">
        <v>443</v>
      </c>
      <c r="AB31" s="317" t="s">
        <v>443</v>
      </c>
      <c r="AC31" s="317" t="s">
        <v>443</v>
      </c>
      <c r="AD31" s="317" t="s">
        <v>443</v>
      </c>
      <c r="AE31" s="317" t="s">
        <v>443</v>
      </c>
      <c r="AF31" s="317" t="s">
        <v>443</v>
      </c>
      <c r="AG31" s="317" t="s">
        <v>443</v>
      </c>
      <c r="AH31" s="317">
        <v>2214.1327287719869</v>
      </c>
      <c r="AI31" s="317">
        <v>2150.1462847283151</v>
      </c>
      <c r="AJ31" s="317">
        <v>2037.2880479720957</v>
      </c>
      <c r="AK31" s="317">
        <v>1985.3355042327257</v>
      </c>
      <c r="AL31" s="317">
        <v>1949.8299651265529</v>
      </c>
      <c r="AM31" s="317">
        <v>1954.7569405493421</v>
      </c>
      <c r="AN31" s="317">
        <v>1858.9260850893847</v>
      </c>
      <c r="AO31" s="317">
        <v>1769.6932467723182</v>
      </c>
      <c r="AP31" s="317">
        <v>1744.9059366383053</v>
      </c>
      <c r="AQ31" s="317">
        <v>1655.5511539961303</v>
      </c>
      <c r="AR31" s="317">
        <v>1544.1512385507517</v>
      </c>
      <c r="AS31" s="317">
        <v>1375.5955723627123</v>
      </c>
      <c r="AT31" s="317">
        <v>1324.6242621593196</v>
      </c>
      <c r="AU31" s="317">
        <v>1366.5756908921298</v>
      </c>
      <c r="AV31" s="317">
        <v>1286.5758874041917</v>
      </c>
      <c r="AW31" s="317">
        <v>1259.284905058877</v>
      </c>
      <c r="AX31" s="317">
        <v>1206.6006442209543</v>
      </c>
      <c r="AY31" s="317">
        <v>1141.4818259495235</v>
      </c>
      <c r="AZ31" s="317">
        <v>1045.7049976746346</v>
      </c>
      <c r="BA31" s="317">
        <v>1060.4970713347941</v>
      </c>
      <c r="BB31" s="317">
        <v>1016.4353486018314</v>
      </c>
      <c r="BC31" s="317">
        <v>1030.5175863695858</v>
      </c>
      <c r="BD31" s="317">
        <v>982.17139111893448</v>
      </c>
      <c r="BE31" s="317">
        <v>1129.3120092990471</v>
      </c>
      <c r="BF31" s="317">
        <v>1108.000811610844</v>
      </c>
      <c r="BG31" s="317">
        <v>1015.2188363717843</v>
      </c>
      <c r="BH31" s="317">
        <v>908.52236105819895</v>
      </c>
      <c r="BI31" s="317">
        <v>860.69080459746033</v>
      </c>
      <c r="BJ31" s="317">
        <v>775.12237119888186</v>
      </c>
      <c r="BK31" s="317">
        <v>720.15340348212271</v>
      </c>
      <c r="BL31" s="317">
        <v>660.47818589571773</v>
      </c>
      <c r="BM31" s="317">
        <v>646.71771300116984</v>
      </c>
      <c r="BN31" s="317">
        <v>610.13311334868297</v>
      </c>
      <c r="BO31" s="317">
        <v>597.27877366838413</v>
      </c>
      <c r="BP31" s="317">
        <v>600.99381664045234</v>
      </c>
      <c r="BQ31" s="317">
        <v>586.13481829407601</v>
      </c>
      <c r="BR31" s="317">
        <v>587.16608741391553</v>
      </c>
      <c r="BS31" s="317">
        <v>593.39932310276208</v>
      </c>
      <c r="BT31" s="317">
        <v>575.088731742508</v>
      </c>
      <c r="BU31" s="317">
        <v>370.65825249220273</v>
      </c>
      <c r="BV31" s="317">
        <v>257.4339501783279</v>
      </c>
      <c r="BW31" s="317">
        <v>257.68218323195123</v>
      </c>
      <c r="BX31" s="317">
        <v>202.26776131445837</v>
      </c>
      <c r="BY31" s="317">
        <v>145.33702096508097</v>
      </c>
      <c r="BZ31" s="317">
        <v>118.94238459685856</v>
      </c>
      <c r="CA31" s="317">
        <v>86.679744518405116</v>
      </c>
      <c r="CB31" s="317">
        <v>69.239316485895543</v>
      </c>
      <c r="CC31" s="318">
        <v>54.891989733256601</v>
      </c>
    </row>
    <row r="32" spans="1:81" x14ac:dyDescent="0.4">
      <c r="B32" s="65" t="s">
        <v>407</v>
      </c>
      <c r="C32" s="178"/>
      <c r="D32" s="317" t="s">
        <v>443</v>
      </c>
      <c r="E32" s="317" t="s">
        <v>443</v>
      </c>
      <c r="F32" s="317" t="s">
        <v>443</v>
      </c>
      <c r="G32" s="317" t="s">
        <v>443</v>
      </c>
      <c r="H32" s="317" t="s">
        <v>443</v>
      </c>
      <c r="I32" s="317" t="s">
        <v>443</v>
      </c>
      <c r="J32" s="317" t="s">
        <v>443</v>
      </c>
      <c r="K32" s="317" t="s">
        <v>443</v>
      </c>
      <c r="L32" s="317" t="s">
        <v>443</v>
      </c>
      <c r="M32" s="317" t="s">
        <v>443</v>
      </c>
      <c r="N32" s="317" t="s">
        <v>443</v>
      </c>
      <c r="O32" s="317" t="s">
        <v>443</v>
      </c>
      <c r="P32" s="317" t="s">
        <v>443</v>
      </c>
      <c r="Q32" s="317" t="s">
        <v>443</v>
      </c>
      <c r="R32" s="317" t="s">
        <v>443</v>
      </c>
      <c r="S32" s="317" t="s">
        <v>443</v>
      </c>
      <c r="T32" s="317" t="s">
        <v>443</v>
      </c>
      <c r="U32" s="317" t="s">
        <v>443</v>
      </c>
      <c r="V32" s="317" t="s">
        <v>443</v>
      </c>
      <c r="W32" s="317" t="s">
        <v>443</v>
      </c>
      <c r="X32" s="317" t="s">
        <v>443</v>
      </c>
      <c r="Y32" s="317" t="s">
        <v>443</v>
      </c>
      <c r="Z32" s="317" t="s">
        <v>443</v>
      </c>
      <c r="AA32" s="317" t="s">
        <v>443</v>
      </c>
      <c r="AB32" s="317" t="s">
        <v>443</v>
      </c>
      <c r="AC32" s="317" t="s">
        <v>443</v>
      </c>
      <c r="AD32" s="317" t="s">
        <v>443</v>
      </c>
      <c r="AE32" s="317" t="s">
        <v>443</v>
      </c>
      <c r="AF32" s="317" t="s">
        <v>443</v>
      </c>
      <c r="AG32" s="317" t="s">
        <v>443</v>
      </c>
      <c r="AH32" s="317">
        <v>366.99925602677951</v>
      </c>
      <c r="AI32" s="317">
        <v>311.90414092059325</v>
      </c>
      <c r="AJ32" s="317">
        <v>298.12481097349269</v>
      </c>
      <c r="AK32" s="317">
        <v>293.05399062773506</v>
      </c>
      <c r="AL32" s="317">
        <v>265.65411662240865</v>
      </c>
      <c r="AM32" s="317">
        <v>277.83597466369878</v>
      </c>
      <c r="AN32" s="317">
        <v>261.93763635153755</v>
      </c>
      <c r="AO32" s="317">
        <v>260.50967095696905</v>
      </c>
      <c r="AP32" s="317">
        <v>250.22144665644217</v>
      </c>
      <c r="AQ32" s="317">
        <v>244.08823563951759</v>
      </c>
      <c r="AR32" s="317">
        <v>234.28977160237727</v>
      </c>
      <c r="AS32" s="317">
        <v>241.65039805648328</v>
      </c>
      <c r="AT32" s="317">
        <v>203.83749132744518</v>
      </c>
      <c r="AU32" s="317">
        <v>242.56669907046151</v>
      </c>
      <c r="AV32" s="317">
        <v>248.49083108943739</v>
      </c>
      <c r="AW32" s="317">
        <v>252.58765243303583</v>
      </c>
      <c r="AX32" s="317">
        <v>240.94239146743845</v>
      </c>
      <c r="AY32" s="317">
        <v>230.00066863402381</v>
      </c>
      <c r="AZ32" s="317">
        <v>198.5884360173707</v>
      </c>
      <c r="BA32" s="317">
        <v>181.97677862339719</v>
      </c>
      <c r="BB32" s="317">
        <v>169.04734159755969</v>
      </c>
      <c r="BC32" s="317">
        <v>158.60860973816301</v>
      </c>
      <c r="BD32" s="317">
        <v>142.34725393034191</v>
      </c>
      <c r="BE32" s="317">
        <v>144.60357797902171</v>
      </c>
      <c r="BF32" s="317">
        <v>147.24820393860136</v>
      </c>
      <c r="BG32" s="317">
        <v>129.87192938934496</v>
      </c>
      <c r="BH32" s="317">
        <v>120.89904510868581</v>
      </c>
      <c r="BI32" s="317">
        <v>109.12946909774467</v>
      </c>
      <c r="BJ32" s="317">
        <v>93.599869649898238</v>
      </c>
      <c r="BK32" s="317">
        <v>69.75419634451417</v>
      </c>
      <c r="BL32" s="317">
        <v>56.844599496350995</v>
      </c>
      <c r="BM32" s="317">
        <v>44.330718931653564</v>
      </c>
      <c r="BN32" s="317">
        <v>45.852794222751591</v>
      </c>
      <c r="BO32" s="317">
        <v>35.219192766319274</v>
      </c>
      <c r="BP32" s="317">
        <v>25.227430893025595</v>
      </c>
      <c r="BQ32" s="317">
        <v>16.745542005328822</v>
      </c>
      <c r="BR32" s="317">
        <v>10.555441537626972</v>
      </c>
      <c r="BS32" s="317">
        <v>6.3242920323559089</v>
      </c>
      <c r="BT32" s="317">
        <v>3.7276816752007513</v>
      </c>
      <c r="BU32" s="317">
        <v>3.0944499583892848</v>
      </c>
      <c r="BV32" s="317">
        <v>1.461593097931202</v>
      </c>
      <c r="BW32" s="317">
        <v>0.934232436258572</v>
      </c>
      <c r="BX32" s="317">
        <v>0</v>
      </c>
      <c r="BY32" s="317">
        <v>0</v>
      </c>
      <c r="BZ32" s="317">
        <v>0</v>
      </c>
      <c r="CA32" s="317">
        <v>0</v>
      </c>
      <c r="CB32" s="317">
        <v>0</v>
      </c>
      <c r="CC32" s="318">
        <v>0</v>
      </c>
    </row>
    <row r="33" spans="1:81" ht="26.25" customHeight="1" x14ac:dyDescent="0.4">
      <c r="B33" s="72" t="s">
        <v>473</v>
      </c>
      <c r="C33" s="65"/>
      <c r="D33" s="314">
        <f t="shared" ref="D33:AI33" si="16">SUM(D34:D35)</f>
        <v>0</v>
      </c>
      <c r="E33" s="314">
        <f t="shared" si="16"/>
        <v>0</v>
      </c>
      <c r="F33" s="314">
        <f t="shared" si="16"/>
        <v>0</v>
      </c>
      <c r="G33" s="314">
        <f t="shared" si="16"/>
        <v>0</v>
      </c>
      <c r="H33" s="314">
        <f t="shared" si="16"/>
        <v>0</v>
      </c>
      <c r="I33" s="314">
        <f t="shared" si="16"/>
        <v>0</v>
      </c>
      <c r="J33" s="314">
        <f t="shared" si="16"/>
        <v>0</v>
      </c>
      <c r="K33" s="314">
        <f t="shared" si="16"/>
        <v>0</v>
      </c>
      <c r="L33" s="314">
        <f t="shared" si="16"/>
        <v>0</v>
      </c>
      <c r="M33" s="314">
        <f t="shared" si="16"/>
        <v>0</v>
      </c>
      <c r="N33" s="314">
        <f t="shared" si="16"/>
        <v>0</v>
      </c>
      <c r="O33" s="314">
        <f t="shared" si="16"/>
        <v>0</v>
      </c>
      <c r="P33" s="314">
        <f t="shared" si="16"/>
        <v>0</v>
      </c>
      <c r="Q33" s="314">
        <f t="shared" si="16"/>
        <v>0</v>
      </c>
      <c r="R33" s="314">
        <f t="shared" si="16"/>
        <v>0</v>
      </c>
      <c r="S33" s="314">
        <f t="shared" si="16"/>
        <v>0</v>
      </c>
      <c r="T33" s="314">
        <f t="shared" si="16"/>
        <v>0</v>
      </c>
      <c r="U33" s="314">
        <f t="shared" si="16"/>
        <v>0</v>
      </c>
      <c r="V33" s="314">
        <f t="shared" si="16"/>
        <v>0</v>
      </c>
      <c r="W33" s="314">
        <f t="shared" si="16"/>
        <v>0</v>
      </c>
      <c r="X33" s="314">
        <f t="shared" si="16"/>
        <v>0</v>
      </c>
      <c r="Y33" s="314">
        <f t="shared" si="16"/>
        <v>0</v>
      </c>
      <c r="Z33" s="314">
        <f t="shared" si="16"/>
        <v>0</v>
      </c>
      <c r="AA33" s="314">
        <f t="shared" si="16"/>
        <v>0</v>
      </c>
      <c r="AB33" s="314">
        <f t="shared" si="16"/>
        <v>0</v>
      </c>
      <c r="AC33" s="314">
        <f t="shared" si="16"/>
        <v>0</v>
      </c>
      <c r="AD33" s="314">
        <f t="shared" si="16"/>
        <v>0</v>
      </c>
      <c r="AE33" s="314">
        <f t="shared" si="16"/>
        <v>0</v>
      </c>
      <c r="AF33" s="314">
        <f t="shared" si="16"/>
        <v>0</v>
      </c>
      <c r="AG33" s="314">
        <f t="shared" si="16"/>
        <v>0</v>
      </c>
      <c r="AH33" s="314">
        <f t="shared" si="16"/>
        <v>0</v>
      </c>
      <c r="AI33" s="314">
        <f t="shared" si="16"/>
        <v>0.49316562394432156</v>
      </c>
      <c r="AJ33" s="314">
        <f t="shared" ref="AJ33:BO33" si="17">SUM(AJ34:AJ35)</f>
        <v>7.2696590938764603</v>
      </c>
      <c r="AK33" s="314">
        <f t="shared" si="17"/>
        <v>17.114347016200476</v>
      </c>
      <c r="AL33" s="314">
        <f t="shared" si="17"/>
        <v>27.848263597403147</v>
      </c>
      <c r="AM33" s="314">
        <f t="shared" si="17"/>
        <v>44.297478476449221</v>
      </c>
      <c r="AN33" s="314">
        <f t="shared" si="17"/>
        <v>72.651458178476915</v>
      </c>
      <c r="AO33" s="314">
        <f t="shared" si="17"/>
        <v>87.349017320816799</v>
      </c>
      <c r="AP33" s="314">
        <f t="shared" si="17"/>
        <v>101.66254182393619</v>
      </c>
      <c r="AQ33" s="314">
        <f t="shared" si="17"/>
        <v>120.34459231141261</v>
      </c>
      <c r="AR33" s="314">
        <f t="shared" si="17"/>
        <v>142.33601084354359</v>
      </c>
      <c r="AS33" s="314">
        <f t="shared" si="17"/>
        <v>169.83847282320289</v>
      </c>
      <c r="AT33" s="314">
        <f t="shared" si="17"/>
        <v>194.70502357090567</v>
      </c>
      <c r="AU33" s="314">
        <f t="shared" si="17"/>
        <v>241.37080916279453</v>
      </c>
      <c r="AV33" s="314">
        <f t="shared" si="17"/>
        <v>267.4339972884984</v>
      </c>
      <c r="AW33" s="314">
        <f t="shared" si="17"/>
        <v>299.58764964125464</v>
      </c>
      <c r="AX33" s="314">
        <f t="shared" si="17"/>
        <v>309.82460241226926</v>
      </c>
      <c r="AY33" s="314">
        <f t="shared" si="17"/>
        <v>325.74819544410207</v>
      </c>
      <c r="AZ33" s="314">
        <f t="shared" si="17"/>
        <v>338.02707491180018</v>
      </c>
      <c r="BA33" s="314">
        <f t="shared" si="17"/>
        <v>354.51917498712652</v>
      </c>
      <c r="BB33" s="314">
        <f t="shared" si="17"/>
        <v>365.48825477866689</v>
      </c>
      <c r="BC33" s="314">
        <f t="shared" si="17"/>
        <v>398.19351090347413</v>
      </c>
      <c r="BD33" s="314">
        <f t="shared" si="17"/>
        <v>409.72795975774568</v>
      </c>
      <c r="BE33" s="314">
        <f t="shared" si="17"/>
        <v>412.23372048251258</v>
      </c>
      <c r="BF33" s="314">
        <f t="shared" si="17"/>
        <v>376.27408073090226</v>
      </c>
      <c r="BG33" s="314">
        <f t="shared" si="17"/>
        <v>333.53113075294505</v>
      </c>
      <c r="BH33" s="314">
        <f t="shared" si="17"/>
        <v>288.37097136259081</v>
      </c>
      <c r="BI33" s="314">
        <f t="shared" si="17"/>
        <v>246.9423567784512</v>
      </c>
      <c r="BJ33" s="314">
        <f t="shared" si="17"/>
        <v>208.93383174816029</v>
      </c>
      <c r="BK33" s="314">
        <f t="shared" si="17"/>
        <v>178.76124160695318</v>
      </c>
      <c r="BL33" s="314">
        <f t="shared" si="17"/>
        <v>147.10403178850362</v>
      </c>
      <c r="BM33" s="314">
        <f t="shared" si="17"/>
        <v>128.11775082029641</v>
      </c>
      <c r="BN33" s="314">
        <f t="shared" si="17"/>
        <v>103.72646029206186</v>
      </c>
      <c r="BO33" s="314">
        <f t="shared" si="17"/>
        <v>92.001314525746523</v>
      </c>
      <c r="BP33" s="314">
        <f t="shared" ref="BP33:CC33" si="18">SUM(BP34:BP35)</f>
        <v>82.066653633141641</v>
      </c>
      <c r="BQ33" s="314">
        <f t="shared" si="18"/>
        <v>80.754623530512745</v>
      </c>
      <c r="BR33" s="314">
        <f t="shared" si="18"/>
        <v>63.220074002254513</v>
      </c>
      <c r="BS33" s="314">
        <f t="shared" si="18"/>
        <v>53.863495798525747</v>
      </c>
      <c r="BT33" s="314">
        <f t="shared" si="18"/>
        <v>46.000884848014252</v>
      </c>
      <c r="BU33" s="314">
        <f t="shared" si="18"/>
        <v>58.800347168541187</v>
      </c>
      <c r="BV33" s="314">
        <f t="shared" si="18"/>
        <v>40.730535793368681</v>
      </c>
      <c r="BW33" s="314">
        <f t="shared" si="18"/>
        <v>40.686622264048346</v>
      </c>
      <c r="BX33" s="314">
        <f t="shared" si="18"/>
        <v>31.821614956392235</v>
      </c>
      <c r="BY33" s="314">
        <f t="shared" si="18"/>
        <v>22.865031431626974</v>
      </c>
      <c r="BZ33" s="314">
        <f t="shared" si="18"/>
        <v>18.712516221267933</v>
      </c>
      <c r="CA33" s="314">
        <f t="shared" si="18"/>
        <v>13.636821986153919</v>
      </c>
      <c r="CB33" s="314">
        <f t="shared" si="18"/>
        <v>10.893020492932376</v>
      </c>
      <c r="CC33" s="315">
        <f t="shared" si="18"/>
        <v>8.6358387027694246</v>
      </c>
    </row>
    <row r="34" spans="1:81" x14ac:dyDescent="0.4">
      <c r="B34" s="65" t="s">
        <v>408</v>
      </c>
      <c r="C34" s="178"/>
      <c r="D34" s="317" t="s">
        <v>443</v>
      </c>
      <c r="E34" s="317" t="s">
        <v>443</v>
      </c>
      <c r="F34" s="317" t="s">
        <v>443</v>
      </c>
      <c r="G34" s="317" t="s">
        <v>443</v>
      </c>
      <c r="H34" s="317" t="s">
        <v>443</v>
      </c>
      <c r="I34" s="317" t="s">
        <v>443</v>
      </c>
      <c r="J34" s="317" t="s">
        <v>443</v>
      </c>
      <c r="K34" s="317" t="s">
        <v>443</v>
      </c>
      <c r="L34" s="317" t="s">
        <v>443</v>
      </c>
      <c r="M34" s="317" t="s">
        <v>443</v>
      </c>
      <c r="N34" s="317" t="s">
        <v>443</v>
      </c>
      <c r="O34" s="317" t="s">
        <v>443</v>
      </c>
      <c r="P34" s="317" t="s">
        <v>443</v>
      </c>
      <c r="Q34" s="317" t="s">
        <v>443</v>
      </c>
      <c r="R34" s="317" t="s">
        <v>443</v>
      </c>
      <c r="S34" s="317" t="s">
        <v>443</v>
      </c>
      <c r="T34" s="317" t="s">
        <v>443</v>
      </c>
      <c r="U34" s="317" t="s">
        <v>443</v>
      </c>
      <c r="V34" s="317" t="s">
        <v>443</v>
      </c>
      <c r="W34" s="317" t="s">
        <v>443</v>
      </c>
      <c r="X34" s="317" t="s">
        <v>443</v>
      </c>
      <c r="Y34" s="317" t="s">
        <v>443</v>
      </c>
      <c r="Z34" s="317" t="s">
        <v>443</v>
      </c>
      <c r="AA34" s="317" t="s">
        <v>443</v>
      </c>
      <c r="AB34" s="317" t="s">
        <v>443</v>
      </c>
      <c r="AC34" s="317" t="s">
        <v>443</v>
      </c>
      <c r="AD34" s="317" t="s">
        <v>443</v>
      </c>
      <c r="AE34" s="317" t="s">
        <v>443</v>
      </c>
      <c r="AF34" s="317" t="s">
        <v>443</v>
      </c>
      <c r="AG34" s="317" t="s">
        <v>443</v>
      </c>
      <c r="AH34" s="317">
        <v>0</v>
      </c>
      <c r="AI34" s="317">
        <v>0.49018942817653521</v>
      </c>
      <c r="AJ34" s="317">
        <v>7.1819160413279022</v>
      </c>
      <c r="AK34" s="317">
        <v>16.80449788224831</v>
      </c>
      <c r="AL34" s="317">
        <v>27.176019789362325</v>
      </c>
      <c r="AM34" s="317">
        <v>42.960828459049601</v>
      </c>
      <c r="AN34" s="317">
        <v>70.418668605880612</v>
      </c>
      <c r="AO34" s="317">
        <v>83.391164414176799</v>
      </c>
      <c r="AP34" s="317">
        <v>96.353822862007405</v>
      </c>
      <c r="AQ34" s="317">
        <v>113.29219001402218</v>
      </c>
      <c r="AR34" s="317">
        <v>133.06447309499853</v>
      </c>
      <c r="AS34" s="317">
        <v>155.32236403489495</v>
      </c>
      <c r="AT34" s="317">
        <v>177.42947740378406</v>
      </c>
      <c r="AU34" s="317">
        <v>214.77834552419327</v>
      </c>
      <c r="AV34" s="317">
        <v>234.40054985009422</v>
      </c>
      <c r="AW34" s="317">
        <v>261.6512119724996</v>
      </c>
      <c r="AX34" s="317">
        <v>270.59097559157891</v>
      </c>
      <c r="AY34" s="317">
        <v>280.79865222638716</v>
      </c>
      <c r="AZ34" s="317">
        <v>292.53722788576414</v>
      </c>
      <c r="BA34" s="317">
        <v>310.81092409975014</v>
      </c>
      <c r="BB34" s="317">
        <v>320.43573245458521</v>
      </c>
      <c r="BC34" s="317">
        <v>352.18024891094643</v>
      </c>
      <c r="BD34" s="317">
        <v>365.36056599628932</v>
      </c>
      <c r="BE34" s="317">
        <v>366.27471064225864</v>
      </c>
      <c r="BF34" s="317">
        <v>329.67853706661555</v>
      </c>
      <c r="BG34" s="317">
        <v>284.02291313770814</v>
      </c>
      <c r="BH34" s="317">
        <v>239.99949950272838</v>
      </c>
      <c r="BI34" s="317">
        <v>202.88659890506972</v>
      </c>
      <c r="BJ34" s="317">
        <v>169.40966038950185</v>
      </c>
      <c r="BK34" s="317">
        <v>144.6483495250701</v>
      </c>
      <c r="BL34" s="317">
        <v>120.16886770555129</v>
      </c>
      <c r="BM34" s="317">
        <v>107.53009558262823</v>
      </c>
      <c r="BN34" s="317">
        <v>87.376157646416104</v>
      </c>
      <c r="BO34" s="317">
        <v>81.666869119853359</v>
      </c>
      <c r="BP34" s="317">
        <v>73.491941142188693</v>
      </c>
      <c r="BQ34" s="317">
        <v>75.768106283654603</v>
      </c>
      <c r="BR34" s="317">
        <v>59.543343778637265</v>
      </c>
      <c r="BS34" s="317">
        <v>52.355804026135957</v>
      </c>
      <c r="BT34" s="317">
        <v>44.281509226963294</v>
      </c>
      <c r="BU34" s="317">
        <v>58.313515285705449</v>
      </c>
      <c r="BV34" s="317">
        <v>40.500591819682342</v>
      </c>
      <c r="BW34" s="317">
        <v>40.539644887756658</v>
      </c>
      <c r="BX34" s="317">
        <v>31.821614956392235</v>
      </c>
      <c r="BY34" s="317">
        <v>22.865031431626974</v>
      </c>
      <c r="BZ34" s="317">
        <v>18.712516221267933</v>
      </c>
      <c r="CA34" s="317">
        <v>13.636821986153919</v>
      </c>
      <c r="CB34" s="317">
        <v>10.893020492932376</v>
      </c>
      <c r="CC34" s="318">
        <v>8.6358387027694246</v>
      </c>
    </row>
    <row r="35" spans="1:81" x14ac:dyDescent="0.4">
      <c r="B35" s="65" t="s">
        <v>407</v>
      </c>
      <c r="C35" s="178"/>
      <c r="D35" s="317" t="s">
        <v>443</v>
      </c>
      <c r="E35" s="317" t="s">
        <v>443</v>
      </c>
      <c r="F35" s="317" t="s">
        <v>443</v>
      </c>
      <c r="G35" s="317" t="s">
        <v>443</v>
      </c>
      <c r="H35" s="317" t="s">
        <v>443</v>
      </c>
      <c r="I35" s="317" t="s">
        <v>443</v>
      </c>
      <c r="J35" s="317" t="s">
        <v>443</v>
      </c>
      <c r="K35" s="317" t="s">
        <v>443</v>
      </c>
      <c r="L35" s="317" t="s">
        <v>443</v>
      </c>
      <c r="M35" s="317" t="s">
        <v>443</v>
      </c>
      <c r="N35" s="317" t="s">
        <v>443</v>
      </c>
      <c r="O35" s="317" t="s">
        <v>443</v>
      </c>
      <c r="P35" s="317" t="s">
        <v>443</v>
      </c>
      <c r="Q35" s="317" t="s">
        <v>443</v>
      </c>
      <c r="R35" s="317" t="s">
        <v>443</v>
      </c>
      <c r="S35" s="317" t="s">
        <v>443</v>
      </c>
      <c r="T35" s="317" t="s">
        <v>443</v>
      </c>
      <c r="U35" s="317" t="s">
        <v>443</v>
      </c>
      <c r="V35" s="317" t="s">
        <v>443</v>
      </c>
      <c r="W35" s="317" t="s">
        <v>443</v>
      </c>
      <c r="X35" s="317" t="s">
        <v>443</v>
      </c>
      <c r="Y35" s="317" t="s">
        <v>443</v>
      </c>
      <c r="Z35" s="317" t="s">
        <v>443</v>
      </c>
      <c r="AA35" s="317" t="s">
        <v>443</v>
      </c>
      <c r="AB35" s="317" t="s">
        <v>443</v>
      </c>
      <c r="AC35" s="317" t="s">
        <v>443</v>
      </c>
      <c r="AD35" s="317" t="s">
        <v>443</v>
      </c>
      <c r="AE35" s="317" t="s">
        <v>443</v>
      </c>
      <c r="AF35" s="317" t="s">
        <v>443</v>
      </c>
      <c r="AG35" s="317" t="s">
        <v>443</v>
      </c>
      <c r="AH35" s="317">
        <v>0</v>
      </c>
      <c r="AI35" s="317">
        <v>2.9761957677863406E-3</v>
      </c>
      <c r="AJ35" s="317">
        <v>8.7743052548558423E-2</v>
      </c>
      <c r="AK35" s="317">
        <v>0.30984913395216662</v>
      </c>
      <c r="AL35" s="317">
        <v>0.67224380804082184</v>
      </c>
      <c r="AM35" s="317">
        <v>1.336650017399623</v>
      </c>
      <c r="AN35" s="317">
        <v>2.2327895725962978</v>
      </c>
      <c r="AO35" s="317">
        <v>3.957852906640003</v>
      </c>
      <c r="AP35" s="317">
        <v>5.3087189619287845</v>
      </c>
      <c r="AQ35" s="317">
        <v>7.0524022973904277</v>
      </c>
      <c r="AR35" s="317">
        <v>9.2715377485450503</v>
      </c>
      <c r="AS35" s="317">
        <v>14.516108788307939</v>
      </c>
      <c r="AT35" s="317">
        <v>17.275546167121615</v>
      </c>
      <c r="AU35" s="317">
        <v>26.592463638601249</v>
      </c>
      <c r="AV35" s="317">
        <v>33.033447438404174</v>
      </c>
      <c r="AW35" s="317">
        <v>37.93643766875504</v>
      </c>
      <c r="AX35" s="317">
        <v>39.233626820690333</v>
      </c>
      <c r="AY35" s="317">
        <v>44.94954321771489</v>
      </c>
      <c r="AZ35" s="317">
        <v>45.48984702603606</v>
      </c>
      <c r="BA35" s="317">
        <v>43.70825088737638</v>
      </c>
      <c r="BB35" s="317">
        <v>45.052522324081693</v>
      </c>
      <c r="BC35" s="317">
        <v>46.013261992527731</v>
      </c>
      <c r="BD35" s="317">
        <v>44.367393761456377</v>
      </c>
      <c r="BE35" s="317">
        <v>45.959009840253913</v>
      </c>
      <c r="BF35" s="317">
        <v>46.595543664286694</v>
      </c>
      <c r="BG35" s="317">
        <v>49.508217615236902</v>
      </c>
      <c r="BH35" s="317">
        <v>48.371471859862424</v>
      </c>
      <c r="BI35" s="317">
        <v>44.055757873381474</v>
      </c>
      <c r="BJ35" s="317">
        <v>39.524171358658428</v>
      </c>
      <c r="BK35" s="317">
        <v>34.112892081883068</v>
      </c>
      <c r="BL35" s="317">
        <v>26.935164082952316</v>
      </c>
      <c r="BM35" s="317">
        <v>20.587655237668159</v>
      </c>
      <c r="BN35" s="317">
        <v>16.350302645645762</v>
      </c>
      <c r="BO35" s="317">
        <v>10.334445405893161</v>
      </c>
      <c r="BP35" s="317">
        <v>8.5747124909529475</v>
      </c>
      <c r="BQ35" s="317">
        <v>4.9865172468581438</v>
      </c>
      <c r="BR35" s="317">
        <v>3.6767302236172457</v>
      </c>
      <c r="BS35" s="317">
        <v>1.5076917723897925</v>
      </c>
      <c r="BT35" s="317">
        <v>1.719375621050961</v>
      </c>
      <c r="BU35" s="317">
        <v>0.48683188283573992</v>
      </c>
      <c r="BV35" s="317">
        <v>0.2299439736863424</v>
      </c>
      <c r="BW35" s="317">
        <v>0.14697737629168825</v>
      </c>
      <c r="BX35" s="317">
        <v>0</v>
      </c>
      <c r="BY35" s="317">
        <v>0</v>
      </c>
      <c r="BZ35" s="317">
        <v>0</v>
      </c>
      <c r="CA35" s="317">
        <v>0</v>
      </c>
      <c r="CB35" s="317">
        <v>0</v>
      </c>
      <c r="CC35" s="318">
        <v>0</v>
      </c>
    </row>
    <row r="36" spans="1:81" ht="26.25" customHeight="1" x14ac:dyDescent="0.4">
      <c r="B36" s="72" t="s">
        <v>474</v>
      </c>
      <c r="C36" s="178"/>
      <c r="D36" s="314">
        <f t="shared" ref="D36:AI36" si="19">SUM(D37:D39)</f>
        <v>0</v>
      </c>
      <c r="E36" s="314">
        <f t="shared" si="19"/>
        <v>0</v>
      </c>
      <c r="F36" s="314">
        <f t="shared" si="19"/>
        <v>0</v>
      </c>
      <c r="G36" s="314">
        <f t="shared" si="19"/>
        <v>0</v>
      </c>
      <c r="H36" s="314">
        <f t="shared" si="19"/>
        <v>0</v>
      </c>
      <c r="I36" s="314">
        <f t="shared" si="19"/>
        <v>0</v>
      </c>
      <c r="J36" s="314">
        <f t="shared" si="19"/>
        <v>0</v>
      </c>
      <c r="K36" s="314">
        <f t="shared" si="19"/>
        <v>0</v>
      </c>
      <c r="L36" s="314">
        <f t="shared" si="19"/>
        <v>0</v>
      </c>
      <c r="M36" s="314">
        <f t="shared" si="19"/>
        <v>0</v>
      </c>
      <c r="N36" s="314">
        <f t="shared" si="19"/>
        <v>0</v>
      </c>
      <c r="O36" s="314">
        <f t="shared" si="19"/>
        <v>0</v>
      </c>
      <c r="P36" s="314">
        <f t="shared" si="19"/>
        <v>0</v>
      </c>
      <c r="Q36" s="314">
        <f t="shared" si="19"/>
        <v>0</v>
      </c>
      <c r="R36" s="314">
        <f t="shared" si="19"/>
        <v>0</v>
      </c>
      <c r="S36" s="314">
        <f t="shared" si="19"/>
        <v>0</v>
      </c>
      <c r="T36" s="314">
        <f t="shared" si="19"/>
        <v>0</v>
      </c>
      <c r="U36" s="314">
        <f t="shared" si="19"/>
        <v>0</v>
      </c>
      <c r="V36" s="314">
        <f t="shared" si="19"/>
        <v>0</v>
      </c>
      <c r="W36" s="314">
        <f t="shared" si="19"/>
        <v>0</v>
      </c>
      <c r="X36" s="314">
        <f t="shared" si="19"/>
        <v>0</v>
      </c>
      <c r="Y36" s="314">
        <f t="shared" si="19"/>
        <v>0</v>
      </c>
      <c r="Z36" s="314">
        <f t="shared" si="19"/>
        <v>0</v>
      </c>
      <c r="AA36" s="314">
        <f t="shared" si="19"/>
        <v>0</v>
      </c>
      <c r="AB36" s="314">
        <f t="shared" si="19"/>
        <v>0</v>
      </c>
      <c r="AC36" s="314">
        <f t="shared" si="19"/>
        <v>0</v>
      </c>
      <c r="AD36" s="314">
        <f t="shared" si="19"/>
        <v>0</v>
      </c>
      <c r="AE36" s="314">
        <f t="shared" si="19"/>
        <v>0</v>
      </c>
      <c r="AF36" s="314">
        <f t="shared" si="19"/>
        <v>0</v>
      </c>
      <c r="AG36" s="314">
        <f t="shared" si="19"/>
        <v>0</v>
      </c>
      <c r="AH36" s="314">
        <f t="shared" si="19"/>
        <v>0</v>
      </c>
      <c r="AI36" s="314">
        <f t="shared" si="19"/>
        <v>0</v>
      </c>
      <c r="AJ36" s="314">
        <f t="shared" ref="AJ36:BO36" si="20">SUM(AJ37:AJ39)</f>
        <v>0</v>
      </c>
      <c r="AK36" s="314">
        <f t="shared" si="20"/>
        <v>0</v>
      </c>
      <c r="AL36" s="314">
        <f t="shared" si="20"/>
        <v>0</v>
      </c>
      <c r="AM36" s="314">
        <f t="shared" si="20"/>
        <v>0</v>
      </c>
      <c r="AN36" s="314">
        <f t="shared" si="20"/>
        <v>0</v>
      </c>
      <c r="AO36" s="314">
        <f t="shared" si="20"/>
        <v>0</v>
      </c>
      <c r="AP36" s="314">
        <f t="shared" si="20"/>
        <v>0</v>
      </c>
      <c r="AQ36" s="314">
        <f t="shared" si="20"/>
        <v>0</v>
      </c>
      <c r="AR36" s="314">
        <f t="shared" si="20"/>
        <v>0</v>
      </c>
      <c r="AS36" s="314">
        <f t="shared" si="20"/>
        <v>0</v>
      </c>
      <c r="AT36" s="314">
        <f t="shared" si="20"/>
        <v>0</v>
      </c>
      <c r="AU36" s="314">
        <f t="shared" si="20"/>
        <v>0</v>
      </c>
      <c r="AV36" s="314">
        <f t="shared" si="20"/>
        <v>0</v>
      </c>
      <c r="AW36" s="314">
        <f t="shared" si="20"/>
        <v>0</v>
      </c>
      <c r="AX36" s="314">
        <f t="shared" si="20"/>
        <v>0</v>
      </c>
      <c r="AY36" s="314">
        <f t="shared" si="20"/>
        <v>0</v>
      </c>
      <c r="AZ36" s="314">
        <f t="shared" si="20"/>
        <v>0</v>
      </c>
      <c r="BA36" s="314">
        <f t="shared" si="20"/>
        <v>0</v>
      </c>
      <c r="BB36" s="314">
        <f t="shared" si="20"/>
        <v>0</v>
      </c>
      <c r="BC36" s="314">
        <f t="shared" si="20"/>
        <v>0</v>
      </c>
      <c r="BD36" s="314">
        <f t="shared" si="20"/>
        <v>0</v>
      </c>
      <c r="BE36" s="314">
        <f t="shared" si="20"/>
        <v>0</v>
      </c>
      <c r="BF36" s="314">
        <f t="shared" si="20"/>
        <v>42.620898421617781</v>
      </c>
      <c r="BG36" s="314">
        <f t="shared" si="20"/>
        <v>40.293510492152834</v>
      </c>
      <c r="BH36" s="314">
        <f t="shared" si="20"/>
        <v>37.463477231936011</v>
      </c>
      <c r="BI36" s="314">
        <f t="shared" si="20"/>
        <v>35.085602747708187</v>
      </c>
      <c r="BJ36" s="314">
        <f t="shared" si="20"/>
        <v>32.3256530860846</v>
      </c>
      <c r="BK36" s="314">
        <f t="shared" si="20"/>
        <v>30.733511719235018</v>
      </c>
      <c r="BL36" s="314">
        <f t="shared" si="20"/>
        <v>29.287107213769332</v>
      </c>
      <c r="BM36" s="314">
        <f t="shared" si="20"/>
        <v>27.987032338506634</v>
      </c>
      <c r="BN36" s="314">
        <f t="shared" si="20"/>
        <v>25.671601513545014</v>
      </c>
      <c r="BO36" s="314">
        <f t="shared" si="20"/>
        <v>25.372691447239177</v>
      </c>
      <c r="BP36" s="314">
        <f t="shared" ref="BP36:CC36" si="21">SUM(BP37:BP39)</f>
        <v>24.894755268200768</v>
      </c>
      <c r="BQ36" s="314">
        <f t="shared" si="21"/>
        <v>24.6098194384343</v>
      </c>
      <c r="BR36" s="314">
        <f t="shared" si="21"/>
        <v>22.861591612785624</v>
      </c>
      <c r="BS36" s="314">
        <f t="shared" si="21"/>
        <v>22.979255530190922</v>
      </c>
      <c r="BT36" s="314">
        <f t="shared" si="21"/>
        <v>22.136119076375635</v>
      </c>
      <c r="BU36" s="314">
        <f t="shared" si="21"/>
        <v>30.759275373992622</v>
      </c>
      <c r="BV36" s="314">
        <f t="shared" si="21"/>
        <v>23.594428794251328</v>
      </c>
      <c r="BW36" s="314">
        <f t="shared" si="21"/>
        <v>20.838672611998973</v>
      </c>
      <c r="BX36" s="314">
        <f t="shared" si="21"/>
        <v>17.878727599912295</v>
      </c>
      <c r="BY36" s="314">
        <f t="shared" si="21"/>
        <v>15.391689978870325</v>
      </c>
      <c r="BZ36" s="314">
        <f t="shared" si="21"/>
        <v>13.369059879513923</v>
      </c>
      <c r="CA36" s="314">
        <f t="shared" si="21"/>
        <v>11.479675452624967</v>
      </c>
      <c r="CB36" s="314">
        <f t="shared" si="21"/>
        <v>9.871747720309699</v>
      </c>
      <c r="CC36" s="315">
        <f t="shared" si="21"/>
        <v>8.5189088394098711</v>
      </c>
    </row>
    <row r="37" spans="1:81" x14ac:dyDescent="0.4">
      <c r="B37" s="65" t="s">
        <v>469</v>
      </c>
      <c r="C37" s="178"/>
      <c r="D37" s="317">
        <v>0</v>
      </c>
      <c r="E37" s="317">
        <v>0</v>
      </c>
      <c r="F37" s="317">
        <v>0</v>
      </c>
      <c r="G37" s="317">
        <v>0</v>
      </c>
      <c r="H37" s="317">
        <v>0</v>
      </c>
      <c r="I37" s="317">
        <v>0</v>
      </c>
      <c r="J37" s="317">
        <v>0</v>
      </c>
      <c r="K37" s="317">
        <v>0</v>
      </c>
      <c r="L37" s="317">
        <v>0</v>
      </c>
      <c r="M37" s="317">
        <v>0</v>
      </c>
      <c r="N37" s="317">
        <v>0</v>
      </c>
      <c r="O37" s="317">
        <v>0</v>
      </c>
      <c r="P37" s="317">
        <v>0</v>
      </c>
      <c r="Q37" s="317">
        <v>0</v>
      </c>
      <c r="R37" s="317">
        <v>0</v>
      </c>
      <c r="S37" s="317">
        <v>0</v>
      </c>
      <c r="T37" s="317">
        <v>0</v>
      </c>
      <c r="U37" s="317">
        <v>0</v>
      </c>
      <c r="V37" s="317">
        <v>0</v>
      </c>
      <c r="W37" s="317">
        <v>0</v>
      </c>
      <c r="X37" s="317">
        <v>0</v>
      </c>
      <c r="Y37" s="317">
        <v>0</v>
      </c>
      <c r="Z37" s="317">
        <v>0</v>
      </c>
      <c r="AA37" s="317">
        <v>0</v>
      </c>
      <c r="AB37" s="317">
        <v>0</v>
      </c>
      <c r="AC37" s="317">
        <v>0</v>
      </c>
      <c r="AD37" s="317">
        <v>0</v>
      </c>
      <c r="AE37" s="317">
        <v>0</v>
      </c>
      <c r="AF37" s="317">
        <v>0</v>
      </c>
      <c r="AG37" s="317">
        <v>0</v>
      </c>
      <c r="AH37" s="317">
        <v>0</v>
      </c>
      <c r="AI37" s="317">
        <v>0</v>
      </c>
      <c r="AJ37" s="317">
        <v>0</v>
      </c>
      <c r="AK37" s="317">
        <v>0</v>
      </c>
      <c r="AL37" s="317">
        <v>0</v>
      </c>
      <c r="AM37" s="317">
        <v>0</v>
      </c>
      <c r="AN37" s="317">
        <v>0</v>
      </c>
      <c r="AO37" s="317">
        <v>0</v>
      </c>
      <c r="AP37" s="317">
        <v>0</v>
      </c>
      <c r="AQ37" s="317">
        <v>0</v>
      </c>
      <c r="AR37" s="317">
        <v>0</v>
      </c>
      <c r="AS37" s="317">
        <v>0</v>
      </c>
      <c r="AT37" s="317">
        <v>0</v>
      </c>
      <c r="AU37" s="317">
        <v>0</v>
      </c>
      <c r="AV37" s="317">
        <v>0</v>
      </c>
      <c r="AW37" s="317">
        <v>0</v>
      </c>
      <c r="AX37" s="317">
        <v>0</v>
      </c>
      <c r="AY37" s="317">
        <v>0</v>
      </c>
      <c r="AZ37" s="317">
        <v>0</v>
      </c>
      <c r="BA37" s="317">
        <v>0</v>
      </c>
      <c r="BB37" s="317">
        <v>0</v>
      </c>
      <c r="BC37" s="317">
        <v>0</v>
      </c>
      <c r="BD37" s="317">
        <v>0</v>
      </c>
      <c r="BE37" s="317">
        <v>0</v>
      </c>
      <c r="BF37" s="317">
        <v>0</v>
      </c>
      <c r="BG37" s="317">
        <v>0</v>
      </c>
      <c r="BH37" s="317">
        <v>0</v>
      </c>
      <c r="BI37" s="317">
        <v>0</v>
      </c>
      <c r="BJ37" s="317">
        <v>0</v>
      </c>
      <c r="BK37" s="317">
        <v>0</v>
      </c>
      <c r="BL37" s="317">
        <v>0</v>
      </c>
      <c r="BM37" s="317">
        <v>0</v>
      </c>
      <c r="BN37" s="317">
        <v>0</v>
      </c>
      <c r="BO37" s="317">
        <v>0</v>
      </c>
      <c r="BP37" s="317">
        <v>0</v>
      </c>
      <c r="BQ37" s="317">
        <v>0</v>
      </c>
      <c r="BR37" s="317">
        <v>0</v>
      </c>
      <c r="BS37" s="317">
        <v>0</v>
      </c>
      <c r="BT37" s="317">
        <v>0</v>
      </c>
      <c r="BU37" s="317">
        <v>2.2711037167834491</v>
      </c>
      <c r="BV37" s="317">
        <v>3.7565248407298046</v>
      </c>
      <c r="BW37" s="317">
        <v>3.7953506907693062</v>
      </c>
      <c r="BX37" s="317">
        <v>4.2200664312270888</v>
      </c>
      <c r="BY37" s="317">
        <v>4.2394711650621044</v>
      </c>
      <c r="BZ37" s="317">
        <v>4.1805015467593707</v>
      </c>
      <c r="CA37" s="317">
        <v>4.0599393311934149</v>
      </c>
      <c r="CB37" s="317">
        <v>3.958568667975042</v>
      </c>
      <c r="CC37" s="318">
        <v>3.8532426327438554</v>
      </c>
    </row>
    <row r="38" spans="1:81" x14ac:dyDescent="0.4">
      <c r="B38" s="65" t="s">
        <v>475</v>
      </c>
      <c r="C38" s="178"/>
      <c r="D38" s="317" t="s">
        <v>443</v>
      </c>
      <c r="E38" s="317" t="s">
        <v>443</v>
      </c>
      <c r="F38" s="317" t="s">
        <v>443</v>
      </c>
      <c r="G38" s="317" t="s">
        <v>443</v>
      </c>
      <c r="H38" s="317" t="s">
        <v>443</v>
      </c>
      <c r="I38" s="317" t="s">
        <v>443</v>
      </c>
      <c r="J38" s="317" t="s">
        <v>443</v>
      </c>
      <c r="K38" s="317" t="s">
        <v>443</v>
      </c>
      <c r="L38" s="317" t="s">
        <v>443</v>
      </c>
      <c r="M38" s="317" t="s">
        <v>443</v>
      </c>
      <c r="N38" s="317" t="s">
        <v>443</v>
      </c>
      <c r="O38" s="317" t="s">
        <v>443</v>
      </c>
      <c r="P38" s="317" t="s">
        <v>443</v>
      </c>
      <c r="Q38" s="317" t="s">
        <v>443</v>
      </c>
      <c r="R38" s="317" t="s">
        <v>443</v>
      </c>
      <c r="S38" s="317" t="s">
        <v>443</v>
      </c>
      <c r="T38" s="317" t="s">
        <v>443</v>
      </c>
      <c r="U38" s="317" t="s">
        <v>443</v>
      </c>
      <c r="V38" s="317" t="s">
        <v>443</v>
      </c>
      <c r="W38" s="317" t="s">
        <v>443</v>
      </c>
      <c r="X38" s="317" t="s">
        <v>443</v>
      </c>
      <c r="Y38" s="317" t="s">
        <v>443</v>
      </c>
      <c r="Z38" s="317" t="s">
        <v>443</v>
      </c>
      <c r="AA38" s="317" t="s">
        <v>443</v>
      </c>
      <c r="AB38" s="317" t="s">
        <v>443</v>
      </c>
      <c r="AC38" s="317" t="s">
        <v>443</v>
      </c>
      <c r="AD38" s="317" t="s">
        <v>443</v>
      </c>
      <c r="AE38" s="317" t="s">
        <v>443</v>
      </c>
      <c r="AF38" s="317" t="s">
        <v>443</v>
      </c>
      <c r="AG38" s="317" t="s">
        <v>443</v>
      </c>
      <c r="AH38" s="317" t="s">
        <v>443</v>
      </c>
      <c r="AI38" s="317" t="s">
        <v>443</v>
      </c>
      <c r="AJ38" s="317" t="s">
        <v>443</v>
      </c>
      <c r="AK38" s="317" t="s">
        <v>443</v>
      </c>
      <c r="AL38" s="317" t="s">
        <v>443</v>
      </c>
      <c r="AM38" s="317" t="s">
        <v>443</v>
      </c>
      <c r="AN38" s="317" t="s">
        <v>443</v>
      </c>
      <c r="AO38" s="317" t="s">
        <v>443</v>
      </c>
      <c r="AP38" s="317" t="s">
        <v>443</v>
      </c>
      <c r="AQ38" s="317" t="s">
        <v>443</v>
      </c>
      <c r="AR38" s="317" t="s">
        <v>443</v>
      </c>
      <c r="AS38" s="317" t="s">
        <v>443</v>
      </c>
      <c r="AT38" s="317" t="s">
        <v>443</v>
      </c>
      <c r="AU38" s="317" t="s">
        <v>443</v>
      </c>
      <c r="AV38" s="317" t="s">
        <v>443</v>
      </c>
      <c r="AW38" s="317" t="s">
        <v>443</v>
      </c>
      <c r="AX38" s="317" t="s">
        <v>443</v>
      </c>
      <c r="AY38" s="317" t="s">
        <v>443</v>
      </c>
      <c r="AZ38" s="317" t="s">
        <v>443</v>
      </c>
      <c r="BA38" s="317" t="s">
        <v>443</v>
      </c>
      <c r="BB38" s="317" t="s">
        <v>443</v>
      </c>
      <c r="BC38" s="317" t="s">
        <v>443</v>
      </c>
      <c r="BD38" s="317" t="s">
        <v>443</v>
      </c>
      <c r="BE38" s="317" t="s">
        <v>443</v>
      </c>
      <c r="BF38" s="317">
        <v>32.791347488454832</v>
      </c>
      <c r="BG38" s="317">
        <v>31.204547216188338</v>
      </c>
      <c r="BH38" s="317">
        <v>29.265388136712019</v>
      </c>
      <c r="BI38" s="317">
        <v>27.964968686043399</v>
      </c>
      <c r="BJ38" s="317">
        <v>26.058419286007954</v>
      </c>
      <c r="BK38" s="317">
        <v>25.061851313867315</v>
      </c>
      <c r="BL38" s="317">
        <v>24.303167029429037</v>
      </c>
      <c r="BM38" s="317">
        <v>23.609855019866018</v>
      </c>
      <c r="BN38" s="317">
        <v>22.123953848832798</v>
      </c>
      <c r="BO38" s="317">
        <v>22.120119721581471</v>
      </c>
      <c r="BP38" s="317">
        <v>21.988516269387993</v>
      </c>
      <c r="BQ38" s="317">
        <v>21.695992816199304</v>
      </c>
      <c r="BR38" s="317">
        <v>20.647228250184764</v>
      </c>
      <c r="BS38" s="317">
        <v>21.085486493136958</v>
      </c>
      <c r="BT38" s="317">
        <v>20.506392966934229</v>
      </c>
      <c r="BU38" s="317">
        <v>13.205327033109823</v>
      </c>
      <c r="BV38" s="317">
        <v>9.1956062505464882</v>
      </c>
      <c r="BW38" s="317">
        <v>7.9002135485747589</v>
      </c>
      <c r="BX38" s="317">
        <v>6.3312974148441965</v>
      </c>
      <c r="BY38" s="317">
        <v>5.1694681692171729</v>
      </c>
      <c r="BZ38" s="317">
        <v>4.2592385080677744</v>
      </c>
      <c r="CA38" s="317">
        <v>3.4393236309388362</v>
      </c>
      <c r="CB38" s="317">
        <v>2.7409784008252909</v>
      </c>
      <c r="CC38" s="318">
        <v>2.1627098020789401</v>
      </c>
    </row>
    <row r="39" spans="1:81" ht="26.25" customHeight="1" thickBot="1" x14ac:dyDescent="0.45">
      <c r="B39" s="77" t="s">
        <v>476</v>
      </c>
      <c r="C39" s="319"/>
      <c r="D39" s="320" t="s">
        <v>443</v>
      </c>
      <c r="E39" s="320" t="s">
        <v>443</v>
      </c>
      <c r="F39" s="320" t="s">
        <v>443</v>
      </c>
      <c r="G39" s="320" t="s">
        <v>443</v>
      </c>
      <c r="H39" s="320" t="s">
        <v>443</v>
      </c>
      <c r="I39" s="320" t="s">
        <v>443</v>
      </c>
      <c r="J39" s="320" t="s">
        <v>443</v>
      </c>
      <c r="K39" s="320" t="s">
        <v>443</v>
      </c>
      <c r="L39" s="320" t="s">
        <v>443</v>
      </c>
      <c r="M39" s="320" t="s">
        <v>443</v>
      </c>
      <c r="N39" s="320" t="s">
        <v>443</v>
      </c>
      <c r="O39" s="320" t="s">
        <v>443</v>
      </c>
      <c r="P39" s="320" t="s">
        <v>443</v>
      </c>
      <c r="Q39" s="320" t="s">
        <v>443</v>
      </c>
      <c r="R39" s="320" t="s">
        <v>443</v>
      </c>
      <c r="S39" s="320" t="s">
        <v>443</v>
      </c>
      <c r="T39" s="320" t="s">
        <v>443</v>
      </c>
      <c r="U39" s="320" t="s">
        <v>443</v>
      </c>
      <c r="V39" s="320" t="s">
        <v>443</v>
      </c>
      <c r="W39" s="320" t="s">
        <v>443</v>
      </c>
      <c r="X39" s="320" t="s">
        <v>443</v>
      </c>
      <c r="Y39" s="320" t="s">
        <v>443</v>
      </c>
      <c r="Z39" s="320" t="s">
        <v>443</v>
      </c>
      <c r="AA39" s="320" t="s">
        <v>443</v>
      </c>
      <c r="AB39" s="320" t="s">
        <v>443</v>
      </c>
      <c r="AC39" s="320" t="s">
        <v>443</v>
      </c>
      <c r="AD39" s="320" t="s">
        <v>443</v>
      </c>
      <c r="AE39" s="320" t="s">
        <v>443</v>
      </c>
      <c r="AF39" s="320" t="s">
        <v>443</v>
      </c>
      <c r="AG39" s="320" t="s">
        <v>443</v>
      </c>
      <c r="AH39" s="320" t="s">
        <v>443</v>
      </c>
      <c r="AI39" s="320" t="s">
        <v>443</v>
      </c>
      <c r="AJ39" s="320" t="s">
        <v>443</v>
      </c>
      <c r="AK39" s="320" t="s">
        <v>443</v>
      </c>
      <c r="AL39" s="320" t="s">
        <v>443</v>
      </c>
      <c r="AM39" s="320" t="s">
        <v>443</v>
      </c>
      <c r="AN39" s="320" t="s">
        <v>443</v>
      </c>
      <c r="AO39" s="320" t="s">
        <v>443</v>
      </c>
      <c r="AP39" s="320" t="s">
        <v>443</v>
      </c>
      <c r="AQ39" s="320" t="s">
        <v>443</v>
      </c>
      <c r="AR39" s="320" t="s">
        <v>443</v>
      </c>
      <c r="AS39" s="320" t="s">
        <v>443</v>
      </c>
      <c r="AT39" s="320" t="s">
        <v>443</v>
      </c>
      <c r="AU39" s="320" t="s">
        <v>443</v>
      </c>
      <c r="AV39" s="320" t="s">
        <v>443</v>
      </c>
      <c r="AW39" s="320" t="s">
        <v>443</v>
      </c>
      <c r="AX39" s="320" t="s">
        <v>443</v>
      </c>
      <c r="AY39" s="320" t="s">
        <v>443</v>
      </c>
      <c r="AZ39" s="320" t="s">
        <v>443</v>
      </c>
      <c r="BA39" s="320" t="s">
        <v>443</v>
      </c>
      <c r="BB39" s="320" t="s">
        <v>443</v>
      </c>
      <c r="BC39" s="320" t="s">
        <v>443</v>
      </c>
      <c r="BD39" s="320" t="s">
        <v>443</v>
      </c>
      <c r="BE39" s="320" t="s">
        <v>443</v>
      </c>
      <c r="BF39" s="320">
        <v>9.8295509331629471</v>
      </c>
      <c r="BG39" s="320">
        <v>9.0889632759644918</v>
      </c>
      <c r="BH39" s="320">
        <v>8.1980890952239918</v>
      </c>
      <c r="BI39" s="320">
        <v>7.1206340616647879</v>
      </c>
      <c r="BJ39" s="320">
        <v>6.2672338000766494</v>
      </c>
      <c r="BK39" s="320">
        <v>5.6716604053677013</v>
      </c>
      <c r="BL39" s="320">
        <v>4.9839401843402964</v>
      </c>
      <c r="BM39" s="320">
        <v>4.3771773186406167</v>
      </c>
      <c r="BN39" s="320">
        <v>3.5476476647122137</v>
      </c>
      <c r="BO39" s="320">
        <v>3.2525717256577056</v>
      </c>
      <c r="BP39" s="320">
        <v>2.906238998812773</v>
      </c>
      <c r="BQ39" s="320">
        <v>2.9138266222349958</v>
      </c>
      <c r="BR39" s="320">
        <v>2.2143633626008583</v>
      </c>
      <c r="BS39" s="320">
        <v>1.893769037053963</v>
      </c>
      <c r="BT39" s="320">
        <v>1.6297261094414057</v>
      </c>
      <c r="BU39" s="320">
        <v>15.282844624099349</v>
      </c>
      <c r="BV39" s="320">
        <v>10.642297702975034</v>
      </c>
      <c r="BW39" s="320">
        <v>9.1431083726549058</v>
      </c>
      <c r="BX39" s="320">
        <v>7.3273637538410084</v>
      </c>
      <c r="BY39" s="320">
        <v>5.9827506445910474</v>
      </c>
      <c r="BZ39" s="320">
        <v>4.9293198246867798</v>
      </c>
      <c r="CA39" s="320">
        <v>3.9804124904927156</v>
      </c>
      <c r="CB39" s="320">
        <v>3.1722006515093661</v>
      </c>
      <c r="CC39" s="321">
        <v>2.5029564045870769</v>
      </c>
    </row>
    <row r="40" spans="1:81" ht="40.5" customHeight="1" x14ac:dyDescent="0.4">
      <c r="A40" s="324"/>
      <c r="B40" s="325" t="s">
        <v>477</v>
      </c>
      <c r="C40" s="326"/>
      <c r="D40" s="327" t="s">
        <v>478</v>
      </c>
      <c r="E40" s="327" t="s">
        <v>479</v>
      </c>
      <c r="F40" s="327" t="s">
        <v>480</v>
      </c>
      <c r="G40" s="327" t="s">
        <v>481</v>
      </c>
      <c r="H40" s="327" t="s">
        <v>482</v>
      </c>
      <c r="I40" s="327" t="s">
        <v>483</v>
      </c>
      <c r="J40" s="327" t="s">
        <v>484</v>
      </c>
      <c r="K40" s="327" t="s">
        <v>485</v>
      </c>
      <c r="L40" s="327" t="s">
        <v>486</v>
      </c>
      <c r="M40" s="327" t="s">
        <v>487</v>
      </c>
      <c r="N40" s="327" t="s">
        <v>488</v>
      </c>
      <c r="O40" s="327" t="s">
        <v>489</v>
      </c>
      <c r="P40" s="327" t="s">
        <v>490</v>
      </c>
      <c r="Q40" s="327" t="s">
        <v>491</v>
      </c>
      <c r="R40" s="327" t="s">
        <v>492</v>
      </c>
      <c r="S40" s="327" t="s">
        <v>493</v>
      </c>
      <c r="T40" s="327" t="s">
        <v>494</v>
      </c>
      <c r="U40" s="327" t="s">
        <v>495</v>
      </c>
      <c r="V40" s="327" t="s">
        <v>496</v>
      </c>
      <c r="W40" s="327" t="s">
        <v>497</v>
      </c>
      <c r="X40" s="327" t="s">
        <v>498</v>
      </c>
      <c r="Y40" s="327" t="s">
        <v>499</v>
      </c>
      <c r="Z40" s="327" t="s">
        <v>500</v>
      </c>
      <c r="AA40" s="327" t="s">
        <v>501</v>
      </c>
      <c r="AB40" s="327" t="s">
        <v>502</v>
      </c>
      <c r="AC40" s="327" t="s">
        <v>503</v>
      </c>
      <c r="AD40" s="327" t="s">
        <v>504</v>
      </c>
      <c r="AE40" s="327" t="s">
        <v>505</v>
      </c>
      <c r="AF40" s="327" t="s">
        <v>506</v>
      </c>
      <c r="AG40" s="327" t="s">
        <v>507</v>
      </c>
      <c r="AH40" s="327" t="s">
        <v>508</v>
      </c>
      <c r="AI40" s="327" t="s">
        <v>509</v>
      </c>
      <c r="AJ40" s="327" t="s">
        <v>510</v>
      </c>
      <c r="AK40" s="327" t="s">
        <v>511</v>
      </c>
      <c r="AL40" s="327" t="s">
        <v>512</v>
      </c>
      <c r="AM40" s="327" t="s">
        <v>513</v>
      </c>
      <c r="AN40" s="327" t="s">
        <v>514</v>
      </c>
      <c r="AO40" s="327" t="s">
        <v>515</v>
      </c>
      <c r="AP40" s="327" t="s">
        <v>516</v>
      </c>
      <c r="AQ40" s="327" t="s">
        <v>517</v>
      </c>
      <c r="AR40" s="327" t="s">
        <v>518</v>
      </c>
      <c r="AS40" s="327" t="s">
        <v>519</v>
      </c>
      <c r="AT40" s="327" t="s">
        <v>520</v>
      </c>
      <c r="AU40" s="327" t="s">
        <v>521</v>
      </c>
      <c r="AV40" s="327" t="s">
        <v>522</v>
      </c>
      <c r="AW40" s="327" t="s">
        <v>523</v>
      </c>
      <c r="AX40" s="327" t="s">
        <v>524</v>
      </c>
      <c r="AY40" s="327" t="s">
        <v>525</v>
      </c>
      <c r="AZ40" s="327" t="s">
        <v>526</v>
      </c>
      <c r="BA40" s="327" t="s">
        <v>527</v>
      </c>
      <c r="BB40" s="327" t="s">
        <v>528</v>
      </c>
      <c r="BC40" s="327" t="s">
        <v>529</v>
      </c>
      <c r="BD40" s="327" t="s">
        <v>530</v>
      </c>
      <c r="BE40" s="327" t="s">
        <v>531</v>
      </c>
      <c r="BF40" s="327" t="s">
        <v>532</v>
      </c>
      <c r="BG40" s="327" t="s">
        <v>533</v>
      </c>
      <c r="BH40" s="327" t="s">
        <v>534</v>
      </c>
      <c r="BI40" s="327" t="s">
        <v>535</v>
      </c>
      <c r="BJ40" s="327" t="s">
        <v>536</v>
      </c>
      <c r="BK40" s="327" t="s">
        <v>537</v>
      </c>
      <c r="BL40" s="327" t="s">
        <v>538</v>
      </c>
      <c r="BM40" s="327" t="s">
        <v>539</v>
      </c>
      <c r="BN40" s="327" t="s">
        <v>540</v>
      </c>
      <c r="BO40" s="327" t="s">
        <v>541</v>
      </c>
      <c r="BP40" s="327" t="s">
        <v>542</v>
      </c>
      <c r="BQ40" s="327" t="s">
        <v>543</v>
      </c>
      <c r="BR40" s="327" t="s">
        <v>544</v>
      </c>
      <c r="BS40" s="327" t="s">
        <v>545</v>
      </c>
      <c r="BT40" s="327" t="s">
        <v>546</v>
      </c>
      <c r="BU40" s="327" t="s">
        <v>547</v>
      </c>
      <c r="BV40" s="327" t="s">
        <v>548</v>
      </c>
      <c r="BW40" s="327" t="s">
        <v>549</v>
      </c>
      <c r="BX40" s="327" t="s">
        <v>550</v>
      </c>
      <c r="BY40" s="327" t="s">
        <v>551</v>
      </c>
      <c r="BZ40" s="327" t="s">
        <v>552</v>
      </c>
      <c r="CA40" s="327" t="s">
        <v>553</v>
      </c>
      <c r="CB40" s="327" t="s">
        <v>554</v>
      </c>
      <c r="CC40" s="328" t="s">
        <v>555</v>
      </c>
    </row>
    <row r="41" spans="1:81" s="219" customFormat="1" ht="26.25" customHeight="1" x14ac:dyDescent="0.4">
      <c r="A41" s="316"/>
      <c r="B41" s="93" t="s">
        <v>133</v>
      </c>
      <c r="D41" s="314">
        <v>0</v>
      </c>
      <c r="E41" s="314">
        <v>0</v>
      </c>
      <c r="F41" s="314">
        <v>0</v>
      </c>
      <c r="G41" s="314">
        <v>0</v>
      </c>
      <c r="H41" s="314">
        <v>0</v>
      </c>
      <c r="I41" s="314">
        <v>0</v>
      </c>
      <c r="J41" s="314">
        <v>0</v>
      </c>
      <c r="K41" s="314">
        <v>0</v>
      </c>
      <c r="L41" s="314">
        <v>0</v>
      </c>
      <c r="M41" s="314">
        <v>0</v>
      </c>
      <c r="N41" s="314">
        <v>0</v>
      </c>
      <c r="O41" s="314">
        <v>0</v>
      </c>
      <c r="P41" s="314">
        <v>0</v>
      </c>
      <c r="Q41" s="314">
        <v>0</v>
      </c>
      <c r="R41" s="314">
        <v>0</v>
      </c>
      <c r="S41" s="314">
        <v>0</v>
      </c>
      <c r="T41" s="314">
        <v>0</v>
      </c>
      <c r="U41" s="314">
        <v>0</v>
      </c>
      <c r="V41" s="314">
        <v>0</v>
      </c>
      <c r="W41" s="314">
        <v>0</v>
      </c>
      <c r="X41" s="314">
        <v>0</v>
      </c>
      <c r="Y41" s="314">
        <v>0</v>
      </c>
      <c r="Z41" s="314">
        <v>0</v>
      </c>
      <c r="AA41" s="314">
        <v>0</v>
      </c>
      <c r="AB41" s="314">
        <v>0</v>
      </c>
      <c r="AC41" s="314">
        <v>0</v>
      </c>
      <c r="AD41" s="314">
        <v>0</v>
      </c>
      <c r="AE41" s="314">
        <v>0</v>
      </c>
      <c r="AF41" s="314">
        <v>0</v>
      </c>
      <c r="AG41" s="314">
        <v>0</v>
      </c>
      <c r="AH41" s="314">
        <v>469</v>
      </c>
      <c r="AI41" s="314">
        <v>463</v>
      </c>
      <c r="AJ41" s="314">
        <v>446</v>
      </c>
      <c r="AK41" s="314">
        <v>429</v>
      </c>
      <c r="AL41" s="314">
        <v>422</v>
      </c>
      <c r="AM41" s="314">
        <v>416</v>
      </c>
      <c r="AN41" s="314">
        <v>410</v>
      </c>
      <c r="AO41" s="314">
        <v>394</v>
      </c>
      <c r="AP41" s="314">
        <v>385</v>
      </c>
      <c r="AQ41" s="314">
        <v>376</v>
      </c>
      <c r="AR41" s="314">
        <v>384</v>
      </c>
      <c r="AS41" s="314">
        <v>381</v>
      </c>
      <c r="AT41" s="314">
        <v>362</v>
      </c>
      <c r="AU41" s="314">
        <v>354</v>
      </c>
      <c r="AV41" s="314">
        <v>349</v>
      </c>
      <c r="AW41" s="314">
        <v>343</v>
      </c>
      <c r="AX41" s="314">
        <v>332</v>
      </c>
      <c r="AY41" s="314">
        <v>322</v>
      </c>
      <c r="AZ41" s="314">
        <v>309</v>
      </c>
      <c r="BA41" s="314">
        <v>291</v>
      </c>
      <c r="BB41" s="314">
        <v>280</v>
      </c>
      <c r="BC41" s="314">
        <v>270</v>
      </c>
      <c r="BD41" s="314">
        <v>263</v>
      </c>
      <c r="BE41" s="314">
        <v>243</v>
      </c>
      <c r="BF41" s="314">
        <v>256</v>
      </c>
      <c r="BG41" s="314">
        <v>230</v>
      </c>
      <c r="BH41" s="314">
        <v>206</v>
      </c>
      <c r="BI41" s="314">
        <v>186</v>
      </c>
      <c r="BJ41" s="314">
        <v>168</v>
      </c>
      <c r="BK41" s="314">
        <v>148</v>
      </c>
      <c r="BL41" s="314">
        <v>131</v>
      </c>
      <c r="BM41" s="314">
        <v>119</v>
      </c>
      <c r="BN41" s="314">
        <v>112</v>
      </c>
      <c r="BO41" s="314">
        <v>106</v>
      </c>
      <c r="BP41" s="314">
        <v>102</v>
      </c>
      <c r="BQ41" s="314">
        <v>98</v>
      </c>
      <c r="BR41" s="314">
        <v>94</v>
      </c>
      <c r="BS41" s="314">
        <v>93</v>
      </c>
      <c r="BT41" s="314">
        <v>91</v>
      </c>
      <c r="BU41" s="314">
        <v>87</v>
      </c>
      <c r="BV41" s="314">
        <v>101</v>
      </c>
      <c r="BW41" s="314">
        <v>101</v>
      </c>
      <c r="BX41" s="314">
        <v>99</v>
      </c>
      <c r="BY41" s="314">
        <v>96</v>
      </c>
      <c r="BZ41" s="314">
        <v>89</v>
      </c>
      <c r="CA41" s="314">
        <v>83</v>
      </c>
      <c r="CB41" s="314">
        <v>79</v>
      </c>
      <c r="CC41" s="329">
        <v>75</v>
      </c>
    </row>
    <row r="42" spans="1:81" x14ac:dyDescent="0.4">
      <c r="A42" s="316"/>
      <c r="B42" s="65" t="s">
        <v>408</v>
      </c>
      <c r="D42" s="317">
        <v>0</v>
      </c>
      <c r="E42" s="317">
        <v>0</v>
      </c>
      <c r="F42" s="317">
        <v>0</v>
      </c>
      <c r="G42" s="317">
        <v>0</v>
      </c>
      <c r="H42" s="317">
        <v>0</v>
      </c>
      <c r="I42" s="317">
        <v>0</v>
      </c>
      <c r="J42" s="317">
        <v>0</v>
      </c>
      <c r="K42" s="317">
        <v>0</v>
      </c>
      <c r="L42" s="317">
        <v>0</v>
      </c>
      <c r="M42" s="317">
        <v>0</v>
      </c>
      <c r="N42" s="317">
        <v>0</v>
      </c>
      <c r="O42" s="317">
        <v>0</v>
      </c>
      <c r="P42" s="317">
        <v>0</v>
      </c>
      <c r="Q42" s="317">
        <v>0</v>
      </c>
      <c r="R42" s="317">
        <v>0</v>
      </c>
      <c r="S42" s="317">
        <v>0</v>
      </c>
      <c r="T42" s="317">
        <v>0</v>
      </c>
      <c r="U42" s="317">
        <v>0</v>
      </c>
      <c r="V42" s="317">
        <v>0</v>
      </c>
      <c r="W42" s="317">
        <v>0</v>
      </c>
      <c r="X42" s="317">
        <v>0</v>
      </c>
      <c r="Y42" s="317">
        <v>0</v>
      </c>
      <c r="Z42" s="317">
        <v>0</v>
      </c>
      <c r="AA42" s="317">
        <v>0</v>
      </c>
      <c r="AB42" s="317">
        <v>0</v>
      </c>
      <c r="AC42" s="317">
        <v>0</v>
      </c>
      <c r="AD42" s="317">
        <v>0</v>
      </c>
      <c r="AE42" s="317">
        <v>0</v>
      </c>
      <c r="AF42" s="317">
        <v>0</v>
      </c>
      <c r="AG42" s="317">
        <v>0</v>
      </c>
      <c r="AH42" s="317">
        <v>407</v>
      </c>
      <c r="AI42" s="317">
        <v>408</v>
      </c>
      <c r="AJ42" s="317">
        <v>393</v>
      </c>
      <c r="AK42" s="317">
        <v>377</v>
      </c>
      <c r="AL42" s="317">
        <v>374</v>
      </c>
      <c r="AM42" s="317">
        <v>367</v>
      </c>
      <c r="AN42" s="317">
        <v>362</v>
      </c>
      <c r="AO42" s="317">
        <v>347</v>
      </c>
      <c r="AP42" s="317">
        <v>340</v>
      </c>
      <c r="AQ42" s="317">
        <v>330</v>
      </c>
      <c r="AR42" s="317">
        <v>337</v>
      </c>
      <c r="AS42" s="317">
        <v>327</v>
      </c>
      <c r="AT42" s="317">
        <v>317</v>
      </c>
      <c r="AU42" s="317">
        <v>304</v>
      </c>
      <c r="AV42" s="317">
        <v>295</v>
      </c>
      <c r="AW42" s="317">
        <v>288</v>
      </c>
      <c r="AX42" s="317">
        <v>281</v>
      </c>
      <c r="AY42" s="317">
        <v>271</v>
      </c>
      <c r="AZ42" s="317">
        <v>263</v>
      </c>
      <c r="BA42" s="317">
        <v>252</v>
      </c>
      <c r="BB42" s="317">
        <v>244</v>
      </c>
      <c r="BC42" s="317">
        <v>237</v>
      </c>
      <c r="BD42" s="317">
        <v>233</v>
      </c>
      <c r="BE42" s="317">
        <v>214</v>
      </c>
      <c r="BF42" s="317">
        <v>227</v>
      </c>
      <c r="BG42" s="317">
        <v>203</v>
      </c>
      <c r="BH42" s="317">
        <v>180</v>
      </c>
      <c r="BI42" s="317">
        <v>163</v>
      </c>
      <c r="BJ42" s="317">
        <v>147</v>
      </c>
      <c r="BK42" s="317">
        <v>129</v>
      </c>
      <c r="BL42" s="317">
        <v>117</v>
      </c>
      <c r="BM42" s="317">
        <v>108</v>
      </c>
      <c r="BN42" s="317">
        <v>103</v>
      </c>
      <c r="BO42" s="317">
        <v>100</v>
      </c>
      <c r="BP42" s="317">
        <v>97</v>
      </c>
      <c r="BQ42" s="317">
        <v>95</v>
      </c>
      <c r="BR42" s="317">
        <v>92</v>
      </c>
      <c r="BS42" s="317">
        <v>92</v>
      </c>
      <c r="BT42" s="317">
        <v>90</v>
      </c>
      <c r="BU42" s="317">
        <v>86</v>
      </c>
      <c r="BV42" s="317">
        <v>101</v>
      </c>
      <c r="BW42" s="317">
        <v>100</v>
      </c>
      <c r="BX42" s="317">
        <v>99</v>
      </c>
      <c r="BY42" s="317">
        <v>96</v>
      </c>
      <c r="BZ42" s="317">
        <v>89</v>
      </c>
      <c r="CA42" s="317">
        <v>83</v>
      </c>
      <c r="CB42" s="317">
        <v>79</v>
      </c>
      <c r="CC42" s="318">
        <v>75</v>
      </c>
    </row>
    <row r="43" spans="1:81" x14ac:dyDescent="0.4">
      <c r="A43" s="316"/>
      <c r="B43" s="65" t="s">
        <v>407</v>
      </c>
      <c r="D43" s="317">
        <v>0</v>
      </c>
      <c r="E43" s="317">
        <v>0</v>
      </c>
      <c r="F43" s="317">
        <v>0</v>
      </c>
      <c r="G43" s="317">
        <v>0</v>
      </c>
      <c r="H43" s="317">
        <v>0</v>
      </c>
      <c r="I43" s="317">
        <v>0</v>
      </c>
      <c r="J43" s="317">
        <v>0</v>
      </c>
      <c r="K43" s="317">
        <v>0</v>
      </c>
      <c r="L43" s="317">
        <v>0</v>
      </c>
      <c r="M43" s="317">
        <v>0</v>
      </c>
      <c r="N43" s="317">
        <v>0</v>
      </c>
      <c r="O43" s="317">
        <v>0</v>
      </c>
      <c r="P43" s="317">
        <v>0</v>
      </c>
      <c r="Q43" s="317">
        <v>0</v>
      </c>
      <c r="R43" s="317">
        <v>0</v>
      </c>
      <c r="S43" s="317">
        <v>0</v>
      </c>
      <c r="T43" s="317">
        <v>0</v>
      </c>
      <c r="U43" s="317">
        <v>0</v>
      </c>
      <c r="V43" s="317">
        <v>0</v>
      </c>
      <c r="W43" s="317">
        <v>0</v>
      </c>
      <c r="X43" s="317">
        <v>0</v>
      </c>
      <c r="Y43" s="317">
        <v>0</v>
      </c>
      <c r="Z43" s="317">
        <v>0</v>
      </c>
      <c r="AA43" s="317">
        <v>0</v>
      </c>
      <c r="AB43" s="317">
        <v>0</v>
      </c>
      <c r="AC43" s="317">
        <v>0</v>
      </c>
      <c r="AD43" s="317">
        <v>0</v>
      </c>
      <c r="AE43" s="317">
        <v>0</v>
      </c>
      <c r="AF43" s="317">
        <v>0</v>
      </c>
      <c r="AG43" s="317">
        <v>0</v>
      </c>
      <c r="AH43" s="317">
        <v>63</v>
      </c>
      <c r="AI43" s="317">
        <v>55</v>
      </c>
      <c r="AJ43" s="317">
        <v>54</v>
      </c>
      <c r="AK43" s="317">
        <v>52</v>
      </c>
      <c r="AL43" s="317">
        <v>48</v>
      </c>
      <c r="AM43" s="317">
        <v>49</v>
      </c>
      <c r="AN43" s="317">
        <v>48</v>
      </c>
      <c r="AO43" s="317">
        <v>48</v>
      </c>
      <c r="AP43" s="317">
        <v>45</v>
      </c>
      <c r="AQ43" s="317">
        <v>45</v>
      </c>
      <c r="AR43" s="317">
        <v>48</v>
      </c>
      <c r="AS43" s="317">
        <v>53</v>
      </c>
      <c r="AT43" s="317">
        <v>45</v>
      </c>
      <c r="AU43" s="317">
        <v>50</v>
      </c>
      <c r="AV43" s="317">
        <v>54</v>
      </c>
      <c r="AW43" s="317">
        <v>55</v>
      </c>
      <c r="AX43" s="317">
        <v>51</v>
      </c>
      <c r="AY43" s="317">
        <v>51</v>
      </c>
      <c r="AZ43" s="317">
        <v>46</v>
      </c>
      <c r="BA43" s="317">
        <v>38</v>
      </c>
      <c r="BB43" s="317">
        <v>36</v>
      </c>
      <c r="BC43" s="317">
        <v>34</v>
      </c>
      <c r="BD43" s="317">
        <v>30</v>
      </c>
      <c r="BE43" s="317">
        <v>29</v>
      </c>
      <c r="BF43" s="317">
        <v>29</v>
      </c>
      <c r="BG43" s="317">
        <v>27</v>
      </c>
      <c r="BH43" s="317">
        <v>26</v>
      </c>
      <c r="BI43" s="317">
        <v>23</v>
      </c>
      <c r="BJ43" s="317">
        <v>21</v>
      </c>
      <c r="BK43" s="317">
        <v>19</v>
      </c>
      <c r="BL43" s="317">
        <v>14</v>
      </c>
      <c r="BM43" s="317">
        <v>11</v>
      </c>
      <c r="BN43" s="317">
        <v>8</v>
      </c>
      <c r="BO43" s="317">
        <v>6</v>
      </c>
      <c r="BP43" s="317">
        <v>5</v>
      </c>
      <c r="BQ43" s="317">
        <v>3</v>
      </c>
      <c r="BR43" s="317">
        <v>2</v>
      </c>
      <c r="BS43" s="317">
        <v>1</v>
      </c>
      <c r="BT43" s="317">
        <v>1</v>
      </c>
      <c r="BU43" s="317">
        <v>1</v>
      </c>
      <c r="BV43" s="317">
        <v>0</v>
      </c>
      <c r="BW43" s="317">
        <v>0</v>
      </c>
      <c r="BX43" s="317">
        <v>0</v>
      </c>
      <c r="BY43" s="317">
        <v>0</v>
      </c>
      <c r="BZ43" s="317">
        <v>0</v>
      </c>
      <c r="CA43" s="317">
        <v>0</v>
      </c>
      <c r="CB43" s="317">
        <v>0</v>
      </c>
      <c r="CC43" s="318">
        <v>0</v>
      </c>
    </row>
    <row r="44" spans="1:81" x14ac:dyDescent="0.4">
      <c r="A44" s="316"/>
      <c r="B44" s="65"/>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17"/>
      <c r="BM44" s="317"/>
      <c r="BN44" s="317"/>
      <c r="BO44" s="317"/>
      <c r="BP44" s="317"/>
      <c r="BQ44" s="317"/>
      <c r="BR44" s="317"/>
      <c r="BS44" s="317"/>
      <c r="BT44" s="317"/>
      <c r="BU44" s="317"/>
      <c r="BV44" s="317"/>
      <c r="BW44" s="317"/>
      <c r="BX44" s="317"/>
      <c r="BY44" s="317"/>
      <c r="BZ44" s="317"/>
      <c r="CA44" s="317"/>
      <c r="CB44" s="317"/>
      <c r="CC44" s="318"/>
    </row>
    <row r="45" spans="1:81" x14ac:dyDescent="0.4">
      <c r="A45" s="316"/>
      <c r="B45" s="72" t="s">
        <v>469</v>
      </c>
      <c r="D45" s="314">
        <v>0</v>
      </c>
      <c r="E45" s="314">
        <v>0</v>
      </c>
      <c r="F45" s="314">
        <v>0</v>
      </c>
      <c r="G45" s="314">
        <v>0</v>
      </c>
      <c r="H45" s="314">
        <v>0</v>
      </c>
      <c r="I45" s="314">
        <v>0</v>
      </c>
      <c r="J45" s="314">
        <v>0</v>
      </c>
      <c r="K45" s="314">
        <v>0</v>
      </c>
      <c r="L45" s="314">
        <v>0</v>
      </c>
      <c r="M45" s="314">
        <v>0</v>
      </c>
      <c r="N45" s="314">
        <v>0</v>
      </c>
      <c r="O45" s="314">
        <v>0</v>
      </c>
      <c r="P45" s="314">
        <v>0</v>
      </c>
      <c r="Q45" s="314">
        <v>0</v>
      </c>
      <c r="R45" s="314">
        <v>0</v>
      </c>
      <c r="S45" s="314">
        <v>0</v>
      </c>
      <c r="T45" s="314">
        <v>0</v>
      </c>
      <c r="U45" s="314">
        <v>0</v>
      </c>
      <c r="V45" s="314">
        <v>0</v>
      </c>
      <c r="W45" s="314">
        <v>0</v>
      </c>
      <c r="X45" s="314">
        <v>0</v>
      </c>
      <c r="Y45" s="314">
        <v>0</v>
      </c>
      <c r="Z45" s="314">
        <v>0</v>
      </c>
      <c r="AA45" s="314">
        <v>0</v>
      </c>
      <c r="AB45" s="314">
        <v>0</v>
      </c>
      <c r="AC45" s="314">
        <v>0</v>
      </c>
      <c r="AD45" s="314">
        <v>0</v>
      </c>
      <c r="AE45" s="314">
        <v>0</v>
      </c>
      <c r="AF45" s="314">
        <v>0</v>
      </c>
      <c r="AG45" s="314">
        <v>0</v>
      </c>
      <c r="AH45" s="314">
        <v>0</v>
      </c>
      <c r="AI45" s="314">
        <v>0</v>
      </c>
      <c r="AJ45" s="314">
        <v>0</v>
      </c>
      <c r="AK45" s="314">
        <v>0</v>
      </c>
      <c r="AL45" s="314">
        <v>0</v>
      </c>
      <c r="AM45" s="314">
        <v>0</v>
      </c>
      <c r="AN45" s="314">
        <v>0</v>
      </c>
      <c r="AO45" s="314">
        <v>0</v>
      </c>
      <c r="AP45" s="314">
        <v>0</v>
      </c>
      <c r="AQ45" s="314">
        <v>0</v>
      </c>
      <c r="AR45" s="314">
        <v>0</v>
      </c>
      <c r="AS45" s="314">
        <v>0</v>
      </c>
      <c r="AT45" s="314">
        <v>0</v>
      </c>
      <c r="AU45" s="314">
        <v>0</v>
      </c>
      <c r="AV45" s="314">
        <v>0</v>
      </c>
      <c r="AW45" s="314">
        <v>0</v>
      </c>
      <c r="AX45" s="314">
        <v>0</v>
      </c>
      <c r="AY45" s="314">
        <v>0</v>
      </c>
      <c r="AZ45" s="314">
        <v>0</v>
      </c>
      <c r="BA45" s="314">
        <v>0</v>
      </c>
      <c r="BB45" s="314">
        <v>0</v>
      </c>
      <c r="BC45" s="314">
        <v>0</v>
      </c>
      <c r="BD45" s="314">
        <v>0</v>
      </c>
      <c r="BE45" s="314">
        <v>0</v>
      </c>
      <c r="BF45" s="314">
        <v>0</v>
      </c>
      <c r="BG45" s="314">
        <v>0</v>
      </c>
      <c r="BH45" s="314">
        <v>0</v>
      </c>
      <c r="BI45" s="314">
        <v>0</v>
      </c>
      <c r="BJ45" s="314">
        <v>0</v>
      </c>
      <c r="BK45" s="314">
        <v>0</v>
      </c>
      <c r="BL45" s="314">
        <v>0</v>
      </c>
      <c r="BM45" s="314">
        <v>0</v>
      </c>
      <c r="BN45" s="314">
        <v>0</v>
      </c>
      <c r="BO45" s="314">
        <v>0</v>
      </c>
      <c r="BP45" s="314">
        <v>0</v>
      </c>
      <c r="BQ45" s="314">
        <v>0</v>
      </c>
      <c r="BR45" s="314">
        <v>0</v>
      </c>
      <c r="BS45" s="314">
        <v>0</v>
      </c>
      <c r="BT45" s="314">
        <v>0</v>
      </c>
      <c r="BU45" s="314">
        <v>17</v>
      </c>
      <c r="BV45" s="314">
        <v>51</v>
      </c>
      <c r="BW45" s="314">
        <v>56</v>
      </c>
      <c r="BX45" s="314">
        <v>61</v>
      </c>
      <c r="BY45" s="314">
        <v>66</v>
      </c>
      <c r="BZ45" s="314">
        <v>65</v>
      </c>
      <c r="CA45" s="314">
        <v>64</v>
      </c>
      <c r="CB45" s="314">
        <v>63</v>
      </c>
      <c r="CC45" s="315">
        <v>63</v>
      </c>
    </row>
    <row r="46" spans="1:81" x14ac:dyDescent="0.4">
      <c r="A46" s="330"/>
      <c r="B46" s="65" t="s">
        <v>470</v>
      </c>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Q46" s="317"/>
      <c r="BR46" s="317"/>
      <c r="BS46" s="317"/>
      <c r="BT46" s="317"/>
      <c r="BU46" s="317">
        <v>3</v>
      </c>
      <c r="BV46" s="317">
        <v>7</v>
      </c>
      <c r="BW46" s="317">
        <v>8</v>
      </c>
      <c r="BX46" s="317">
        <v>10</v>
      </c>
      <c r="BY46" s="317">
        <v>12</v>
      </c>
      <c r="BZ46" s="317">
        <v>11</v>
      </c>
      <c r="CA46" s="317">
        <v>11</v>
      </c>
      <c r="CB46" s="317">
        <v>11</v>
      </c>
      <c r="CC46" s="318">
        <v>11</v>
      </c>
    </row>
    <row r="47" spans="1:81" x14ac:dyDescent="0.4">
      <c r="A47" s="330"/>
      <c r="B47" s="65" t="s">
        <v>471</v>
      </c>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7"/>
      <c r="BR47" s="317"/>
      <c r="BS47" s="317"/>
      <c r="BT47" s="317"/>
      <c r="BU47" s="317">
        <v>14</v>
      </c>
      <c r="BV47" s="317">
        <v>43</v>
      </c>
      <c r="BW47" s="317">
        <v>48</v>
      </c>
      <c r="BX47" s="317">
        <v>51</v>
      </c>
      <c r="BY47" s="317">
        <v>55</v>
      </c>
      <c r="BZ47" s="317">
        <v>53</v>
      </c>
      <c r="CA47" s="317">
        <v>52</v>
      </c>
      <c r="CB47" s="317">
        <v>52</v>
      </c>
      <c r="CC47" s="318">
        <v>52</v>
      </c>
    </row>
    <row r="48" spans="1:81" ht="27.75" customHeight="1" thickBot="1" x14ac:dyDescent="0.45">
      <c r="A48" s="331"/>
      <c r="B48" s="332" t="s">
        <v>556</v>
      </c>
      <c r="C48" s="333"/>
      <c r="D48" s="334">
        <f t="shared" ref="D48:AI48" si="22">+D41-D45</f>
        <v>0</v>
      </c>
      <c r="E48" s="334">
        <f t="shared" si="22"/>
        <v>0</v>
      </c>
      <c r="F48" s="334">
        <f t="shared" si="22"/>
        <v>0</v>
      </c>
      <c r="G48" s="334">
        <f t="shared" si="22"/>
        <v>0</v>
      </c>
      <c r="H48" s="334">
        <f t="shared" si="22"/>
        <v>0</v>
      </c>
      <c r="I48" s="334">
        <f t="shared" si="22"/>
        <v>0</v>
      </c>
      <c r="J48" s="334">
        <f t="shared" si="22"/>
        <v>0</v>
      </c>
      <c r="K48" s="334">
        <f t="shared" si="22"/>
        <v>0</v>
      </c>
      <c r="L48" s="334">
        <f t="shared" si="22"/>
        <v>0</v>
      </c>
      <c r="M48" s="334">
        <f t="shared" si="22"/>
        <v>0</v>
      </c>
      <c r="N48" s="334">
        <f t="shared" si="22"/>
        <v>0</v>
      </c>
      <c r="O48" s="334">
        <f t="shared" si="22"/>
        <v>0</v>
      </c>
      <c r="P48" s="334">
        <f t="shared" si="22"/>
        <v>0</v>
      </c>
      <c r="Q48" s="334">
        <f t="shared" si="22"/>
        <v>0</v>
      </c>
      <c r="R48" s="334">
        <f t="shared" si="22"/>
        <v>0</v>
      </c>
      <c r="S48" s="334">
        <f t="shared" si="22"/>
        <v>0</v>
      </c>
      <c r="T48" s="334">
        <f t="shared" si="22"/>
        <v>0</v>
      </c>
      <c r="U48" s="334">
        <f t="shared" si="22"/>
        <v>0</v>
      </c>
      <c r="V48" s="334">
        <f t="shared" si="22"/>
        <v>0</v>
      </c>
      <c r="W48" s="334">
        <f t="shared" si="22"/>
        <v>0</v>
      </c>
      <c r="X48" s="334">
        <f t="shared" si="22"/>
        <v>0</v>
      </c>
      <c r="Y48" s="334">
        <f t="shared" si="22"/>
        <v>0</v>
      </c>
      <c r="Z48" s="334">
        <f t="shared" si="22"/>
        <v>0</v>
      </c>
      <c r="AA48" s="334">
        <f t="shared" si="22"/>
        <v>0</v>
      </c>
      <c r="AB48" s="334">
        <f t="shared" si="22"/>
        <v>0</v>
      </c>
      <c r="AC48" s="334">
        <f t="shared" si="22"/>
        <v>0</v>
      </c>
      <c r="AD48" s="334">
        <f t="shared" si="22"/>
        <v>0</v>
      </c>
      <c r="AE48" s="334">
        <f t="shared" si="22"/>
        <v>0</v>
      </c>
      <c r="AF48" s="334">
        <f t="shared" si="22"/>
        <v>0</v>
      </c>
      <c r="AG48" s="334">
        <f t="shared" si="22"/>
        <v>0</v>
      </c>
      <c r="AH48" s="334">
        <f t="shared" si="22"/>
        <v>469</v>
      </c>
      <c r="AI48" s="334">
        <f t="shared" si="22"/>
        <v>463</v>
      </c>
      <c r="AJ48" s="334">
        <f t="shared" ref="AJ48:BO48" si="23">+AJ41-AJ45</f>
        <v>446</v>
      </c>
      <c r="AK48" s="334">
        <f t="shared" si="23"/>
        <v>429</v>
      </c>
      <c r="AL48" s="334">
        <f t="shared" si="23"/>
        <v>422</v>
      </c>
      <c r="AM48" s="334">
        <f t="shared" si="23"/>
        <v>416</v>
      </c>
      <c r="AN48" s="334">
        <f t="shared" si="23"/>
        <v>410</v>
      </c>
      <c r="AO48" s="334">
        <f t="shared" si="23"/>
        <v>394</v>
      </c>
      <c r="AP48" s="334">
        <f t="shared" si="23"/>
        <v>385</v>
      </c>
      <c r="AQ48" s="334">
        <f t="shared" si="23"/>
        <v>376</v>
      </c>
      <c r="AR48" s="334">
        <f t="shared" si="23"/>
        <v>384</v>
      </c>
      <c r="AS48" s="334">
        <f t="shared" si="23"/>
        <v>381</v>
      </c>
      <c r="AT48" s="334">
        <f t="shared" si="23"/>
        <v>362</v>
      </c>
      <c r="AU48" s="334">
        <f t="shared" si="23"/>
        <v>354</v>
      </c>
      <c r="AV48" s="334">
        <f t="shared" si="23"/>
        <v>349</v>
      </c>
      <c r="AW48" s="334">
        <f t="shared" si="23"/>
        <v>343</v>
      </c>
      <c r="AX48" s="334">
        <f t="shared" si="23"/>
        <v>332</v>
      </c>
      <c r="AY48" s="334">
        <f t="shared" si="23"/>
        <v>322</v>
      </c>
      <c r="AZ48" s="334">
        <f t="shared" si="23"/>
        <v>309</v>
      </c>
      <c r="BA48" s="334">
        <f t="shared" si="23"/>
        <v>291</v>
      </c>
      <c r="BB48" s="334">
        <f t="shared" si="23"/>
        <v>280</v>
      </c>
      <c r="BC48" s="334">
        <f t="shared" si="23"/>
        <v>270</v>
      </c>
      <c r="BD48" s="334">
        <f t="shared" si="23"/>
        <v>263</v>
      </c>
      <c r="BE48" s="334">
        <f t="shared" si="23"/>
        <v>243</v>
      </c>
      <c r="BF48" s="334">
        <f t="shared" si="23"/>
        <v>256</v>
      </c>
      <c r="BG48" s="334">
        <f t="shared" si="23"/>
        <v>230</v>
      </c>
      <c r="BH48" s="334">
        <f t="shared" si="23"/>
        <v>206</v>
      </c>
      <c r="BI48" s="334">
        <f t="shared" si="23"/>
        <v>186</v>
      </c>
      <c r="BJ48" s="334">
        <f t="shared" si="23"/>
        <v>168</v>
      </c>
      <c r="BK48" s="334">
        <f t="shared" si="23"/>
        <v>148</v>
      </c>
      <c r="BL48" s="334">
        <f t="shared" si="23"/>
        <v>131</v>
      </c>
      <c r="BM48" s="334">
        <f t="shared" si="23"/>
        <v>119</v>
      </c>
      <c r="BN48" s="334">
        <f t="shared" si="23"/>
        <v>112</v>
      </c>
      <c r="BO48" s="334">
        <f t="shared" si="23"/>
        <v>106</v>
      </c>
      <c r="BP48" s="334">
        <f t="shared" ref="BP48:CC48" si="24">+BP41-BP45</f>
        <v>102</v>
      </c>
      <c r="BQ48" s="334">
        <f t="shared" si="24"/>
        <v>98</v>
      </c>
      <c r="BR48" s="334">
        <f t="shared" si="24"/>
        <v>94</v>
      </c>
      <c r="BS48" s="334">
        <f t="shared" si="24"/>
        <v>93</v>
      </c>
      <c r="BT48" s="334">
        <f t="shared" si="24"/>
        <v>91</v>
      </c>
      <c r="BU48" s="334">
        <f t="shared" si="24"/>
        <v>70</v>
      </c>
      <c r="BV48" s="334">
        <f t="shared" si="24"/>
        <v>50</v>
      </c>
      <c r="BW48" s="334">
        <f t="shared" si="24"/>
        <v>45</v>
      </c>
      <c r="BX48" s="334">
        <f t="shared" si="24"/>
        <v>38</v>
      </c>
      <c r="BY48" s="334">
        <f t="shared" si="24"/>
        <v>30</v>
      </c>
      <c r="BZ48" s="334">
        <f t="shared" si="24"/>
        <v>24</v>
      </c>
      <c r="CA48" s="334">
        <f t="shared" si="24"/>
        <v>19</v>
      </c>
      <c r="CB48" s="334">
        <f t="shared" si="24"/>
        <v>16</v>
      </c>
      <c r="CC48" s="335">
        <f t="shared" si="24"/>
        <v>12</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5"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336"/>
      <c r="BW1" s="336"/>
      <c r="BX1" s="336"/>
    </row>
    <row r="2" spans="1:81" ht="15.75" customHeight="1" x14ac:dyDescent="0.4">
      <c r="A2" s="45" t="s">
        <v>45</v>
      </c>
      <c r="B2" s="18" t="s">
        <v>557</v>
      </c>
      <c r="C2" s="276"/>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279"/>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6.25" customHeight="1" x14ac:dyDescent="0.4">
      <c r="A4" s="35"/>
      <c r="B4" s="93" t="s">
        <v>133</v>
      </c>
      <c r="C4" s="93"/>
      <c r="D4" s="314">
        <f t="shared" ref="D4:AE4" si="0">SUM(D5:D6)</f>
        <v>0</v>
      </c>
      <c r="E4" s="314">
        <f t="shared" si="0"/>
        <v>0</v>
      </c>
      <c r="F4" s="314">
        <f t="shared" si="0"/>
        <v>0</v>
      </c>
      <c r="G4" s="314">
        <f t="shared" si="0"/>
        <v>0</v>
      </c>
      <c r="H4" s="314">
        <f t="shared" si="0"/>
        <v>0</v>
      </c>
      <c r="I4" s="314">
        <f t="shared" si="0"/>
        <v>0</v>
      </c>
      <c r="J4" s="314">
        <f t="shared" si="0"/>
        <v>0</v>
      </c>
      <c r="K4" s="314">
        <f t="shared" si="0"/>
        <v>0</v>
      </c>
      <c r="L4" s="314">
        <f t="shared" si="0"/>
        <v>0</v>
      </c>
      <c r="M4" s="314">
        <f t="shared" si="0"/>
        <v>0</v>
      </c>
      <c r="N4" s="314">
        <f t="shared" si="0"/>
        <v>0</v>
      </c>
      <c r="O4" s="314">
        <f t="shared" si="0"/>
        <v>0</v>
      </c>
      <c r="P4" s="314">
        <f t="shared" si="0"/>
        <v>0</v>
      </c>
      <c r="Q4" s="314">
        <f t="shared" si="0"/>
        <v>0</v>
      </c>
      <c r="R4" s="314">
        <f t="shared" si="0"/>
        <v>0</v>
      </c>
      <c r="S4" s="314">
        <f t="shared" si="0"/>
        <v>0</v>
      </c>
      <c r="T4" s="314">
        <f t="shared" si="0"/>
        <v>0</v>
      </c>
      <c r="U4" s="314">
        <f t="shared" si="0"/>
        <v>0</v>
      </c>
      <c r="V4" s="314">
        <f t="shared" si="0"/>
        <v>0</v>
      </c>
      <c r="W4" s="314">
        <f t="shared" si="0"/>
        <v>0</v>
      </c>
      <c r="X4" s="314">
        <f t="shared" si="0"/>
        <v>0</v>
      </c>
      <c r="Y4" s="314">
        <f t="shared" si="0"/>
        <v>0</v>
      </c>
      <c r="Z4" s="314">
        <f t="shared" si="0"/>
        <v>0</v>
      </c>
      <c r="AA4" s="314">
        <f t="shared" si="0"/>
        <v>0</v>
      </c>
      <c r="AB4" s="314">
        <f t="shared" si="0"/>
        <v>0</v>
      </c>
      <c r="AC4" s="314">
        <f t="shared" si="0"/>
        <v>0</v>
      </c>
      <c r="AD4" s="314">
        <f t="shared" si="0"/>
        <v>0</v>
      </c>
      <c r="AE4" s="314">
        <f t="shared" si="0"/>
        <v>0</v>
      </c>
      <c r="AF4" s="314">
        <v>1.9</v>
      </c>
      <c r="AG4" s="314">
        <v>2.9</v>
      </c>
      <c r="AH4" s="314">
        <f t="shared" ref="AH4:CC4" si="1">SUM(AH5:AH6)</f>
        <v>4</v>
      </c>
      <c r="AI4" s="314">
        <f t="shared" si="1"/>
        <v>4</v>
      </c>
      <c r="AJ4" s="314">
        <f t="shared" si="1"/>
        <v>5</v>
      </c>
      <c r="AK4" s="314">
        <f t="shared" si="1"/>
        <v>6</v>
      </c>
      <c r="AL4" s="314">
        <f t="shared" si="1"/>
        <v>8</v>
      </c>
      <c r="AM4" s="314">
        <f t="shared" si="1"/>
        <v>10</v>
      </c>
      <c r="AN4" s="314">
        <f t="shared" si="1"/>
        <v>11</v>
      </c>
      <c r="AO4" s="314">
        <f t="shared" si="1"/>
        <v>13</v>
      </c>
      <c r="AP4" s="314">
        <f t="shared" si="1"/>
        <v>104</v>
      </c>
      <c r="AQ4" s="314">
        <f t="shared" si="1"/>
        <v>183.72300000000001</v>
      </c>
      <c r="AR4" s="314">
        <f t="shared" si="1"/>
        <v>173.41800000000001</v>
      </c>
      <c r="AS4" s="314">
        <f t="shared" si="1"/>
        <v>183.63200000000001</v>
      </c>
      <c r="AT4" s="314">
        <f t="shared" si="1"/>
        <v>208.02</v>
      </c>
      <c r="AU4" s="314">
        <f t="shared" si="1"/>
        <v>284.64699999999999</v>
      </c>
      <c r="AV4" s="314">
        <f t="shared" si="1"/>
        <v>345.29700000000008</v>
      </c>
      <c r="AW4" s="314">
        <f t="shared" si="1"/>
        <v>441.74999999999994</v>
      </c>
      <c r="AX4" s="314">
        <f t="shared" si="1"/>
        <v>526.322</v>
      </c>
      <c r="AY4" s="314">
        <f t="shared" si="1"/>
        <v>617.35</v>
      </c>
      <c r="AZ4" s="314">
        <f t="shared" si="1"/>
        <v>736.40099999999995</v>
      </c>
      <c r="BA4" s="314">
        <f t="shared" si="1"/>
        <v>745.90700000000004</v>
      </c>
      <c r="BB4" s="314">
        <f t="shared" si="1"/>
        <v>782.37199999999996</v>
      </c>
      <c r="BC4" s="314">
        <f t="shared" si="1"/>
        <v>834.52800000000002</v>
      </c>
      <c r="BD4" s="314">
        <f t="shared" si="1"/>
        <v>867.01099999999997</v>
      </c>
      <c r="BE4" s="314">
        <f t="shared" si="1"/>
        <v>931.78101869</v>
      </c>
      <c r="BF4" s="314">
        <f t="shared" si="1"/>
        <v>993.10799999999995</v>
      </c>
      <c r="BG4" s="314">
        <f t="shared" si="1"/>
        <v>1053.6691153298639</v>
      </c>
      <c r="BH4" s="314">
        <f t="shared" si="1"/>
        <v>1096.0409999999999</v>
      </c>
      <c r="BI4" s="314">
        <f t="shared" si="1"/>
        <v>1149.1385723000005</v>
      </c>
      <c r="BJ4" s="314">
        <f t="shared" si="1"/>
        <v>1181.2635561100005</v>
      </c>
      <c r="BK4" s="314">
        <f t="shared" si="1"/>
        <v>1279.8853888127105</v>
      </c>
      <c r="BL4" s="314">
        <f t="shared" si="1"/>
        <v>1362.9964772500002</v>
      </c>
      <c r="BM4" s="314">
        <f t="shared" si="1"/>
        <v>1494.8980367000006</v>
      </c>
      <c r="BN4" s="314">
        <f t="shared" si="1"/>
        <v>1572.0826307400002</v>
      </c>
      <c r="BO4" s="314">
        <f t="shared" si="1"/>
        <v>1732.9771967700003</v>
      </c>
      <c r="BP4" s="314">
        <f t="shared" si="1"/>
        <v>1927.2231981999998</v>
      </c>
      <c r="BQ4" s="314">
        <f t="shared" si="1"/>
        <v>2088.2668163797011</v>
      </c>
      <c r="BR4" s="314">
        <f t="shared" si="1"/>
        <v>2319.2115774999988</v>
      </c>
      <c r="BS4" s="314">
        <f t="shared" si="1"/>
        <v>2545.4439678199992</v>
      </c>
      <c r="BT4" s="314">
        <f t="shared" si="1"/>
        <v>2666.973573598962</v>
      </c>
      <c r="BU4" s="314">
        <f t="shared" si="1"/>
        <v>2830.0153530399994</v>
      </c>
      <c r="BV4" s="314">
        <f t="shared" si="1"/>
        <v>2885.0112320200001</v>
      </c>
      <c r="BW4" s="314">
        <f t="shared" si="1"/>
        <v>2940.7993120999995</v>
      </c>
      <c r="BX4" s="314">
        <f t="shared" si="1"/>
        <v>3057.529256046636</v>
      </c>
      <c r="BY4" s="314">
        <f t="shared" si="1"/>
        <v>3193.6978522492386</v>
      </c>
      <c r="BZ4" s="314">
        <f t="shared" si="1"/>
        <v>3454.9745915097901</v>
      </c>
      <c r="CA4" s="314">
        <f t="shared" si="1"/>
        <v>3683.5157967988553</v>
      </c>
      <c r="CB4" s="314">
        <f t="shared" si="1"/>
        <v>3921.2075795606156</v>
      </c>
      <c r="CC4" s="315">
        <f t="shared" si="1"/>
        <v>4275.1549832872824</v>
      </c>
    </row>
    <row r="5" spans="1:81" x14ac:dyDescent="0.4">
      <c r="B5" s="65" t="s">
        <v>408</v>
      </c>
      <c r="C5" s="65"/>
      <c r="D5" s="317">
        <v>0</v>
      </c>
      <c r="E5" s="317">
        <v>0</v>
      </c>
      <c r="F5" s="317">
        <v>0</v>
      </c>
      <c r="G5" s="317">
        <v>0</v>
      </c>
      <c r="H5" s="317">
        <v>0</v>
      </c>
      <c r="I5" s="317">
        <v>0</v>
      </c>
      <c r="J5" s="317">
        <v>0</v>
      </c>
      <c r="K5" s="317">
        <v>0</v>
      </c>
      <c r="L5" s="317">
        <v>0</v>
      </c>
      <c r="M5" s="317">
        <v>0</v>
      </c>
      <c r="N5" s="317">
        <v>0</v>
      </c>
      <c r="O5" s="317">
        <v>0</v>
      </c>
      <c r="P5" s="317">
        <v>0</v>
      </c>
      <c r="Q5" s="317">
        <v>0</v>
      </c>
      <c r="R5" s="317">
        <v>0</v>
      </c>
      <c r="S5" s="317">
        <v>0</v>
      </c>
      <c r="T5" s="317">
        <v>0</v>
      </c>
      <c r="U5" s="317">
        <v>0</v>
      </c>
      <c r="V5" s="317">
        <v>0</v>
      </c>
      <c r="W5" s="317">
        <v>0</v>
      </c>
      <c r="X5" s="317">
        <v>0</v>
      </c>
      <c r="Y5" s="317">
        <v>0</v>
      </c>
      <c r="Z5" s="317">
        <v>0</v>
      </c>
      <c r="AA5" s="317">
        <v>0</v>
      </c>
      <c r="AB5" s="317">
        <v>0</v>
      </c>
      <c r="AC5" s="317">
        <v>0</v>
      </c>
      <c r="AD5" s="317">
        <v>0</v>
      </c>
      <c r="AE5" s="317">
        <v>0</v>
      </c>
      <c r="AF5" s="317" t="s">
        <v>443</v>
      </c>
      <c r="AG5" s="317" t="s">
        <v>443</v>
      </c>
      <c r="AH5" s="317">
        <v>4</v>
      </c>
      <c r="AI5" s="317">
        <v>4</v>
      </c>
      <c r="AJ5" s="317">
        <v>5</v>
      </c>
      <c r="AK5" s="317">
        <v>6</v>
      </c>
      <c r="AL5" s="317">
        <v>8</v>
      </c>
      <c r="AM5" s="317">
        <v>10</v>
      </c>
      <c r="AN5" s="317">
        <v>11</v>
      </c>
      <c r="AO5" s="317">
        <v>13</v>
      </c>
      <c r="AP5" s="317">
        <v>104</v>
      </c>
      <c r="AQ5" s="317">
        <v>183.72300000000001</v>
      </c>
      <c r="AR5" s="317">
        <v>173.41800000000001</v>
      </c>
      <c r="AS5" s="317">
        <v>183.63200000000001</v>
      </c>
      <c r="AT5" s="317">
        <v>208.02</v>
      </c>
      <c r="AU5" s="317">
        <v>269.96832117263904</v>
      </c>
      <c r="AV5" s="317">
        <v>327.97337600551521</v>
      </c>
      <c r="AW5" s="317">
        <v>419.73289899962754</v>
      </c>
      <c r="AX5" s="317">
        <v>500.04761254962028</v>
      </c>
      <c r="AY5" s="317">
        <v>586.19055781453687</v>
      </c>
      <c r="AZ5" s="317">
        <v>699.84472339379818</v>
      </c>
      <c r="BA5" s="317">
        <v>709.21133412100005</v>
      </c>
      <c r="BB5" s="317">
        <v>743.95880802719989</v>
      </c>
      <c r="BC5" s="317">
        <v>796.16035103942988</v>
      </c>
      <c r="BD5" s="317">
        <v>809.72477850657356</v>
      </c>
      <c r="BE5" s="317">
        <v>870.53092037570082</v>
      </c>
      <c r="BF5" s="317">
        <v>947.298</v>
      </c>
      <c r="BG5" s="317">
        <v>1017.4757964240732</v>
      </c>
      <c r="BH5" s="317">
        <v>1057.6289999999999</v>
      </c>
      <c r="BI5" s="317">
        <v>1113.5155272727516</v>
      </c>
      <c r="BJ5" s="317">
        <v>1142.0356692484781</v>
      </c>
      <c r="BK5" s="317">
        <v>1235.597033053456</v>
      </c>
      <c r="BL5" s="317">
        <v>1316.2793594178083</v>
      </c>
      <c r="BM5" s="317">
        <v>1446.1896739375136</v>
      </c>
      <c r="BN5" s="317">
        <v>1526.3989427992453</v>
      </c>
      <c r="BO5" s="317">
        <v>1691.4195913635774</v>
      </c>
      <c r="BP5" s="317">
        <v>1882.2267307552024</v>
      </c>
      <c r="BQ5" s="317">
        <v>2041.8053091705644</v>
      </c>
      <c r="BR5" s="317">
        <v>2274.4593787053836</v>
      </c>
      <c r="BS5" s="317">
        <v>2503.5602726161615</v>
      </c>
      <c r="BT5" s="317">
        <v>2626.7182223174623</v>
      </c>
      <c r="BU5" s="317">
        <v>2791.2308667358793</v>
      </c>
      <c r="BV5" s="317">
        <v>2855.414544307062</v>
      </c>
      <c r="BW5" s="317">
        <v>2913.5902691007077</v>
      </c>
      <c r="BX5" s="317">
        <v>3029.5322737027982</v>
      </c>
      <c r="BY5" s="317">
        <v>3165.1560067704154</v>
      </c>
      <c r="BZ5" s="317">
        <v>3424.8880623693817</v>
      </c>
      <c r="CA5" s="317">
        <v>3651.9012072137621</v>
      </c>
      <c r="CB5" s="317">
        <v>3888.0072553921095</v>
      </c>
      <c r="CC5" s="318">
        <v>4239.4217176167895</v>
      </c>
    </row>
    <row r="6" spans="1:81" x14ac:dyDescent="0.4">
      <c r="B6" s="65" t="s">
        <v>407</v>
      </c>
      <c r="C6" s="65"/>
      <c r="D6" s="317">
        <v>0</v>
      </c>
      <c r="E6" s="317">
        <v>0</v>
      </c>
      <c r="F6" s="317">
        <v>0</v>
      </c>
      <c r="G6" s="317">
        <v>0</v>
      </c>
      <c r="H6" s="317">
        <v>0</v>
      </c>
      <c r="I6" s="317">
        <v>0</v>
      </c>
      <c r="J6" s="317">
        <v>0</v>
      </c>
      <c r="K6" s="317">
        <v>0</v>
      </c>
      <c r="L6" s="317">
        <v>0</v>
      </c>
      <c r="M6" s="317">
        <v>0</v>
      </c>
      <c r="N6" s="317">
        <v>0</v>
      </c>
      <c r="O6" s="317">
        <v>0</v>
      </c>
      <c r="P6" s="317">
        <v>0</v>
      </c>
      <c r="Q6" s="317">
        <v>0</v>
      </c>
      <c r="R6" s="317">
        <v>0</v>
      </c>
      <c r="S6" s="317">
        <v>0</v>
      </c>
      <c r="T6" s="317">
        <v>0</v>
      </c>
      <c r="U6" s="317">
        <v>0</v>
      </c>
      <c r="V6" s="317">
        <v>0</v>
      </c>
      <c r="W6" s="317">
        <v>0</v>
      </c>
      <c r="X6" s="317">
        <v>0</v>
      </c>
      <c r="Y6" s="317">
        <v>0</v>
      </c>
      <c r="Z6" s="317">
        <v>0</v>
      </c>
      <c r="AA6" s="317">
        <v>0</v>
      </c>
      <c r="AB6" s="317">
        <v>0</v>
      </c>
      <c r="AC6" s="317">
        <v>0</v>
      </c>
      <c r="AD6" s="317">
        <v>0</v>
      </c>
      <c r="AE6" s="317">
        <v>0</v>
      </c>
      <c r="AF6" s="317" t="s">
        <v>443</v>
      </c>
      <c r="AG6" s="317" t="s">
        <v>443</v>
      </c>
      <c r="AH6" s="317">
        <v>0</v>
      </c>
      <c r="AI6" s="317">
        <v>0</v>
      </c>
      <c r="AJ6" s="317">
        <v>0</v>
      </c>
      <c r="AK6" s="317">
        <v>0</v>
      </c>
      <c r="AL6" s="317">
        <v>0</v>
      </c>
      <c r="AM6" s="317">
        <v>0</v>
      </c>
      <c r="AN6" s="317">
        <v>0</v>
      </c>
      <c r="AO6" s="317">
        <v>0</v>
      </c>
      <c r="AP6" s="317">
        <v>0</v>
      </c>
      <c r="AQ6" s="317">
        <v>0</v>
      </c>
      <c r="AR6" s="317">
        <v>0</v>
      </c>
      <c r="AS6" s="317">
        <v>0</v>
      </c>
      <c r="AT6" s="317">
        <v>0</v>
      </c>
      <c r="AU6" s="317">
        <v>14.67867882736096</v>
      </c>
      <c r="AV6" s="317">
        <v>17.32362399448489</v>
      </c>
      <c r="AW6" s="317">
        <v>22.017101000372413</v>
      </c>
      <c r="AX6" s="317">
        <v>26.274387450379745</v>
      </c>
      <c r="AY6" s="317">
        <v>31.159442185463192</v>
      </c>
      <c r="AZ6" s="317">
        <v>36.556276606201791</v>
      </c>
      <c r="BA6" s="317">
        <v>36.695665879000003</v>
      </c>
      <c r="BB6" s="317">
        <v>38.413191972800014</v>
      </c>
      <c r="BC6" s="317">
        <v>38.367648960570129</v>
      </c>
      <c r="BD6" s="317">
        <v>57.286221493426368</v>
      </c>
      <c r="BE6" s="317">
        <v>61.250098314299194</v>
      </c>
      <c r="BF6" s="317">
        <v>45.81</v>
      </c>
      <c r="BG6" s="317">
        <v>36.193318905790619</v>
      </c>
      <c r="BH6" s="317">
        <v>38.411999999999999</v>
      </c>
      <c r="BI6" s="317">
        <v>35.623045027248956</v>
      </c>
      <c r="BJ6" s="317">
        <v>39.227886861522336</v>
      </c>
      <c r="BK6" s="317">
        <v>44.288355759254614</v>
      </c>
      <c r="BL6" s="317">
        <v>46.717117832191811</v>
      </c>
      <c r="BM6" s="317">
        <v>48.708362762486907</v>
      </c>
      <c r="BN6" s="317">
        <v>45.683687940754801</v>
      </c>
      <c r="BO6" s="317">
        <v>41.557605406422965</v>
      </c>
      <c r="BP6" s="317">
        <v>44.996467444797425</v>
      </c>
      <c r="BQ6" s="317">
        <v>46.46150720913667</v>
      </c>
      <c r="BR6" s="317">
        <v>44.752198794615161</v>
      </c>
      <c r="BS6" s="317">
        <v>41.883695203837881</v>
      </c>
      <c r="BT6" s="317">
        <v>40.255351281499983</v>
      </c>
      <c r="BU6" s="317">
        <v>38.784486304119874</v>
      </c>
      <c r="BV6" s="317">
        <v>29.596687712938138</v>
      </c>
      <c r="BW6" s="317">
        <v>27.209042999291725</v>
      </c>
      <c r="BX6" s="317">
        <v>27.996982343837576</v>
      </c>
      <c r="BY6" s="317">
        <v>28.541845478823234</v>
      </c>
      <c r="BZ6" s="317">
        <v>30.086529140408501</v>
      </c>
      <c r="CA6" s="317">
        <v>31.614589585093</v>
      </c>
      <c r="CB6" s="317">
        <v>33.200324168505915</v>
      </c>
      <c r="CC6" s="318">
        <v>35.733265670492649</v>
      </c>
    </row>
    <row r="7" spans="1:81" s="275" customFormat="1" ht="35.25" customHeight="1" thickBot="1" x14ac:dyDescent="0.4">
      <c r="B7" s="337" t="s">
        <v>558</v>
      </c>
      <c r="C7" s="338"/>
      <c r="D7" s="339">
        <v>0</v>
      </c>
      <c r="E7" s="339">
        <v>0</v>
      </c>
      <c r="F7" s="339">
        <v>0</v>
      </c>
      <c r="G7" s="339">
        <v>0</v>
      </c>
      <c r="H7" s="339">
        <v>0</v>
      </c>
      <c r="I7" s="339">
        <v>0</v>
      </c>
      <c r="J7" s="339">
        <v>0</v>
      </c>
      <c r="K7" s="339">
        <v>0</v>
      </c>
      <c r="L7" s="339">
        <v>0</v>
      </c>
      <c r="M7" s="339">
        <v>0</v>
      </c>
      <c r="N7" s="339">
        <v>0</v>
      </c>
      <c r="O7" s="339">
        <v>0</v>
      </c>
      <c r="P7" s="339">
        <v>0</v>
      </c>
      <c r="Q7" s="339">
        <v>0</v>
      </c>
      <c r="R7" s="339">
        <v>0</v>
      </c>
      <c r="S7" s="339">
        <v>0</v>
      </c>
      <c r="T7" s="339">
        <v>0</v>
      </c>
      <c r="U7" s="339">
        <v>0</v>
      </c>
      <c r="V7" s="339">
        <v>0</v>
      </c>
      <c r="W7" s="339">
        <v>0</v>
      </c>
      <c r="X7" s="339">
        <v>0</v>
      </c>
      <c r="Y7" s="339">
        <v>0</v>
      </c>
      <c r="Z7" s="339">
        <v>0</v>
      </c>
      <c r="AA7" s="339">
        <v>0</v>
      </c>
      <c r="AB7" s="339">
        <v>0</v>
      </c>
      <c r="AC7" s="339">
        <v>0</v>
      </c>
      <c r="AD7" s="339">
        <v>0</v>
      </c>
      <c r="AE7" s="339">
        <v>0</v>
      </c>
      <c r="AF7" s="339" t="s">
        <v>443</v>
      </c>
      <c r="AG7" s="339" t="s">
        <v>443</v>
      </c>
      <c r="AH7" s="339" t="s">
        <v>443</v>
      </c>
      <c r="AI7" s="339" t="s">
        <v>443</v>
      </c>
      <c r="AJ7" s="339" t="s">
        <v>443</v>
      </c>
      <c r="AK7" s="339" t="s">
        <v>443</v>
      </c>
      <c r="AL7" s="339" t="s">
        <v>443</v>
      </c>
      <c r="AM7" s="339" t="s">
        <v>443</v>
      </c>
      <c r="AN7" s="339" t="s">
        <v>443</v>
      </c>
      <c r="AO7" s="339" t="s">
        <v>443</v>
      </c>
      <c r="AP7" s="339" t="s">
        <v>443</v>
      </c>
      <c r="AQ7" s="339" t="s">
        <v>443</v>
      </c>
      <c r="AR7" s="339" t="s">
        <v>443</v>
      </c>
      <c r="AS7" s="339" t="s">
        <v>443</v>
      </c>
      <c r="AT7" s="339" t="s">
        <v>443</v>
      </c>
      <c r="AU7" s="339" t="s">
        <v>443</v>
      </c>
      <c r="AV7" s="339" t="s">
        <v>443</v>
      </c>
      <c r="AW7" s="339" t="s">
        <v>443</v>
      </c>
      <c r="AX7" s="339" t="s">
        <v>443</v>
      </c>
      <c r="AY7" s="339" t="s">
        <v>443</v>
      </c>
      <c r="AZ7" s="339" t="s">
        <v>443</v>
      </c>
      <c r="BA7" s="339" t="s">
        <v>443</v>
      </c>
      <c r="BB7" s="339" t="s">
        <v>443</v>
      </c>
      <c r="BC7" s="339" t="s">
        <v>443</v>
      </c>
      <c r="BD7" s="339" t="s">
        <v>443</v>
      </c>
      <c r="BE7" s="339">
        <v>1.3540926892315711E-2</v>
      </c>
      <c r="BF7" s="339">
        <v>2.1977966900388161E-2</v>
      </c>
      <c r="BG7" s="339">
        <v>0.2155242747099195</v>
      </c>
      <c r="BH7" s="339">
        <v>0.20291748990917122</v>
      </c>
      <c r="BI7" s="339">
        <v>0.23287380703620139</v>
      </c>
      <c r="BJ7" s="339">
        <v>0.26961032804237534</v>
      </c>
      <c r="BK7" s="339">
        <v>0.49867797332341446</v>
      </c>
      <c r="BL7" s="339">
        <v>0.29094543864759853</v>
      </c>
      <c r="BM7" s="339">
        <v>0.38429314039836332</v>
      </c>
      <c r="BN7" s="339">
        <v>0.45292188988213572</v>
      </c>
      <c r="BO7" s="339">
        <v>0.59714108918121755</v>
      </c>
      <c r="BP7" s="339">
        <v>0.81735531188868504</v>
      </c>
      <c r="BQ7" s="339">
        <v>1.0010264415926948</v>
      </c>
      <c r="BR7" s="339">
        <v>1.1379327421129755</v>
      </c>
      <c r="BS7" s="339">
        <v>1.24893479417634</v>
      </c>
      <c r="BT7" s="339">
        <v>1.3085639021428659</v>
      </c>
      <c r="BU7" s="339">
        <v>1.3885611654189969</v>
      </c>
      <c r="BV7" s="339">
        <v>1.6374587138644847</v>
      </c>
      <c r="BW7" s="339">
        <v>2.1295017682079083</v>
      </c>
      <c r="BX7" s="339">
        <v>2.353379813221983</v>
      </c>
      <c r="BY7" s="339">
        <v>2.4581887614484765</v>
      </c>
      <c r="BZ7" s="339">
        <v>2.6592934287625303</v>
      </c>
      <c r="CA7" s="339">
        <v>2.8352015604518854</v>
      </c>
      <c r="CB7" s="339">
        <v>3.018152890259779</v>
      </c>
      <c r="CC7" s="340">
        <v>3.2905861542180435</v>
      </c>
    </row>
    <row r="8" spans="1:81" ht="26.25" customHeight="1" x14ac:dyDescent="0.4">
      <c r="A8" s="322"/>
      <c r="B8" s="93" t="s">
        <v>557</v>
      </c>
      <c r="D8" s="47" t="s">
        <v>141</v>
      </c>
      <c r="E8" s="47" t="s">
        <v>142</v>
      </c>
      <c r="F8" s="47" t="s">
        <v>143</v>
      </c>
      <c r="G8" s="47" t="s">
        <v>144</v>
      </c>
      <c r="H8" s="47" t="s">
        <v>145</v>
      </c>
      <c r="I8" s="47" t="s">
        <v>146</v>
      </c>
      <c r="J8" s="47" t="s">
        <v>147</v>
      </c>
      <c r="K8" s="47" t="s">
        <v>148</v>
      </c>
      <c r="L8" s="47" t="s">
        <v>149</v>
      </c>
      <c r="M8" s="47" t="s">
        <v>150</v>
      </c>
      <c r="N8" s="47" t="s">
        <v>151</v>
      </c>
      <c r="O8" s="47" t="s">
        <v>152</v>
      </c>
      <c r="P8" s="47" t="s">
        <v>153</v>
      </c>
      <c r="Q8" s="47" t="s">
        <v>154</v>
      </c>
      <c r="R8" s="47" t="s">
        <v>155</v>
      </c>
      <c r="S8" s="47" t="s">
        <v>156</v>
      </c>
      <c r="T8" s="47" t="s">
        <v>157</v>
      </c>
      <c r="U8" s="47" t="s">
        <v>158</v>
      </c>
      <c r="V8" s="47" t="s">
        <v>159</v>
      </c>
      <c r="W8" s="47" t="s">
        <v>160</v>
      </c>
      <c r="X8" s="47" t="s">
        <v>161</v>
      </c>
      <c r="Y8" s="47" t="s">
        <v>162</v>
      </c>
      <c r="Z8" s="47" t="s">
        <v>163</v>
      </c>
      <c r="AA8" s="47" t="s">
        <v>164</v>
      </c>
      <c r="AB8" s="47" t="s">
        <v>165</v>
      </c>
      <c r="AC8" s="47" t="s">
        <v>166</v>
      </c>
      <c r="AD8" s="47" t="s">
        <v>167</v>
      </c>
      <c r="AE8" s="47" t="s">
        <v>168</v>
      </c>
      <c r="AF8" s="47" t="s">
        <v>169</v>
      </c>
      <c r="AG8" s="47" t="s">
        <v>170</v>
      </c>
      <c r="AH8" s="47" t="s">
        <v>171</v>
      </c>
      <c r="AI8" s="47" t="s">
        <v>172</v>
      </c>
      <c r="AJ8" s="47" t="s">
        <v>173</v>
      </c>
      <c r="AK8" s="47" t="s">
        <v>174</v>
      </c>
      <c r="AL8" s="47" t="s">
        <v>175</v>
      </c>
      <c r="AM8" s="47" t="s">
        <v>176</v>
      </c>
      <c r="AN8" s="47" t="s">
        <v>177</v>
      </c>
      <c r="AO8" s="47" t="s">
        <v>178</v>
      </c>
      <c r="AP8" s="47" t="s">
        <v>179</v>
      </c>
      <c r="AQ8" s="47" t="s">
        <v>180</v>
      </c>
      <c r="AR8" s="47" t="s">
        <v>181</v>
      </c>
      <c r="AS8" s="47" t="s">
        <v>182</v>
      </c>
      <c r="AT8" s="47" t="s">
        <v>183</v>
      </c>
      <c r="AU8" s="47" t="s">
        <v>184</v>
      </c>
      <c r="AV8" s="47" t="s">
        <v>185</v>
      </c>
      <c r="AW8" s="47" t="s">
        <v>186</v>
      </c>
      <c r="AX8" s="47" t="s">
        <v>187</v>
      </c>
      <c r="AY8" s="47" t="s">
        <v>87</v>
      </c>
      <c r="AZ8" s="47" t="s">
        <v>88</v>
      </c>
      <c r="BA8" s="47" t="s">
        <v>89</v>
      </c>
      <c r="BB8" s="47" t="s">
        <v>90</v>
      </c>
      <c r="BC8" s="47" t="s">
        <v>91</v>
      </c>
      <c r="BD8" s="47" t="s">
        <v>92</v>
      </c>
      <c r="BE8" s="47" t="s">
        <v>93</v>
      </c>
      <c r="BF8" s="47" t="s">
        <v>94</v>
      </c>
      <c r="BG8" s="47" t="s">
        <v>95</v>
      </c>
      <c r="BH8" s="47" t="s">
        <v>96</v>
      </c>
      <c r="BI8" s="47" t="s">
        <v>97</v>
      </c>
      <c r="BJ8" s="47" t="s">
        <v>98</v>
      </c>
      <c r="BK8" s="47" t="s">
        <v>99</v>
      </c>
      <c r="BL8" s="47" t="s">
        <v>100</v>
      </c>
      <c r="BM8" s="47" t="s">
        <v>101</v>
      </c>
      <c r="BN8" s="47" t="s">
        <v>102</v>
      </c>
      <c r="BO8" s="47" t="s">
        <v>103</v>
      </c>
      <c r="BP8" s="47" t="s">
        <v>104</v>
      </c>
      <c r="BQ8" s="47" t="s">
        <v>105</v>
      </c>
      <c r="BR8" s="47" t="s">
        <v>106</v>
      </c>
      <c r="BS8" s="47" t="s">
        <v>107</v>
      </c>
      <c r="BT8" s="47" t="s">
        <v>108</v>
      </c>
      <c r="BU8" s="47" t="s">
        <v>109</v>
      </c>
      <c r="BV8" s="47" t="s">
        <v>110</v>
      </c>
      <c r="BW8" s="47" t="s">
        <v>111</v>
      </c>
      <c r="BX8" s="47" t="s">
        <v>112</v>
      </c>
      <c r="BY8" s="47" t="s">
        <v>113</v>
      </c>
      <c r="BZ8" s="47" t="s">
        <v>114</v>
      </c>
      <c r="CA8" s="47" t="s">
        <v>115</v>
      </c>
      <c r="CB8" s="47" t="s">
        <v>116</v>
      </c>
      <c r="CC8" s="48" t="s">
        <v>117</v>
      </c>
    </row>
    <row r="9" spans="1:81" x14ac:dyDescent="0.4">
      <c r="A9" s="322"/>
      <c r="B9" s="302" t="s">
        <v>302</v>
      </c>
      <c r="C9" s="323"/>
      <c r="D9" s="248" t="s">
        <v>119</v>
      </c>
      <c r="E9" s="248" t="s">
        <v>119</v>
      </c>
      <c r="F9" s="248" t="s">
        <v>119</v>
      </c>
      <c r="G9" s="248" t="s">
        <v>119</v>
      </c>
      <c r="H9" s="248" t="s">
        <v>119</v>
      </c>
      <c r="I9" s="248" t="s">
        <v>119</v>
      </c>
      <c r="J9" s="248" t="s">
        <v>119</v>
      </c>
      <c r="K9" s="248" t="s">
        <v>119</v>
      </c>
      <c r="L9" s="248" t="s">
        <v>119</v>
      </c>
      <c r="M9" s="248" t="s">
        <v>119</v>
      </c>
      <c r="N9" s="248" t="s">
        <v>119</v>
      </c>
      <c r="O9" s="248" t="s">
        <v>119</v>
      </c>
      <c r="P9" s="248" t="s">
        <v>119</v>
      </c>
      <c r="Q9" s="248" t="s">
        <v>119</v>
      </c>
      <c r="R9" s="248" t="s">
        <v>119</v>
      </c>
      <c r="S9" s="248" t="s">
        <v>119</v>
      </c>
      <c r="T9" s="248" t="s">
        <v>119</v>
      </c>
      <c r="U9" s="248" t="s">
        <v>119</v>
      </c>
      <c r="V9" s="248" t="s">
        <v>119</v>
      </c>
      <c r="W9" s="248" t="s">
        <v>119</v>
      </c>
      <c r="X9" s="248" t="s">
        <v>119</v>
      </c>
      <c r="Y9" s="248" t="s">
        <v>119</v>
      </c>
      <c r="Z9" s="248" t="s">
        <v>119</v>
      </c>
      <c r="AA9" s="248" t="s">
        <v>119</v>
      </c>
      <c r="AB9" s="248" t="s">
        <v>119</v>
      </c>
      <c r="AC9" s="248" t="s">
        <v>119</v>
      </c>
      <c r="AD9" s="248" t="s">
        <v>119</v>
      </c>
      <c r="AE9" s="248" t="s">
        <v>119</v>
      </c>
      <c r="AF9" s="248" t="s">
        <v>119</v>
      </c>
      <c r="AG9" s="248" t="s">
        <v>119</v>
      </c>
      <c r="AH9" s="248" t="s">
        <v>119</v>
      </c>
      <c r="AI9" s="248" t="s">
        <v>119</v>
      </c>
      <c r="AJ9" s="248" t="s">
        <v>119</v>
      </c>
      <c r="AK9" s="248" t="s">
        <v>119</v>
      </c>
      <c r="AL9" s="248" t="s">
        <v>119</v>
      </c>
      <c r="AM9" s="248" t="s">
        <v>119</v>
      </c>
      <c r="AN9" s="248" t="s">
        <v>119</v>
      </c>
      <c r="AO9" s="248" t="s">
        <v>119</v>
      </c>
      <c r="AP9" s="248" t="s">
        <v>119</v>
      </c>
      <c r="AQ9" s="248" t="s">
        <v>119</v>
      </c>
      <c r="AR9" s="248" t="s">
        <v>119</v>
      </c>
      <c r="AS9" s="248" t="s">
        <v>119</v>
      </c>
      <c r="AT9" s="248" t="s">
        <v>119</v>
      </c>
      <c r="AU9" s="248" t="s">
        <v>119</v>
      </c>
      <c r="AV9" s="248" t="s">
        <v>119</v>
      </c>
      <c r="AW9" s="248" t="s">
        <v>119</v>
      </c>
      <c r="AX9" s="248" t="s">
        <v>119</v>
      </c>
      <c r="AY9" s="248" t="s">
        <v>119</v>
      </c>
      <c r="AZ9" s="248" t="s">
        <v>119</v>
      </c>
      <c r="BA9" s="248" t="s">
        <v>119</v>
      </c>
      <c r="BB9" s="248" t="s">
        <v>119</v>
      </c>
      <c r="BC9" s="248" t="s">
        <v>119</v>
      </c>
      <c r="BD9" s="248" t="s">
        <v>119</v>
      </c>
      <c r="BE9" s="248" t="s">
        <v>119</v>
      </c>
      <c r="BF9" s="248" t="s">
        <v>119</v>
      </c>
      <c r="BG9" s="248" t="s">
        <v>119</v>
      </c>
      <c r="BH9" s="248" t="s">
        <v>119</v>
      </c>
      <c r="BI9" s="248" t="s">
        <v>119</v>
      </c>
      <c r="BJ9" s="248" t="s">
        <v>119</v>
      </c>
      <c r="BK9" s="248" t="s">
        <v>119</v>
      </c>
      <c r="BL9" s="248" t="s">
        <v>119</v>
      </c>
      <c r="BM9" s="248" t="s">
        <v>119</v>
      </c>
      <c r="BN9" s="248" t="s">
        <v>119</v>
      </c>
      <c r="BO9" s="248" t="s">
        <v>119</v>
      </c>
      <c r="BP9" s="248" t="s">
        <v>119</v>
      </c>
      <c r="BQ9" s="248" t="s">
        <v>119</v>
      </c>
      <c r="BR9" s="248" t="s">
        <v>119</v>
      </c>
      <c r="BS9" s="248" t="s">
        <v>119</v>
      </c>
      <c r="BT9" s="248" t="s">
        <v>119</v>
      </c>
      <c r="BU9" s="248" t="s">
        <v>119</v>
      </c>
      <c r="BV9" s="248" t="s">
        <v>119</v>
      </c>
      <c r="BW9" s="248" t="s">
        <v>119</v>
      </c>
      <c r="BX9" s="248" t="s">
        <v>120</v>
      </c>
      <c r="BY9" s="248" t="s">
        <v>120</v>
      </c>
      <c r="BZ9" s="248" t="s">
        <v>120</v>
      </c>
      <c r="CA9" s="248" t="s">
        <v>120</v>
      </c>
      <c r="CB9" s="248" t="s">
        <v>120</v>
      </c>
      <c r="CC9" s="249" t="s">
        <v>120</v>
      </c>
    </row>
    <row r="10" spans="1:81" s="219" customFormat="1" ht="26.25" customHeight="1" x14ac:dyDescent="0.4">
      <c r="A10" s="316"/>
      <c r="B10" s="93" t="s">
        <v>133</v>
      </c>
      <c r="C10" s="93"/>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4">
        <v>0</v>
      </c>
      <c r="W10" s="314">
        <v>0</v>
      </c>
      <c r="X10" s="314">
        <v>0</v>
      </c>
      <c r="Y10" s="314">
        <v>0</v>
      </c>
      <c r="Z10" s="314">
        <v>0</v>
      </c>
      <c r="AA10" s="314">
        <v>0</v>
      </c>
      <c r="AB10" s="314">
        <v>0</v>
      </c>
      <c r="AC10" s="314">
        <v>0</v>
      </c>
      <c r="AD10" s="314">
        <v>0</v>
      </c>
      <c r="AE10" s="314">
        <v>0</v>
      </c>
      <c r="AF10" s="314">
        <v>12.29041176934235</v>
      </c>
      <c r="AG10" s="314">
        <v>16.491065368521035</v>
      </c>
      <c r="AH10" s="314">
        <f t="shared" ref="AH10:CC10" si="2">SUM(AH11:AH12)</f>
        <v>20.44460978058429</v>
      </c>
      <c r="AI10" s="314">
        <f t="shared" si="2"/>
        <v>17.495869209753842</v>
      </c>
      <c r="AJ10" s="314">
        <f t="shared" si="2"/>
        <v>18.359580862378252</v>
      </c>
      <c r="AK10" s="314">
        <f t="shared" si="2"/>
        <v>19.932015993140329</v>
      </c>
      <c r="AL10" s="314">
        <f t="shared" si="2"/>
        <v>24.754012086580573</v>
      </c>
      <c r="AM10" s="314">
        <f t="shared" si="2"/>
        <v>29.531652317632815</v>
      </c>
      <c r="AN10" s="314">
        <f t="shared" si="2"/>
        <v>30.73715538320177</v>
      </c>
      <c r="AO10" s="314">
        <f t="shared" si="2"/>
        <v>34.410218944564193</v>
      </c>
      <c r="AP10" s="314">
        <f t="shared" si="2"/>
        <v>264.32260874223408</v>
      </c>
      <c r="AQ10" s="314">
        <f t="shared" si="2"/>
        <v>442.20139066459319</v>
      </c>
      <c r="AR10" s="314">
        <f t="shared" si="2"/>
        <v>391.80359251532764</v>
      </c>
      <c r="AS10" s="314">
        <f t="shared" si="2"/>
        <v>385.03430174654807</v>
      </c>
      <c r="AT10" s="314">
        <f t="shared" si="2"/>
        <v>403.03440009572518</v>
      </c>
      <c r="AU10" s="314">
        <f t="shared" si="2"/>
        <v>521.2186342866396</v>
      </c>
      <c r="AV10" s="314">
        <f t="shared" si="2"/>
        <v>616.23573233408058</v>
      </c>
      <c r="AW10" s="314">
        <f t="shared" si="2"/>
        <v>769.43514086641983</v>
      </c>
      <c r="AX10" s="314">
        <f t="shared" si="2"/>
        <v>905.03057731939009</v>
      </c>
      <c r="AY10" s="314">
        <f t="shared" si="2"/>
        <v>1030.8941655854519</v>
      </c>
      <c r="AZ10" s="314">
        <f t="shared" si="2"/>
        <v>1187.4986928352473</v>
      </c>
      <c r="BA10" s="314">
        <f t="shared" si="2"/>
        <v>1206.8086922222442</v>
      </c>
      <c r="BB10" s="314">
        <f t="shared" si="2"/>
        <v>1245.3086702712965</v>
      </c>
      <c r="BC10" s="314">
        <f t="shared" si="2"/>
        <v>1322.4278374074431</v>
      </c>
      <c r="BD10" s="314">
        <f t="shared" si="2"/>
        <v>1349.3012964247512</v>
      </c>
      <c r="BE10" s="314">
        <f t="shared" si="2"/>
        <v>1429.2077829075431</v>
      </c>
      <c r="BF10" s="314">
        <f t="shared" si="2"/>
        <v>1490.0283583517949</v>
      </c>
      <c r="BG10" s="314">
        <f t="shared" si="2"/>
        <v>1547.6429604498119</v>
      </c>
      <c r="BH10" s="314">
        <f t="shared" si="2"/>
        <v>1565.173335363135</v>
      </c>
      <c r="BI10" s="314">
        <f t="shared" si="2"/>
        <v>1598.8165406805949</v>
      </c>
      <c r="BJ10" s="314">
        <f t="shared" si="2"/>
        <v>1598.1413133775247</v>
      </c>
      <c r="BK10" s="314">
        <f t="shared" si="2"/>
        <v>1684.0966479580088</v>
      </c>
      <c r="BL10" s="314">
        <f t="shared" si="2"/>
        <v>1746.1435729539089</v>
      </c>
      <c r="BM10" s="314">
        <f t="shared" si="2"/>
        <v>1884.9962403253176</v>
      </c>
      <c r="BN10" s="314">
        <f t="shared" si="2"/>
        <v>1946.6722757765158</v>
      </c>
      <c r="BO10" s="314">
        <f t="shared" si="2"/>
        <v>2113.8543525903669</v>
      </c>
      <c r="BP10" s="314">
        <f t="shared" si="2"/>
        <v>2303.6908894551893</v>
      </c>
      <c r="BQ10" s="314">
        <f t="shared" si="2"/>
        <v>2451.9688002536973</v>
      </c>
      <c r="BR10" s="314">
        <f t="shared" si="2"/>
        <v>2686.0971743820796</v>
      </c>
      <c r="BS10" s="314">
        <f t="shared" si="2"/>
        <v>2924.2565003307659</v>
      </c>
      <c r="BT10" s="314">
        <f t="shared" si="2"/>
        <v>2989.8782016935738</v>
      </c>
      <c r="BU10" s="314">
        <f t="shared" si="2"/>
        <v>3117.7628408156684</v>
      </c>
      <c r="BV10" s="314">
        <f t="shared" si="2"/>
        <v>3106.154668241034</v>
      </c>
      <c r="BW10" s="314">
        <f t="shared" si="2"/>
        <v>3097.690192826235</v>
      </c>
      <c r="BX10" s="314">
        <f t="shared" si="2"/>
        <v>3008.2058238764885</v>
      </c>
      <c r="BY10" s="314">
        <f t="shared" si="2"/>
        <v>3193.6978522492386</v>
      </c>
      <c r="BZ10" s="314">
        <f t="shared" si="2"/>
        <v>3459.8185850287705</v>
      </c>
      <c r="CA10" s="314">
        <f t="shared" si="2"/>
        <v>3615.4563376070437</v>
      </c>
      <c r="CB10" s="314">
        <f t="shared" si="2"/>
        <v>3770.0576027763309</v>
      </c>
      <c r="CC10" s="315">
        <f t="shared" si="2"/>
        <v>4024.2821294276137</v>
      </c>
    </row>
    <row r="11" spans="1:81" x14ac:dyDescent="0.4">
      <c r="B11" s="65" t="s">
        <v>408</v>
      </c>
      <c r="C11" s="65"/>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c r="T11" s="317">
        <v>0</v>
      </c>
      <c r="U11" s="317">
        <v>0</v>
      </c>
      <c r="V11" s="317">
        <v>0</v>
      </c>
      <c r="W11" s="317">
        <v>0</v>
      </c>
      <c r="X11" s="317">
        <v>0</v>
      </c>
      <c r="Y11" s="317">
        <v>0</v>
      </c>
      <c r="Z11" s="317">
        <v>0</v>
      </c>
      <c r="AA11" s="317">
        <v>0</v>
      </c>
      <c r="AB11" s="317">
        <v>0</v>
      </c>
      <c r="AC11" s="317">
        <v>0</v>
      </c>
      <c r="AD11" s="317">
        <v>0</v>
      </c>
      <c r="AE11" s="317">
        <v>0</v>
      </c>
      <c r="AF11" s="317" t="s">
        <v>443</v>
      </c>
      <c r="AG11" s="317" t="s">
        <v>443</v>
      </c>
      <c r="AH11" s="317">
        <v>20.44460978058429</v>
      </c>
      <c r="AI11" s="317">
        <v>17.495869209753842</v>
      </c>
      <c r="AJ11" s="317">
        <v>18.359580862378252</v>
      </c>
      <c r="AK11" s="317">
        <v>19.932015993140329</v>
      </c>
      <c r="AL11" s="317">
        <v>24.754012086580573</v>
      </c>
      <c r="AM11" s="317">
        <v>29.531652317632815</v>
      </c>
      <c r="AN11" s="317">
        <v>30.73715538320177</v>
      </c>
      <c r="AO11" s="317">
        <v>34.410218944564193</v>
      </c>
      <c r="AP11" s="317">
        <v>264.32260874223408</v>
      </c>
      <c r="AQ11" s="317">
        <v>442.20139066459319</v>
      </c>
      <c r="AR11" s="317">
        <v>391.80359251532764</v>
      </c>
      <c r="AS11" s="317">
        <v>385.03430174654807</v>
      </c>
      <c r="AT11" s="317">
        <v>403.03440009572518</v>
      </c>
      <c r="AU11" s="317">
        <v>494.34042748477867</v>
      </c>
      <c r="AV11" s="317">
        <v>585.31905446279404</v>
      </c>
      <c r="AW11" s="317">
        <v>731.08600400237515</v>
      </c>
      <c r="AX11" s="317">
        <v>859.85077475949231</v>
      </c>
      <c r="AY11" s="317">
        <v>978.86195184625819</v>
      </c>
      <c r="AZ11" s="317">
        <v>1128.5491114457757</v>
      </c>
      <c r="BA11" s="317">
        <v>1147.4384911788695</v>
      </c>
      <c r="BB11" s="317">
        <v>1184.1660411683588</v>
      </c>
      <c r="BC11" s="317">
        <v>1261.6288623684575</v>
      </c>
      <c r="BD11" s="317">
        <v>1260.148594869228</v>
      </c>
      <c r="BE11" s="317">
        <v>1335.2596175567178</v>
      </c>
      <c r="BF11" s="317">
        <v>1421.2964590054039</v>
      </c>
      <c r="BG11" s="317">
        <v>1494.4817408554368</v>
      </c>
      <c r="BH11" s="317">
        <v>1510.3200605696111</v>
      </c>
      <c r="BI11" s="317">
        <v>1549.253576742329</v>
      </c>
      <c r="BJ11" s="317">
        <v>1545.0695781956258</v>
      </c>
      <c r="BK11" s="317">
        <v>1625.8212178846002</v>
      </c>
      <c r="BL11" s="317">
        <v>1686.2939721580224</v>
      </c>
      <c r="BM11" s="317">
        <v>1823.5772816902711</v>
      </c>
      <c r="BN11" s="317">
        <v>1890.1032589636832</v>
      </c>
      <c r="BO11" s="317">
        <v>2063.1631344743219</v>
      </c>
      <c r="BP11" s="317">
        <v>2249.9047207296044</v>
      </c>
      <c r="BQ11" s="317">
        <v>2397.4153470282781</v>
      </c>
      <c r="BR11" s="317">
        <v>2634.2654416088326</v>
      </c>
      <c r="BS11" s="317">
        <v>2876.1396808265481</v>
      </c>
      <c r="BT11" s="317">
        <v>2944.7489216401327</v>
      </c>
      <c r="BU11" s="317">
        <v>3075.0348640683987</v>
      </c>
      <c r="BV11" s="317">
        <v>3074.2893192664142</v>
      </c>
      <c r="BW11" s="317">
        <v>3069.0295544384676</v>
      </c>
      <c r="BX11" s="317">
        <v>2980.6604830850169</v>
      </c>
      <c r="BY11" s="317">
        <v>3165.1560067704154</v>
      </c>
      <c r="BZ11" s="317">
        <v>3429.6898735370005</v>
      </c>
      <c r="CA11" s="317">
        <v>3584.4258833938152</v>
      </c>
      <c r="CB11" s="317">
        <v>3738.1370446302763</v>
      </c>
      <c r="CC11" s="318">
        <v>3990.6457482844721</v>
      </c>
    </row>
    <row r="12" spans="1:81" ht="15" customHeight="1" x14ac:dyDescent="0.4">
      <c r="B12" s="65" t="s">
        <v>407</v>
      </c>
      <c r="C12" s="65"/>
      <c r="D12" s="317">
        <v>0</v>
      </c>
      <c r="E12" s="317">
        <v>0</v>
      </c>
      <c r="F12" s="317">
        <v>0</v>
      </c>
      <c r="G12" s="317">
        <v>0</v>
      </c>
      <c r="H12" s="317">
        <v>0</v>
      </c>
      <c r="I12" s="317">
        <v>0</v>
      </c>
      <c r="J12" s="317">
        <v>0</v>
      </c>
      <c r="K12" s="317">
        <v>0</v>
      </c>
      <c r="L12" s="317">
        <v>0</v>
      </c>
      <c r="M12" s="317">
        <v>0</v>
      </c>
      <c r="N12" s="317">
        <v>0</v>
      </c>
      <c r="O12" s="317">
        <v>0</v>
      </c>
      <c r="P12" s="317">
        <v>0</v>
      </c>
      <c r="Q12" s="317">
        <v>0</v>
      </c>
      <c r="R12" s="317">
        <v>0</v>
      </c>
      <c r="S12" s="317">
        <v>0</v>
      </c>
      <c r="T12" s="317">
        <v>0</v>
      </c>
      <c r="U12" s="317">
        <v>0</v>
      </c>
      <c r="V12" s="317">
        <v>0</v>
      </c>
      <c r="W12" s="317">
        <v>0</v>
      </c>
      <c r="X12" s="317">
        <v>0</v>
      </c>
      <c r="Y12" s="317">
        <v>0</v>
      </c>
      <c r="Z12" s="317">
        <v>0</v>
      </c>
      <c r="AA12" s="317">
        <v>0</v>
      </c>
      <c r="AB12" s="317">
        <v>0</v>
      </c>
      <c r="AC12" s="317">
        <v>0</v>
      </c>
      <c r="AD12" s="317">
        <v>0</v>
      </c>
      <c r="AE12" s="317">
        <v>0</v>
      </c>
      <c r="AF12" s="317" t="s">
        <v>443</v>
      </c>
      <c r="AG12" s="317" t="s">
        <v>443</v>
      </c>
      <c r="AH12" s="317">
        <v>0</v>
      </c>
      <c r="AI12" s="317">
        <v>0</v>
      </c>
      <c r="AJ12" s="317">
        <v>0</v>
      </c>
      <c r="AK12" s="317">
        <v>0</v>
      </c>
      <c r="AL12" s="317">
        <v>0</v>
      </c>
      <c r="AM12" s="317">
        <v>0</v>
      </c>
      <c r="AN12" s="317">
        <v>0</v>
      </c>
      <c r="AO12" s="317">
        <v>0</v>
      </c>
      <c r="AP12" s="317">
        <v>0</v>
      </c>
      <c r="AQ12" s="317">
        <v>0</v>
      </c>
      <c r="AR12" s="317">
        <v>0</v>
      </c>
      <c r="AS12" s="317">
        <v>0</v>
      </c>
      <c r="AT12" s="317">
        <v>0</v>
      </c>
      <c r="AU12" s="317">
        <v>26.878206801860873</v>
      </c>
      <c r="AV12" s="317">
        <v>30.916677871286588</v>
      </c>
      <c r="AW12" s="317">
        <v>38.349136864044695</v>
      </c>
      <c r="AX12" s="317">
        <v>45.17980255989778</v>
      </c>
      <c r="AY12" s="317">
        <v>52.032213739193658</v>
      </c>
      <c r="AZ12" s="317">
        <v>58.949581389471717</v>
      </c>
      <c r="BA12" s="317">
        <v>59.3702010433746</v>
      </c>
      <c r="BB12" s="317">
        <v>61.142629102937782</v>
      </c>
      <c r="BC12" s="317">
        <v>60.798975038985738</v>
      </c>
      <c r="BD12" s="317">
        <v>89.152701555523109</v>
      </c>
      <c r="BE12" s="317">
        <v>93.948165350825349</v>
      </c>
      <c r="BF12" s="317">
        <v>68.73189934639106</v>
      </c>
      <c r="BG12" s="317">
        <v>53.161219594375204</v>
      </c>
      <c r="BH12" s="317">
        <v>54.853274793523916</v>
      </c>
      <c r="BI12" s="317">
        <v>49.56296393826586</v>
      </c>
      <c r="BJ12" s="317">
        <v>53.071735181899015</v>
      </c>
      <c r="BK12" s="317">
        <v>58.275430073408572</v>
      </c>
      <c r="BL12" s="317">
        <v>59.849600795886552</v>
      </c>
      <c r="BM12" s="317">
        <v>61.418958635046472</v>
      </c>
      <c r="BN12" s="317">
        <v>56.569016812832693</v>
      </c>
      <c r="BO12" s="317">
        <v>50.691218116044901</v>
      </c>
      <c r="BP12" s="317">
        <v>53.786168725585064</v>
      </c>
      <c r="BQ12" s="317">
        <v>54.553453225419325</v>
      </c>
      <c r="BR12" s="317">
        <v>51.831732773247147</v>
      </c>
      <c r="BS12" s="317">
        <v>48.116819504218022</v>
      </c>
      <c r="BT12" s="317">
        <v>45.129280053441136</v>
      </c>
      <c r="BU12" s="317">
        <v>42.727976747269636</v>
      </c>
      <c r="BV12" s="317">
        <v>31.865348974619707</v>
      </c>
      <c r="BW12" s="317">
        <v>28.660638387767435</v>
      </c>
      <c r="BX12" s="317">
        <v>27.545340791471666</v>
      </c>
      <c r="BY12" s="317">
        <v>28.541845478823234</v>
      </c>
      <c r="BZ12" s="317">
        <v>30.128711491770183</v>
      </c>
      <c r="CA12" s="317">
        <v>31.030454213228321</v>
      </c>
      <c r="CB12" s="317">
        <v>31.92055814605456</v>
      </c>
      <c r="CC12" s="318">
        <v>33.636381143141747</v>
      </c>
    </row>
    <row r="13" spans="1:81" s="275" customFormat="1" ht="35.25" customHeight="1" thickBot="1" x14ac:dyDescent="0.4">
      <c r="B13" s="337" t="s">
        <v>559</v>
      </c>
      <c r="C13" s="338"/>
      <c r="D13" s="339">
        <v>0</v>
      </c>
      <c r="E13" s="339">
        <v>0</v>
      </c>
      <c r="F13" s="339">
        <v>0</v>
      </c>
      <c r="G13" s="339">
        <v>0</v>
      </c>
      <c r="H13" s="339">
        <v>0</v>
      </c>
      <c r="I13" s="339">
        <v>0</v>
      </c>
      <c r="J13" s="339">
        <v>0</v>
      </c>
      <c r="K13" s="339">
        <v>0</v>
      </c>
      <c r="L13" s="339">
        <v>0</v>
      </c>
      <c r="M13" s="339">
        <v>0</v>
      </c>
      <c r="N13" s="339">
        <v>0</v>
      </c>
      <c r="O13" s="339">
        <v>0</v>
      </c>
      <c r="P13" s="339">
        <v>0</v>
      </c>
      <c r="Q13" s="339">
        <v>0</v>
      </c>
      <c r="R13" s="339">
        <v>0</v>
      </c>
      <c r="S13" s="339">
        <v>0</v>
      </c>
      <c r="T13" s="339">
        <v>0</v>
      </c>
      <c r="U13" s="339">
        <v>0</v>
      </c>
      <c r="V13" s="339">
        <v>0</v>
      </c>
      <c r="W13" s="339">
        <v>0</v>
      </c>
      <c r="X13" s="339">
        <v>0</v>
      </c>
      <c r="Y13" s="339">
        <v>0</v>
      </c>
      <c r="Z13" s="339">
        <v>0</v>
      </c>
      <c r="AA13" s="339">
        <v>0</v>
      </c>
      <c r="AB13" s="339">
        <v>0</v>
      </c>
      <c r="AC13" s="339">
        <v>0</v>
      </c>
      <c r="AD13" s="339">
        <v>0</v>
      </c>
      <c r="AE13" s="339">
        <v>0</v>
      </c>
      <c r="AF13" s="339" t="s">
        <v>443</v>
      </c>
      <c r="AG13" s="339" t="s">
        <v>443</v>
      </c>
      <c r="AH13" s="339" t="s">
        <v>443</v>
      </c>
      <c r="AI13" s="339" t="s">
        <v>443</v>
      </c>
      <c r="AJ13" s="339" t="s">
        <v>443</v>
      </c>
      <c r="AK13" s="339" t="s">
        <v>443</v>
      </c>
      <c r="AL13" s="339" t="s">
        <v>443</v>
      </c>
      <c r="AM13" s="339" t="s">
        <v>443</v>
      </c>
      <c r="AN13" s="339" t="s">
        <v>443</v>
      </c>
      <c r="AO13" s="339" t="s">
        <v>443</v>
      </c>
      <c r="AP13" s="339" t="s">
        <v>443</v>
      </c>
      <c r="AQ13" s="339" t="s">
        <v>443</v>
      </c>
      <c r="AR13" s="339" t="s">
        <v>443</v>
      </c>
      <c r="AS13" s="339" t="s">
        <v>443</v>
      </c>
      <c r="AT13" s="339" t="s">
        <v>443</v>
      </c>
      <c r="AU13" s="339" t="s">
        <v>443</v>
      </c>
      <c r="AV13" s="339" t="s">
        <v>443</v>
      </c>
      <c r="AW13" s="339" t="s">
        <v>443</v>
      </c>
      <c r="AX13" s="339" t="s">
        <v>443</v>
      </c>
      <c r="AY13" s="339" t="s">
        <v>443</v>
      </c>
      <c r="AZ13" s="339" t="s">
        <v>443</v>
      </c>
      <c r="BA13" s="339" t="s">
        <v>443</v>
      </c>
      <c r="BB13" s="339" t="s">
        <v>443</v>
      </c>
      <c r="BC13" s="339" t="s">
        <v>443</v>
      </c>
      <c r="BD13" s="339" t="s">
        <v>443</v>
      </c>
      <c r="BE13" s="339">
        <v>2.0769684844501288E-2</v>
      </c>
      <c r="BF13" s="339">
        <v>3.2975058040510659E-2</v>
      </c>
      <c r="BG13" s="339">
        <v>0.31656487004123213</v>
      </c>
      <c r="BH13" s="339">
        <v>0.28977113491616902</v>
      </c>
      <c r="BI13" s="339">
        <v>0.3240013898720121</v>
      </c>
      <c r="BJ13" s="339">
        <v>0.36475806057768828</v>
      </c>
      <c r="BK13" s="339">
        <v>0.6561696153618245</v>
      </c>
      <c r="BL13" s="339">
        <v>0.37273207690145549</v>
      </c>
      <c r="BM13" s="339">
        <v>0.48457560786742587</v>
      </c>
      <c r="BN13" s="339">
        <v>0.56084233034928588</v>
      </c>
      <c r="BO13" s="339">
        <v>0.72838193879812296</v>
      </c>
      <c r="BP13" s="339">
        <v>0.97701915751346458</v>
      </c>
      <c r="BQ13" s="339">
        <v>1.1753697294627596</v>
      </c>
      <c r="BR13" s="339">
        <v>1.3179469923659939</v>
      </c>
      <c r="BS13" s="339">
        <v>1.434801054955964</v>
      </c>
      <c r="BT13" s="339">
        <v>1.4669986704294053</v>
      </c>
      <c r="BU13" s="339">
        <v>1.5297459072413231</v>
      </c>
      <c r="BV13" s="339">
        <v>1.7629740819278963</v>
      </c>
      <c r="BW13" s="339">
        <v>2.2431101353438616</v>
      </c>
      <c r="BX13" s="339">
        <v>2.3154155748231213</v>
      </c>
      <c r="BY13" s="339">
        <v>2.4581887614484765</v>
      </c>
      <c r="BZ13" s="339">
        <v>2.6630218498529916</v>
      </c>
      <c r="CA13" s="339">
        <v>2.7828162048435754</v>
      </c>
      <c r="CB13" s="339">
        <v>2.9018127756297587</v>
      </c>
      <c r="CC13" s="340">
        <v>3.0974893559482819</v>
      </c>
    </row>
    <row r="14" spans="1:81" ht="40.5" customHeight="1" x14ac:dyDescent="0.4">
      <c r="A14" s="324"/>
      <c r="B14" s="325" t="s">
        <v>560</v>
      </c>
      <c r="C14" s="341"/>
      <c r="D14" s="327" t="s">
        <v>478</v>
      </c>
      <c r="E14" s="327" t="s">
        <v>479</v>
      </c>
      <c r="F14" s="327" t="s">
        <v>480</v>
      </c>
      <c r="G14" s="327" t="s">
        <v>481</v>
      </c>
      <c r="H14" s="327" t="s">
        <v>482</v>
      </c>
      <c r="I14" s="327" t="s">
        <v>483</v>
      </c>
      <c r="J14" s="327" t="s">
        <v>484</v>
      </c>
      <c r="K14" s="327" t="s">
        <v>485</v>
      </c>
      <c r="L14" s="327" t="s">
        <v>486</v>
      </c>
      <c r="M14" s="327" t="s">
        <v>487</v>
      </c>
      <c r="N14" s="327" t="s">
        <v>488</v>
      </c>
      <c r="O14" s="327" t="s">
        <v>489</v>
      </c>
      <c r="P14" s="327" t="s">
        <v>490</v>
      </c>
      <c r="Q14" s="327" t="s">
        <v>491</v>
      </c>
      <c r="R14" s="327" t="s">
        <v>492</v>
      </c>
      <c r="S14" s="327" t="s">
        <v>493</v>
      </c>
      <c r="T14" s="327" t="s">
        <v>494</v>
      </c>
      <c r="U14" s="327" t="s">
        <v>495</v>
      </c>
      <c r="V14" s="327" t="s">
        <v>496</v>
      </c>
      <c r="W14" s="327" t="s">
        <v>497</v>
      </c>
      <c r="X14" s="327" t="s">
        <v>498</v>
      </c>
      <c r="Y14" s="327" t="s">
        <v>499</v>
      </c>
      <c r="Z14" s="327" t="s">
        <v>500</v>
      </c>
      <c r="AA14" s="327" t="s">
        <v>501</v>
      </c>
      <c r="AB14" s="327" t="s">
        <v>502</v>
      </c>
      <c r="AC14" s="327" t="s">
        <v>503</v>
      </c>
      <c r="AD14" s="327" t="s">
        <v>504</v>
      </c>
      <c r="AE14" s="327" t="s">
        <v>505</v>
      </c>
      <c r="AF14" s="327" t="s">
        <v>506</v>
      </c>
      <c r="AG14" s="327" t="s">
        <v>507</v>
      </c>
      <c r="AH14" s="327" t="s">
        <v>508</v>
      </c>
      <c r="AI14" s="327" t="s">
        <v>509</v>
      </c>
      <c r="AJ14" s="327" t="s">
        <v>510</v>
      </c>
      <c r="AK14" s="327" t="s">
        <v>511</v>
      </c>
      <c r="AL14" s="327" t="s">
        <v>512</v>
      </c>
      <c r="AM14" s="327" t="s">
        <v>513</v>
      </c>
      <c r="AN14" s="327" t="s">
        <v>514</v>
      </c>
      <c r="AO14" s="327" t="s">
        <v>515</v>
      </c>
      <c r="AP14" s="327" t="s">
        <v>516</v>
      </c>
      <c r="AQ14" s="327" t="s">
        <v>517</v>
      </c>
      <c r="AR14" s="327" t="s">
        <v>518</v>
      </c>
      <c r="AS14" s="327" t="s">
        <v>519</v>
      </c>
      <c r="AT14" s="327" t="s">
        <v>520</v>
      </c>
      <c r="AU14" s="327" t="s">
        <v>521</v>
      </c>
      <c r="AV14" s="327" t="s">
        <v>522</v>
      </c>
      <c r="AW14" s="327" t="s">
        <v>523</v>
      </c>
      <c r="AX14" s="327" t="s">
        <v>524</v>
      </c>
      <c r="AY14" s="327" t="s">
        <v>525</v>
      </c>
      <c r="AZ14" s="327" t="s">
        <v>526</v>
      </c>
      <c r="BA14" s="327" t="s">
        <v>527</v>
      </c>
      <c r="BB14" s="327" t="s">
        <v>528</v>
      </c>
      <c r="BC14" s="327" t="s">
        <v>529</v>
      </c>
      <c r="BD14" s="327" t="s">
        <v>530</v>
      </c>
      <c r="BE14" s="327" t="s">
        <v>531</v>
      </c>
      <c r="BF14" s="327" t="s">
        <v>532</v>
      </c>
      <c r="BG14" s="327" t="s">
        <v>533</v>
      </c>
      <c r="BH14" s="327" t="s">
        <v>534</v>
      </c>
      <c r="BI14" s="327" t="s">
        <v>535</v>
      </c>
      <c r="BJ14" s="327" t="s">
        <v>536</v>
      </c>
      <c r="BK14" s="327" t="s">
        <v>537</v>
      </c>
      <c r="BL14" s="327" t="s">
        <v>538</v>
      </c>
      <c r="BM14" s="327" t="s">
        <v>539</v>
      </c>
      <c r="BN14" s="327" t="s">
        <v>540</v>
      </c>
      <c r="BO14" s="327" t="s">
        <v>541</v>
      </c>
      <c r="BP14" s="327" t="s">
        <v>542</v>
      </c>
      <c r="BQ14" s="327" t="s">
        <v>543</v>
      </c>
      <c r="BR14" s="327" t="s">
        <v>544</v>
      </c>
      <c r="BS14" s="327" t="s">
        <v>545</v>
      </c>
      <c r="BT14" s="327" t="s">
        <v>546</v>
      </c>
      <c r="BU14" s="327" t="s">
        <v>547</v>
      </c>
      <c r="BV14" s="327" t="s">
        <v>548</v>
      </c>
      <c r="BW14" s="327" t="s">
        <v>549</v>
      </c>
      <c r="BX14" s="327" t="s">
        <v>550</v>
      </c>
      <c r="BY14" s="327" t="s">
        <v>551</v>
      </c>
      <c r="BZ14" s="327" t="s">
        <v>552</v>
      </c>
      <c r="CA14" s="327" t="s">
        <v>553</v>
      </c>
      <c r="CB14" s="327" t="s">
        <v>554</v>
      </c>
      <c r="CC14" s="328" t="s">
        <v>555</v>
      </c>
    </row>
    <row r="15" spans="1:81" s="343" customFormat="1" ht="26.25" customHeight="1" x14ac:dyDescent="0.4">
      <c r="A15" s="342"/>
      <c r="B15" s="102" t="s">
        <v>133</v>
      </c>
      <c r="D15" s="314">
        <v>0</v>
      </c>
      <c r="E15" s="314">
        <v>0</v>
      </c>
      <c r="F15" s="314">
        <v>0</v>
      </c>
      <c r="G15" s="314">
        <v>0</v>
      </c>
      <c r="H15" s="314">
        <v>0</v>
      </c>
      <c r="I15" s="314">
        <v>0</v>
      </c>
      <c r="J15" s="314">
        <v>0</v>
      </c>
      <c r="K15" s="314">
        <v>0</v>
      </c>
      <c r="L15" s="314">
        <v>0</v>
      </c>
      <c r="M15" s="314">
        <v>0</v>
      </c>
      <c r="N15" s="314">
        <v>0</v>
      </c>
      <c r="O15" s="314">
        <v>0</v>
      </c>
      <c r="P15" s="314">
        <v>0</v>
      </c>
      <c r="Q15" s="314">
        <v>0</v>
      </c>
      <c r="R15" s="314">
        <v>0</v>
      </c>
      <c r="S15" s="314">
        <v>0</v>
      </c>
      <c r="T15" s="314">
        <v>0</v>
      </c>
      <c r="U15" s="314">
        <v>0</v>
      </c>
      <c r="V15" s="314">
        <v>0</v>
      </c>
      <c r="W15" s="314">
        <v>0</v>
      </c>
      <c r="X15" s="314">
        <v>0</v>
      </c>
      <c r="Y15" s="314">
        <v>0</v>
      </c>
      <c r="Z15" s="314">
        <v>0</v>
      </c>
      <c r="AA15" s="314">
        <v>0</v>
      </c>
      <c r="AB15" s="314">
        <v>0</v>
      </c>
      <c r="AC15" s="314">
        <v>0</v>
      </c>
      <c r="AD15" s="314">
        <v>0</v>
      </c>
      <c r="AE15" s="314">
        <v>0</v>
      </c>
      <c r="AF15" s="314">
        <v>0</v>
      </c>
      <c r="AG15" s="314">
        <v>0</v>
      </c>
      <c r="AH15" s="314">
        <v>0</v>
      </c>
      <c r="AI15" s="314">
        <v>0</v>
      </c>
      <c r="AJ15" s="314">
        <v>0</v>
      </c>
      <c r="AK15" s="314">
        <v>0</v>
      </c>
      <c r="AL15" s="314">
        <v>0</v>
      </c>
      <c r="AM15" s="314">
        <v>0</v>
      </c>
      <c r="AN15" s="314">
        <v>0</v>
      </c>
      <c r="AO15" s="314">
        <v>0</v>
      </c>
      <c r="AP15" s="314">
        <v>0</v>
      </c>
      <c r="AQ15" s="314">
        <v>0</v>
      </c>
      <c r="AR15" s="314">
        <v>0</v>
      </c>
      <c r="AS15" s="314">
        <v>0</v>
      </c>
      <c r="AT15" s="314">
        <v>0</v>
      </c>
      <c r="AU15" s="314">
        <v>0</v>
      </c>
      <c r="AV15" s="314">
        <v>0</v>
      </c>
      <c r="AW15" s="314">
        <v>0</v>
      </c>
      <c r="AX15" s="314">
        <v>0</v>
      </c>
      <c r="AY15" s="314">
        <v>0</v>
      </c>
      <c r="AZ15" s="314">
        <v>0</v>
      </c>
      <c r="BA15" s="314">
        <v>0</v>
      </c>
      <c r="BB15" s="314">
        <v>0</v>
      </c>
      <c r="BC15" s="314">
        <v>448</v>
      </c>
      <c r="BD15" s="314">
        <v>459</v>
      </c>
      <c r="BE15" s="314">
        <v>493</v>
      </c>
      <c r="BF15" s="314">
        <v>541</v>
      </c>
      <c r="BG15" s="314">
        <v>632</v>
      </c>
      <c r="BH15" s="314">
        <v>702</v>
      </c>
      <c r="BI15" s="314">
        <v>754</v>
      </c>
      <c r="BJ15" s="314">
        <v>803</v>
      </c>
      <c r="BK15" s="314">
        <v>852</v>
      </c>
      <c r="BL15" s="314">
        <v>907</v>
      </c>
      <c r="BM15" s="314">
        <v>961</v>
      </c>
      <c r="BN15" s="314">
        <v>1004</v>
      </c>
      <c r="BO15" s="314">
        <v>1032</v>
      </c>
      <c r="BP15" s="314">
        <v>1056</v>
      </c>
      <c r="BQ15" s="314">
        <v>1071</v>
      </c>
      <c r="BR15" s="314">
        <v>1108</v>
      </c>
      <c r="BS15" s="314">
        <v>1170</v>
      </c>
      <c r="BT15" s="314">
        <v>1210</v>
      </c>
      <c r="BU15" s="314">
        <v>1245</v>
      </c>
      <c r="BV15" s="314">
        <v>1219</v>
      </c>
      <c r="BW15" s="314">
        <v>1179</v>
      </c>
      <c r="BX15" s="314">
        <v>1196</v>
      </c>
      <c r="BY15" s="314">
        <v>1249</v>
      </c>
      <c r="BZ15" s="314">
        <v>1324</v>
      </c>
      <c r="CA15" s="314">
        <v>1394</v>
      </c>
      <c r="CB15" s="314">
        <v>1465</v>
      </c>
      <c r="CC15" s="315">
        <v>1553</v>
      </c>
    </row>
    <row r="16" spans="1:81" s="219" customFormat="1" x14ac:dyDescent="0.4">
      <c r="A16" s="316"/>
      <c r="B16" s="65" t="s">
        <v>310</v>
      </c>
      <c r="D16" s="317">
        <v>0</v>
      </c>
      <c r="E16" s="317">
        <v>0</v>
      </c>
      <c r="F16" s="317">
        <v>0</v>
      </c>
      <c r="G16" s="317">
        <v>0</v>
      </c>
      <c r="H16" s="317">
        <v>0</v>
      </c>
      <c r="I16" s="317">
        <v>0</v>
      </c>
      <c r="J16" s="317">
        <v>0</v>
      </c>
      <c r="K16" s="317">
        <v>0</v>
      </c>
      <c r="L16" s="317">
        <v>0</v>
      </c>
      <c r="M16" s="317">
        <v>0</v>
      </c>
      <c r="N16" s="317">
        <v>0</v>
      </c>
      <c r="O16" s="317">
        <v>0</v>
      </c>
      <c r="P16" s="317">
        <v>0</v>
      </c>
      <c r="Q16" s="317">
        <v>0</v>
      </c>
      <c r="R16" s="317">
        <v>0</v>
      </c>
      <c r="S16" s="317">
        <v>0</v>
      </c>
      <c r="T16" s="317">
        <v>0</v>
      </c>
      <c r="U16" s="317">
        <v>0</v>
      </c>
      <c r="V16" s="317">
        <v>0</v>
      </c>
      <c r="W16" s="317">
        <v>0</v>
      </c>
      <c r="X16" s="317">
        <v>0</v>
      </c>
      <c r="Y16" s="317">
        <v>0</v>
      </c>
      <c r="Z16" s="317">
        <v>0</v>
      </c>
      <c r="AA16" s="317">
        <v>0</v>
      </c>
      <c r="AB16" s="317">
        <v>0</v>
      </c>
      <c r="AC16" s="317">
        <v>0</v>
      </c>
      <c r="AD16" s="317">
        <v>0</v>
      </c>
      <c r="AE16" s="317">
        <v>0</v>
      </c>
      <c r="AF16" s="317">
        <v>0</v>
      </c>
      <c r="AG16" s="317">
        <v>0</v>
      </c>
      <c r="AH16" s="317">
        <v>6</v>
      </c>
      <c r="AI16" s="317">
        <v>6</v>
      </c>
      <c r="AJ16" s="317">
        <v>7</v>
      </c>
      <c r="AK16" s="317">
        <v>7</v>
      </c>
      <c r="AL16" s="317">
        <v>8</v>
      </c>
      <c r="AM16" s="317">
        <v>9</v>
      </c>
      <c r="AN16" s="317">
        <v>10</v>
      </c>
      <c r="AO16" s="317">
        <v>10</v>
      </c>
      <c r="AP16" s="317">
        <v>33</v>
      </c>
      <c r="AQ16" s="317">
        <v>76</v>
      </c>
      <c r="AR16" s="317">
        <v>104</v>
      </c>
      <c r="AS16" s="317">
        <v>118</v>
      </c>
      <c r="AT16" s="317">
        <v>130</v>
      </c>
      <c r="AU16" s="317">
        <v>152</v>
      </c>
      <c r="AV16" s="317">
        <v>182</v>
      </c>
      <c r="AW16" s="317">
        <v>220</v>
      </c>
      <c r="AX16" s="317">
        <v>263</v>
      </c>
      <c r="AY16" s="317">
        <v>326</v>
      </c>
      <c r="AZ16" s="317">
        <v>343</v>
      </c>
      <c r="BA16" s="317">
        <v>367</v>
      </c>
      <c r="BB16" s="317">
        <v>373</v>
      </c>
      <c r="BC16" s="317">
        <v>378</v>
      </c>
      <c r="BD16" s="317">
        <v>384</v>
      </c>
      <c r="BE16" s="317">
        <v>386</v>
      </c>
      <c r="BF16" s="317">
        <v>395</v>
      </c>
      <c r="BG16" s="317">
        <v>406</v>
      </c>
      <c r="BH16" s="317">
        <v>429</v>
      </c>
      <c r="BI16" s="317">
        <v>446</v>
      </c>
      <c r="BJ16" s="317">
        <v>458</v>
      </c>
      <c r="BK16" s="317">
        <v>471</v>
      </c>
      <c r="BL16" s="317">
        <v>492</v>
      </c>
      <c r="BM16" s="317">
        <v>521</v>
      </c>
      <c r="BN16" s="317">
        <v>553</v>
      </c>
      <c r="BO16" s="317">
        <v>584</v>
      </c>
      <c r="BP16" s="317">
        <v>618</v>
      </c>
      <c r="BQ16" s="317">
        <v>653</v>
      </c>
      <c r="BR16" s="317">
        <v>699</v>
      </c>
      <c r="BS16" s="317">
        <v>760</v>
      </c>
      <c r="BT16" s="317">
        <v>798</v>
      </c>
      <c r="BU16" s="317">
        <v>826</v>
      </c>
      <c r="BV16" s="317">
        <v>815</v>
      </c>
      <c r="BW16" s="317">
        <v>808</v>
      </c>
      <c r="BX16" s="317">
        <v>844</v>
      </c>
      <c r="BY16" s="317">
        <v>890</v>
      </c>
      <c r="BZ16" s="317">
        <v>949</v>
      </c>
      <c r="CA16" s="317">
        <v>1003</v>
      </c>
      <c r="CB16" s="317">
        <v>1057</v>
      </c>
      <c r="CC16" s="318">
        <v>1124</v>
      </c>
    </row>
    <row r="17" spans="1:81" x14ac:dyDescent="0.4">
      <c r="B17" s="178" t="s">
        <v>408</v>
      </c>
      <c r="D17" s="317">
        <v>0</v>
      </c>
      <c r="E17" s="317">
        <v>0</v>
      </c>
      <c r="F17" s="317">
        <v>0</v>
      </c>
      <c r="G17" s="317">
        <v>0</v>
      </c>
      <c r="H17" s="317">
        <v>0</v>
      </c>
      <c r="I17" s="317">
        <v>0</v>
      </c>
      <c r="J17" s="317">
        <v>0</v>
      </c>
      <c r="K17" s="317">
        <v>0</v>
      </c>
      <c r="L17" s="317">
        <v>0</v>
      </c>
      <c r="M17" s="317">
        <v>0</v>
      </c>
      <c r="N17" s="317">
        <v>0</v>
      </c>
      <c r="O17" s="317">
        <v>0</v>
      </c>
      <c r="P17" s="317">
        <v>0</v>
      </c>
      <c r="Q17" s="317">
        <v>0</v>
      </c>
      <c r="R17" s="317">
        <v>0</v>
      </c>
      <c r="S17" s="317">
        <v>0</v>
      </c>
      <c r="T17" s="317">
        <v>0</v>
      </c>
      <c r="U17" s="317">
        <v>0</v>
      </c>
      <c r="V17" s="317">
        <v>0</v>
      </c>
      <c r="W17" s="317">
        <v>0</v>
      </c>
      <c r="X17" s="317">
        <v>0</v>
      </c>
      <c r="Y17" s="317">
        <v>0</v>
      </c>
      <c r="Z17" s="317">
        <v>0</v>
      </c>
      <c r="AA17" s="317">
        <v>0</v>
      </c>
      <c r="AB17" s="317">
        <v>0</v>
      </c>
      <c r="AC17" s="317">
        <v>0</v>
      </c>
      <c r="AD17" s="317">
        <v>0</v>
      </c>
      <c r="AE17" s="317">
        <v>0</v>
      </c>
      <c r="AF17" s="317">
        <v>0</v>
      </c>
      <c r="AG17" s="317">
        <v>0</v>
      </c>
      <c r="AH17" s="317">
        <v>0</v>
      </c>
      <c r="AI17" s="317">
        <v>0</v>
      </c>
      <c r="AJ17" s="317">
        <v>0</v>
      </c>
      <c r="AK17" s="317">
        <v>0</v>
      </c>
      <c r="AL17" s="317">
        <v>0</v>
      </c>
      <c r="AM17" s="317">
        <v>0</v>
      </c>
      <c r="AN17" s="317">
        <v>0</v>
      </c>
      <c r="AO17" s="317">
        <v>0</v>
      </c>
      <c r="AP17" s="317">
        <v>0</v>
      </c>
      <c r="AQ17" s="317">
        <v>0</v>
      </c>
      <c r="AR17" s="317">
        <v>0</v>
      </c>
      <c r="AS17" s="317">
        <v>0</v>
      </c>
      <c r="AT17" s="317">
        <v>0</v>
      </c>
      <c r="AU17" s="317">
        <v>0</v>
      </c>
      <c r="AV17" s="317">
        <v>0</v>
      </c>
      <c r="AW17" s="317">
        <v>0</v>
      </c>
      <c r="AX17" s="317">
        <v>0</v>
      </c>
      <c r="AY17" s="317">
        <v>0</v>
      </c>
      <c r="AZ17" s="317">
        <v>0</v>
      </c>
      <c r="BA17" s="317">
        <v>0</v>
      </c>
      <c r="BB17" s="317">
        <v>0</v>
      </c>
      <c r="BC17" s="317">
        <v>0</v>
      </c>
      <c r="BD17" s="317">
        <v>0</v>
      </c>
      <c r="BE17" s="317">
        <v>0</v>
      </c>
      <c r="BF17" s="317">
        <v>0</v>
      </c>
      <c r="BG17" s="317">
        <v>386</v>
      </c>
      <c r="BH17" s="317">
        <v>407</v>
      </c>
      <c r="BI17" s="317">
        <v>422</v>
      </c>
      <c r="BJ17" s="317">
        <v>432</v>
      </c>
      <c r="BK17" s="317">
        <v>442</v>
      </c>
      <c r="BL17" s="317">
        <v>462</v>
      </c>
      <c r="BM17" s="317">
        <v>491</v>
      </c>
      <c r="BN17" s="317">
        <v>523</v>
      </c>
      <c r="BO17" s="317">
        <v>558</v>
      </c>
      <c r="BP17" s="317">
        <v>595</v>
      </c>
      <c r="BQ17" s="317">
        <v>631</v>
      </c>
      <c r="BR17" s="317">
        <v>679</v>
      </c>
      <c r="BS17" s="317">
        <v>740</v>
      </c>
      <c r="BT17" s="317">
        <v>780</v>
      </c>
      <c r="BU17" s="317">
        <v>809</v>
      </c>
      <c r="BV17" s="317">
        <v>803</v>
      </c>
      <c r="BW17" s="317">
        <v>797</v>
      </c>
      <c r="BX17" s="317">
        <v>837</v>
      </c>
      <c r="BY17" s="317">
        <v>883</v>
      </c>
      <c r="BZ17" s="317">
        <v>943</v>
      </c>
      <c r="CA17" s="317">
        <v>995</v>
      </c>
      <c r="CB17" s="317">
        <v>1049</v>
      </c>
      <c r="CC17" s="318">
        <v>1115</v>
      </c>
    </row>
    <row r="18" spans="1:81" x14ac:dyDescent="0.4">
      <c r="B18" s="178" t="s">
        <v>407</v>
      </c>
      <c r="D18" s="317">
        <v>0</v>
      </c>
      <c r="E18" s="317">
        <v>0</v>
      </c>
      <c r="F18" s="317">
        <v>0</v>
      </c>
      <c r="G18" s="317">
        <v>0</v>
      </c>
      <c r="H18" s="317">
        <v>0</v>
      </c>
      <c r="I18" s="317">
        <v>0</v>
      </c>
      <c r="J18" s="317">
        <v>0</v>
      </c>
      <c r="K18" s="317">
        <v>0</v>
      </c>
      <c r="L18" s="317">
        <v>0</v>
      </c>
      <c r="M18" s="317">
        <v>0</v>
      </c>
      <c r="N18" s="317">
        <v>0</v>
      </c>
      <c r="O18" s="317">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7">
        <v>0</v>
      </c>
      <c r="AO18" s="317">
        <v>0</v>
      </c>
      <c r="AP18" s="317">
        <v>0</v>
      </c>
      <c r="AQ18" s="317">
        <v>0</v>
      </c>
      <c r="AR18" s="317">
        <v>0</v>
      </c>
      <c r="AS18" s="317">
        <v>0</v>
      </c>
      <c r="AT18" s="317">
        <v>0</v>
      </c>
      <c r="AU18" s="317">
        <v>0</v>
      </c>
      <c r="AV18" s="317">
        <v>0</v>
      </c>
      <c r="AW18" s="317">
        <v>0</v>
      </c>
      <c r="AX18" s="317">
        <v>0</v>
      </c>
      <c r="AY18" s="317">
        <v>0</v>
      </c>
      <c r="AZ18" s="317">
        <v>0</v>
      </c>
      <c r="BA18" s="317">
        <v>0</v>
      </c>
      <c r="BB18" s="317">
        <v>0</v>
      </c>
      <c r="BC18" s="317">
        <v>0</v>
      </c>
      <c r="BD18" s="317">
        <v>0</v>
      </c>
      <c r="BE18" s="317">
        <v>0</v>
      </c>
      <c r="BF18" s="317">
        <v>0</v>
      </c>
      <c r="BG18" s="317">
        <v>20</v>
      </c>
      <c r="BH18" s="317">
        <v>22</v>
      </c>
      <c r="BI18" s="317">
        <v>24</v>
      </c>
      <c r="BJ18" s="317">
        <v>26</v>
      </c>
      <c r="BK18" s="317">
        <v>28</v>
      </c>
      <c r="BL18" s="317">
        <v>30</v>
      </c>
      <c r="BM18" s="317">
        <v>31</v>
      </c>
      <c r="BN18" s="317">
        <v>30</v>
      </c>
      <c r="BO18" s="317">
        <v>26</v>
      </c>
      <c r="BP18" s="317">
        <v>22</v>
      </c>
      <c r="BQ18" s="317">
        <v>22</v>
      </c>
      <c r="BR18" s="317">
        <v>20</v>
      </c>
      <c r="BS18" s="317">
        <v>19</v>
      </c>
      <c r="BT18" s="317">
        <v>18</v>
      </c>
      <c r="BU18" s="317">
        <v>17</v>
      </c>
      <c r="BV18" s="317">
        <v>12</v>
      </c>
      <c r="BW18" s="317">
        <v>11</v>
      </c>
      <c r="BX18" s="317">
        <v>7</v>
      </c>
      <c r="BY18" s="317">
        <v>7</v>
      </c>
      <c r="BZ18" s="317">
        <v>7</v>
      </c>
      <c r="CA18" s="317">
        <v>7</v>
      </c>
      <c r="CB18" s="317">
        <v>8</v>
      </c>
      <c r="CC18" s="318">
        <v>9</v>
      </c>
    </row>
    <row r="19" spans="1:81" ht="25.5" customHeight="1" x14ac:dyDescent="0.4">
      <c r="B19" s="65" t="s">
        <v>311</v>
      </c>
      <c r="D19" s="317">
        <v>0</v>
      </c>
      <c r="E19" s="317">
        <v>0</v>
      </c>
      <c r="F19" s="317">
        <v>0</v>
      </c>
      <c r="G19" s="317">
        <v>0</v>
      </c>
      <c r="H19" s="317">
        <v>0</v>
      </c>
      <c r="I19" s="317">
        <v>0</v>
      </c>
      <c r="J19" s="317">
        <v>0</v>
      </c>
      <c r="K19" s="317">
        <v>0</v>
      </c>
      <c r="L19" s="317">
        <v>0</v>
      </c>
      <c r="M19" s="317">
        <v>0</v>
      </c>
      <c r="N19" s="317">
        <v>0</v>
      </c>
      <c r="O19" s="317">
        <v>0</v>
      </c>
      <c r="P19" s="317">
        <v>0</v>
      </c>
      <c r="Q19" s="317">
        <v>0</v>
      </c>
      <c r="R19" s="317">
        <v>0</v>
      </c>
      <c r="S19" s="317">
        <v>0</v>
      </c>
      <c r="T19" s="317">
        <v>0</v>
      </c>
      <c r="U19" s="317">
        <v>0</v>
      </c>
      <c r="V19" s="317">
        <v>0</v>
      </c>
      <c r="W19" s="317">
        <v>0</v>
      </c>
      <c r="X19" s="317">
        <v>0</v>
      </c>
      <c r="Y19" s="317">
        <v>0</v>
      </c>
      <c r="Z19" s="317">
        <v>0</v>
      </c>
      <c r="AA19" s="317">
        <v>0</v>
      </c>
      <c r="AB19" s="317">
        <v>0</v>
      </c>
      <c r="AC19" s="317">
        <v>0</v>
      </c>
      <c r="AD19" s="317">
        <v>0</v>
      </c>
      <c r="AE19" s="317">
        <v>0</v>
      </c>
      <c r="AF19" s="317">
        <v>0</v>
      </c>
      <c r="AG19" s="317">
        <v>0</v>
      </c>
      <c r="AH19" s="317">
        <v>0</v>
      </c>
      <c r="AI19" s="317">
        <v>0</v>
      </c>
      <c r="AJ19" s="317">
        <v>0</v>
      </c>
      <c r="AK19" s="317">
        <v>0</v>
      </c>
      <c r="AL19" s="317">
        <v>0</v>
      </c>
      <c r="AM19" s="317">
        <v>0</v>
      </c>
      <c r="AN19" s="317">
        <v>0</v>
      </c>
      <c r="AO19" s="317">
        <v>0</v>
      </c>
      <c r="AP19" s="317">
        <v>0</v>
      </c>
      <c r="AQ19" s="317">
        <v>0</v>
      </c>
      <c r="AR19" s="317">
        <v>0</v>
      </c>
      <c r="AS19" s="317">
        <v>0</v>
      </c>
      <c r="AT19" s="317">
        <v>0</v>
      </c>
      <c r="AU19" s="317">
        <v>0</v>
      </c>
      <c r="AV19" s="317">
        <v>0</v>
      </c>
      <c r="AW19" s="317">
        <v>0</v>
      </c>
      <c r="AX19" s="317">
        <v>0</v>
      </c>
      <c r="AY19" s="317">
        <v>0</v>
      </c>
      <c r="AZ19" s="317">
        <v>0</v>
      </c>
      <c r="BA19" s="317">
        <v>0</v>
      </c>
      <c r="BB19" s="317">
        <v>0</v>
      </c>
      <c r="BC19" s="317">
        <v>0</v>
      </c>
      <c r="BD19" s="317">
        <v>0</v>
      </c>
      <c r="BE19" s="317">
        <v>0</v>
      </c>
      <c r="BF19" s="317">
        <v>0</v>
      </c>
      <c r="BG19" s="317">
        <v>226</v>
      </c>
      <c r="BH19" s="317">
        <v>273</v>
      </c>
      <c r="BI19" s="317">
        <v>308</v>
      </c>
      <c r="BJ19" s="317">
        <v>345</v>
      </c>
      <c r="BK19" s="317">
        <v>381</v>
      </c>
      <c r="BL19" s="317">
        <v>414</v>
      </c>
      <c r="BM19" s="317">
        <v>439</v>
      </c>
      <c r="BN19" s="317">
        <v>451</v>
      </c>
      <c r="BO19" s="317">
        <v>448</v>
      </c>
      <c r="BP19" s="317">
        <v>438</v>
      </c>
      <c r="BQ19" s="317">
        <v>418</v>
      </c>
      <c r="BR19" s="317">
        <v>409</v>
      </c>
      <c r="BS19" s="317">
        <v>411</v>
      </c>
      <c r="BT19" s="317">
        <v>412</v>
      </c>
      <c r="BU19" s="317">
        <v>419</v>
      </c>
      <c r="BV19" s="317">
        <v>404</v>
      </c>
      <c r="BW19" s="317">
        <v>371</v>
      </c>
      <c r="BX19" s="317">
        <v>352</v>
      </c>
      <c r="BY19" s="317">
        <v>359</v>
      </c>
      <c r="BZ19" s="317">
        <v>375</v>
      </c>
      <c r="CA19" s="317">
        <v>391</v>
      </c>
      <c r="CB19" s="317">
        <v>408</v>
      </c>
      <c r="CC19" s="318">
        <v>430</v>
      </c>
    </row>
    <row r="20" spans="1:81" x14ac:dyDescent="0.4">
      <c r="B20" s="178" t="s">
        <v>408</v>
      </c>
      <c r="D20" s="317">
        <v>0</v>
      </c>
      <c r="E20" s="317">
        <v>0</v>
      </c>
      <c r="F20" s="317">
        <v>0</v>
      </c>
      <c r="G20" s="317">
        <v>0</v>
      </c>
      <c r="H20" s="317">
        <v>0</v>
      </c>
      <c r="I20" s="317">
        <v>0</v>
      </c>
      <c r="J20" s="317">
        <v>0</v>
      </c>
      <c r="K20" s="317">
        <v>0</v>
      </c>
      <c r="L20" s="317">
        <v>0</v>
      </c>
      <c r="M20" s="317">
        <v>0</v>
      </c>
      <c r="N20" s="317">
        <v>0</v>
      </c>
      <c r="O20" s="317">
        <v>0</v>
      </c>
      <c r="P20" s="317">
        <v>0</v>
      </c>
      <c r="Q20" s="317">
        <v>0</v>
      </c>
      <c r="R20" s="317">
        <v>0</v>
      </c>
      <c r="S20" s="317">
        <v>0</v>
      </c>
      <c r="T20" s="317">
        <v>0</v>
      </c>
      <c r="U20" s="317">
        <v>0</v>
      </c>
      <c r="V20" s="317">
        <v>0</v>
      </c>
      <c r="W20" s="317">
        <v>0</v>
      </c>
      <c r="X20" s="317">
        <v>0</v>
      </c>
      <c r="Y20" s="317">
        <v>0</v>
      </c>
      <c r="Z20" s="317">
        <v>0</v>
      </c>
      <c r="AA20" s="317">
        <v>0</v>
      </c>
      <c r="AB20" s="317">
        <v>0</v>
      </c>
      <c r="AC20" s="317">
        <v>0</v>
      </c>
      <c r="AD20" s="317">
        <v>0</v>
      </c>
      <c r="AE20" s="317">
        <v>0</v>
      </c>
      <c r="AF20" s="317">
        <v>0</v>
      </c>
      <c r="AG20" s="317">
        <v>0</v>
      </c>
      <c r="AH20" s="317">
        <v>0</v>
      </c>
      <c r="AI20" s="317">
        <v>0</v>
      </c>
      <c r="AJ20" s="317">
        <v>0</v>
      </c>
      <c r="AK20" s="317">
        <v>0</v>
      </c>
      <c r="AL20" s="317">
        <v>0</v>
      </c>
      <c r="AM20" s="317">
        <v>0</v>
      </c>
      <c r="AN20" s="317">
        <v>0</v>
      </c>
      <c r="AO20" s="317">
        <v>0</v>
      </c>
      <c r="AP20" s="317">
        <v>0</v>
      </c>
      <c r="AQ20" s="317">
        <v>0</v>
      </c>
      <c r="AR20" s="317">
        <v>0</v>
      </c>
      <c r="AS20" s="317">
        <v>0</v>
      </c>
      <c r="AT20" s="317">
        <v>0</v>
      </c>
      <c r="AU20" s="317">
        <v>0</v>
      </c>
      <c r="AV20" s="317">
        <v>0</v>
      </c>
      <c r="AW20" s="317">
        <v>0</v>
      </c>
      <c r="AX20" s="317">
        <v>0</v>
      </c>
      <c r="AY20" s="317">
        <v>0</v>
      </c>
      <c r="AZ20" s="317">
        <v>0</v>
      </c>
      <c r="BA20" s="317">
        <v>0</v>
      </c>
      <c r="BB20" s="317">
        <v>0</v>
      </c>
      <c r="BC20" s="317">
        <v>0</v>
      </c>
      <c r="BD20" s="317">
        <v>0</v>
      </c>
      <c r="BE20" s="317">
        <v>0</v>
      </c>
      <c r="BF20" s="317">
        <v>0</v>
      </c>
      <c r="BG20" s="317">
        <v>69</v>
      </c>
      <c r="BH20" s="317">
        <v>60</v>
      </c>
      <c r="BI20" s="317">
        <v>53</v>
      </c>
      <c r="BJ20" s="317">
        <v>52</v>
      </c>
      <c r="BK20" s="317">
        <v>54</v>
      </c>
      <c r="BL20" s="317">
        <v>57</v>
      </c>
      <c r="BM20" s="317">
        <v>59</v>
      </c>
      <c r="BN20" s="317">
        <v>61</v>
      </c>
      <c r="BO20" s="317">
        <v>57</v>
      </c>
      <c r="BP20" s="317">
        <v>55</v>
      </c>
      <c r="BQ20" s="317">
        <v>44</v>
      </c>
      <c r="BR20" s="317">
        <v>52</v>
      </c>
      <c r="BS20" s="317">
        <v>52</v>
      </c>
      <c r="BT20" s="317">
        <v>65</v>
      </c>
      <c r="BU20" s="317">
        <v>75</v>
      </c>
      <c r="BV20" s="317">
        <v>91</v>
      </c>
      <c r="BW20" s="317">
        <v>79</v>
      </c>
      <c r="BX20" s="317">
        <v>72</v>
      </c>
      <c r="BY20" s="317">
        <v>75</v>
      </c>
      <c r="BZ20" s="317">
        <v>80</v>
      </c>
      <c r="CA20" s="317">
        <v>85</v>
      </c>
      <c r="CB20" s="317">
        <v>89</v>
      </c>
      <c r="CC20" s="318">
        <v>95</v>
      </c>
    </row>
    <row r="21" spans="1:81" ht="15" customHeight="1" x14ac:dyDescent="0.4">
      <c r="B21" s="178" t="s">
        <v>407</v>
      </c>
      <c r="D21" s="317">
        <v>0</v>
      </c>
      <c r="E21" s="317">
        <v>0</v>
      </c>
      <c r="F21" s="317">
        <v>0</v>
      </c>
      <c r="G21" s="317">
        <v>0</v>
      </c>
      <c r="H21" s="317">
        <v>0</v>
      </c>
      <c r="I21" s="317">
        <v>0</v>
      </c>
      <c r="J21" s="317">
        <v>0</v>
      </c>
      <c r="K21" s="317">
        <v>0</v>
      </c>
      <c r="L21" s="317">
        <v>0</v>
      </c>
      <c r="M21" s="317">
        <v>0</v>
      </c>
      <c r="N21" s="317">
        <v>0</v>
      </c>
      <c r="O21" s="317">
        <v>0</v>
      </c>
      <c r="P21" s="317">
        <v>0</v>
      </c>
      <c r="Q21" s="317">
        <v>0</v>
      </c>
      <c r="R21" s="317">
        <v>0</v>
      </c>
      <c r="S21" s="317">
        <v>0</v>
      </c>
      <c r="T21" s="317">
        <v>0</v>
      </c>
      <c r="U21" s="317">
        <v>0</v>
      </c>
      <c r="V21" s="317">
        <v>0</v>
      </c>
      <c r="W21" s="317">
        <v>0</v>
      </c>
      <c r="X21" s="317">
        <v>0</v>
      </c>
      <c r="Y21" s="317">
        <v>0</v>
      </c>
      <c r="Z21" s="317">
        <v>0</v>
      </c>
      <c r="AA21" s="317">
        <v>0</v>
      </c>
      <c r="AB21" s="317">
        <v>0</v>
      </c>
      <c r="AC21" s="317">
        <v>0</v>
      </c>
      <c r="AD21" s="317">
        <v>0</v>
      </c>
      <c r="AE21" s="317">
        <v>0</v>
      </c>
      <c r="AF21" s="317">
        <v>0</v>
      </c>
      <c r="AG21" s="317">
        <v>0</v>
      </c>
      <c r="AH21" s="317">
        <v>0</v>
      </c>
      <c r="AI21" s="317">
        <v>0</v>
      </c>
      <c r="AJ21" s="317">
        <v>0</v>
      </c>
      <c r="AK21" s="317">
        <v>0</v>
      </c>
      <c r="AL21" s="317">
        <v>0</v>
      </c>
      <c r="AM21" s="317">
        <v>0</v>
      </c>
      <c r="AN21" s="317">
        <v>0</v>
      </c>
      <c r="AO21" s="317">
        <v>0</v>
      </c>
      <c r="AP21" s="317">
        <v>0</v>
      </c>
      <c r="AQ21" s="317">
        <v>0</v>
      </c>
      <c r="AR21" s="317">
        <v>0</v>
      </c>
      <c r="AS21" s="317">
        <v>0</v>
      </c>
      <c r="AT21" s="317">
        <v>0</v>
      </c>
      <c r="AU21" s="317">
        <v>0</v>
      </c>
      <c r="AV21" s="317">
        <v>0</v>
      </c>
      <c r="AW21" s="317">
        <v>0</v>
      </c>
      <c r="AX21" s="317">
        <v>0</v>
      </c>
      <c r="AY21" s="317">
        <v>0</v>
      </c>
      <c r="AZ21" s="317">
        <v>0</v>
      </c>
      <c r="BA21" s="317">
        <v>0</v>
      </c>
      <c r="BB21" s="317">
        <v>0</v>
      </c>
      <c r="BC21" s="317">
        <v>0</v>
      </c>
      <c r="BD21" s="317">
        <v>0</v>
      </c>
      <c r="BE21" s="317">
        <v>0</v>
      </c>
      <c r="BF21" s="317">
        <v>0</v>
      </c>
      <c r="BG21" s="317">
        <v>158</v>
      </c>
      <c r="BH21" s="317">
        <v>213</v>
      </c>
      <c r="BI21" s="317">
        <v>255</v>
      </c>
      <c r="BJ21" s="317">
        <v>292</v>
      </c>
      <c r="BK21" s="317">
        <v>327</v>
      </c>
      <c r="BL21" s="317">
        <v>357</v>
      </c>
      <c r="BM21" s="317">
        <v>381</v>
      </c>
      <c r="BN21" s="317">
        <v>390</v>
      </c>
      <c r="BO21" s="317">
        <v>391</v>
      </c>
      <c r="BP21" s="317">
        <v>383</v>
      </c>
      <c r="BQ21" s="317">
        <v>374</v>
      </c>
      <c r="BR21" s="317">
        <v>358</v>
      </c>
      <c r="BS21" s="317">
        <v>359</v>
      </c>
      <c r="BT21" s="317">
        <v>347</v>
      </c>
      <c r="BU21" s="317">
        <v>344</v>
      </c>
      <c r="BV21" s="317">
        <v>313</v>
      </c>
      <c r="BW21" s="317">
        <v>293</v>
      </c>
      <c r="BX21" s="317">
        <v>280</v>
      </c>
      <c r="BY21" s="317">
        <v>284</v>
      </c>
      <c r="BZ21" s="317">
        <v>295</v>
      </c>
      <c r="CA21" s="317">
        <v>306</v>
      </c>
      <c r="CB21" s="317">
        <v>319</v>
      </c>
      <c r="CC21" s="318">
        <v>335</v>
      </c>
    </row>
    <row r="22" spans="1:81" ht="25.5" customHeight="1" x14ac:dyDescent="0.4">
      <c r="B22" s="178" t="s">
        <v>559</v>
      </c>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v>0</v>
      </c>
      <c r="BH22" s="317">
        <v>0</v>
      </c>
      <c r="BI22" s="317">
        <v>0</v>
      </c>
      <c r="BJ22" s="317">
        <v>0</v>
      </c>
      <c r="BK22" s="317">
        <v>0</v>
      </c>
      <c r="BL22" s="317">
        <v>0</v>
      </c>
      <c r="BM22" s="317">
        <v>0</v>
      </c>
      <c r="BN22" s="317">
        <v>0</v>
      </c>
      <c r="BO22" s="317">
        <v>0</v>
      </c>
      <c r="BP22" s="317">
        <v>0</v>
      </c>
      <c r="BQ22" s="317">
        <v>0</v>
      </c>
      <c r="BR22" s="317">
        <v>0</v>
      </c>
      <c r="BS22" s="317">
        <v>0</v>
      </c>
      <c r="BT22" s="317">
        <v>0</v>
      </c>
      <c r="BU22" s="317">
        <v>0</v>
      </c>
      <c r="BV22" s="317">
        <v>1</v>
      </c>
      <c r="BW22" s="317">
        <v>1</v>
      </c>
      <c r="BX22" s="317">
        <v>1</v>
      </c>
      <c r="BY22" s="317">
        <v>1</v>
      </c>
      <c r="BZ22" s="317">
        <v>2</v>
      </c>
      <c r="CA22" s="317">
        <v>2</v>
      </c>
      <c r="CB22" s="317">
        <v>2</v>
      </c>
      <c r="CC22" s="318">
        <v>2</v>
      </c>
    </row>
    <row r="23" spans="1:81" ht="15" customHeight="1" thickBot="1" x14ac:dyDescent="0.45">
      <c r="A23" s="333"/>
      <c r="B23" s="344"/>
      <c r="C23" s="333"/>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6"/>
  <sheetViews>
    <sheetView zoomScale="70" zoomScaleNormal="70" workbookViewId="0">
      <pane xSplit="3" ySplit="3" topLeftCell="BP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4"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336"/>
      <c r="BW1" s="336"/>
      <c r="BX1" s="336"/>
    </row>
    <row r="2" spans="1:81" x14ac:dyDescent="0.4">
      <c r="A2" s="45" t="s">
        <v>45</v>
      </c>
      <c r="B2" s="18" t="s">
        <v>561</v>
      </c>
      <c r="C2" s="276"/>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279"/>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4" customHeight="1" x14ac:dyDescent="0.4">
      <c r="A4" s="35"/>
      <c r="B4" s="93" t="s">
        <v>133</v>
      </c>
      <c r="C4" s="284"/>
      <c r="D4" s="314">
        <v>0</v>
      </c>
      <c r="E4" s="314">
        <v>0</v>
      </c>
      <c r="F4" s="314">
        <v>0</v>
      </c>
      <c r="G4" s="314">
        <v>0</v>
      </c>
      <c r="H4" s="314">
        <v>0</v>
      </c>
      <c r="I4" s="314">
        <v>0</v>
      </c>
      <c r="J4" s="314">
        <v>0</v>
      </c>
      <c r="K4" s="314">
        <v>0</v>
      </c>
      <c r="L4" s="314">
        <v>0</v>
      </c>
      <c r="M4" s="314">
        <v>0</v>
      </c>
      <c r="N4" s="314">
        <v>0</v>
      </c>
      <c r="O4" s="314">
        <v>0</v>
      </c>
      <c r="P4" s="314">
        <v>0</v>
      </c>
      <c r="Q4" s="314">
        <v>0</v>
      </c>
      <c r="R4" s="314">
        <v>0</v>
      </c>
      <c r="S4" s="314">
        <v>0</v>
      </c>
      <c r="T4" s="314">
        <v>0</v>
      </c>
      <c r="U4" s="314">
        <v>0</v>
      </c>
      <c r="V4" s="314">
        <v>0</v>
      </c>
      <c r="W4" s="314">
        <v>0</v>
      </c>
      <c r="X4" s="314">
        <v>0</v>
      </c>
      <c r="Y4" s="314">
        <v>0</v>
      </c>
      <c r="Z4" s="314">
        <v>18</v>
      </c>
      <c r="AA4" s="314">
        <v>21</v>
      </c>
      <c r="AB4" s="314">
        <v>27</v>
      </c>
      <c r="AC4" s="314">
        <v>33</v>
      </c>
      <c r="AD4" s="314">
        <v>99</v>
      </c>
      <c r="AE4" s="314">
        <v>137</v>
      </c>
      <c r="AF4" s="314">
        <v>148</v>
      </c>
      <c r="AG4" s="314">
        <v>369</v>
      </c>
      <c r="AH4" s="314">
        <v>386</v>
      </c>
      <c r="AI4" s="314">
        <v>445</v>
      </c>
      <c r="AJ4" s="314">
        <v>599</v>
      </c>
      <c r="AK4" s="314">
        <v>890.6</v>
      </c>
      <c r="AL4" s="314">
        <v>1083</v>
      </c>
      <c r="AM4" s="314">
        <v>1218</v>
      </c>
      <c r="AN4" s="314">
        <v>1354</v>
      </c>
      <c r="AO4" s="314">
        <v>1479</v>
      </c>
      <c r="AP4" s="314">
        <v>1635</v>
      </c>
      <c r="AQ4" s="314">
        <v>1701</v>
      </c>
      <c r="AR4" s="314">
        <v>1365.134</v>
      </c>
      <c r="AS4" s="314">
        <v>1699.6620000000003</v>
      </c>
      <c r="AT4" s="314">
        <v>2122.81</v>
      </c>
      <c r="AU4" s="314">
        <v>1404.1669999999999</v>
      </c>
      <c r="AV4" s="314">
        <v>1692.576</v>
      </c>
      <c r="AW4" s="314">
        <v>1939.9</v>
      </c>
      <c r="AX4" s="314">
        <v>2077.2112939999997</v>
      </c>
      <c r="AY4" s="314">
        <v>2188.670932</v>
      </c>
      <c r="AZ4" s="314">
        <v>2310.6117920000006</v>
      </c>
      <c r="BA4" s="314">
        <v>2394.678625</v>
      </c>
      <c r="BB4" s="314">
        <v>2452.404614999999</v>
      </c>
      <c r="BC4" s="314">
        <v>2510.8873257930913</v>
      </c>
      <c r="BD4" s="314">
        <v>2574.5184790181656</v>
      </c>
      <c r="BE4" s="314">
        <v>2685.8228541801273</v>
      </c>
      <c r="BF4" s="314">
        <v>2833.9392983749794</v>
      </c>
      <c r="BG4" s="314">
        <v>3226.13099526</v>
      </c>
      <c r="BH4" s="314">
        <v>3556.9849629183473</v>
      </c>
      <c r="BI4" s="314">
        <v>3774.089575</v>
      </c>
      <c r="BJ4" s="314">
        <v>3941.0267050000002</v>
      </c>
      <c r="BK4" s="314">
        <v>4026.6875790000004</v>
      </c>
      <c r="BL4" s="314">
        <f t="shared" ref="BL4:CC4" si="0">SUM(BL6:BL15)</f>
        <v>4234.4436619999997</v>
      </c>
      <c r="BM4" s="314">
        <f t="shared" si="0"/>
        <v>4697.6782249999997</v>
      </c>
      <c r="BN4" s="314">
        <f t="shared" si="0"/>
        <v>4924.7733250000001</v>
      </c>
      <c r="BO4" s="314">
        <f t="shared" si="0"/>
        <v>4918.3788950000007</v>
      </c>
      <c r="BP4" s="314">
        <f t="shared" si="0"/>
        <v>4911.948089999999</v>
      </c>
      <c r="BQ4" s="314">
        <f t="shared" si="0"/>
        <v>0</v>
      </c>
      <c r="BR4" s="314">
        <f t="shared" si="0"/>
        <v>0</v>
      </c>
      <c r="BS4" s="314">
        <f t="shared" si="0"/>
        <v>0</v>
      </c>
      <c r="BT4" s="314">
        <f t="shared" si="0"/>
        <v>0</v>
      </c>
      <c r="BU4" s="314">
        <f t="shared" si="0"/>
        <v>0</v>
      </c>
      <c r="BV4" s="314">
        <f t="shared" si="0"/>
        <v>0</v>
      </c>
      <c r="BW4" s="314">
        <f t="shared" si="0"/>
        <v>0</v>
      </c>
      <c r="BX4" s="314">
        <f t="shared" si="0"/>
        <v>0</v>
      </c>
      <c r="BY4" s="314">
        <f t="shared" si="0"/>
        <v>0</v>
      </c>
      <c r="BZ4" s="314">
        <f t="shared" si="0"/>
        <v>0</v>
      </c>
      <c r="CA4" s="314">
        <f t="shared" si="0"/>
        <v>0</v>
      </c>
      <c r="CB4" s="314">
        <f t="shared" si="0"/>
        <v>0</v>
      </c>
      <c r="CC4" s="315">
        <f t="shared" si="0"/>
        <v>0</v>
      </c>
    </row>
    <row r="5" spans="1:81" ht="26.25" customHeight="1" x14ac:dyDescent="0.4">
      <c r="A5" s="67"/>
      <c r="B5" s="49" t="s">
        <v>562</v>
      </c>
      <c r="C5" s="34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8"/>
    </row>
    <row r="6" spans="1:81" x14ac:dyDescent="0.4">
      <c r="A6" s="348"/>
      <c r="B6" s="65" t="s">
        <v>563</v>
      </c>
      <c r="C6" s="347"/>
      <c r="D6" s="317">
        <v>0</v>
      </c>
      <c r="E6" s="317">
        <v>0</v>
      </c>
      <c r="F6" s="317">
        <v>0</v>
      </c>
      <c r="G6" s="317">
        <v>0</v>
      </c>
      <c r="H6" s="317">
        <v>0</v>
      </c>
      <c r="I6" s="317">
        <v>0</v>
      </c>
      <c r="J6" s="317">
        <v>0</v>
      </c>
      <c r="K6" s="317">
        <v>0</v>
      </c>
      <c r="L6" s="317">
        <v>0</v>
      </c>
      <c r="M6" s="317">
        <v>0</v>
      </c>
      <c r="N6" s="317">
        <v>0</v>
      </c>
      <c r="O6" s="317">
        <v>0</v>
      </c>
      <c r="P6" s="317">
        <v>0</v>
      </c>
      <c r="Q6" s="317">
        <v>0</v>
      </c>
      <c r="R6" s="317">
        <v>0</v>
      </c>
      <c r="S6" s="317">
        <v>0</v>
      </c>
      <c r="T6" s="317">
        <v>0</v>
      </c>
      <c r="U6" s="317">
        <v>0</v>
      </c>
      <c r="V6" s="317">
        <v>0</v>
      </c>
      <c r="W6" s="317">
        <v>0</v>
      </c>
      <c r="X6" s="317">
        <v>0</v>
      </c>
      <c r="Y6" s="317">
        <v>0</v>
      </c>
      <c r="Z6" s="317">
        <v>0</v>
      </c>
      <c r="AA6" s="317">
        <v>0</v>
      </c>
      <c r="AB6" s="317">
        <v>0</v>
      </c>
      <c r="AC6" s="317">
        <v>0</v>
      </c>
      <c r="AD6" s="317">
        <v>0</v>
      </c>
      <c r="AE6" s="317">
        <v>0</v>
      </c>
      <c r="AF6" s="317">
        <v>0</v>
      </c>
      <c r="AG6" s="317">
        <v>0</v>
      </c>
      <c r="AH6" s="317">
        <v>0</v>
      </c>
      <c r="AI6" s="317">
        <v>0</v>
      </c>
      <c r="AJ6" s="317">
        <v>0</v>
      </c>
      <c r="AK6" s="317">
        <v>0</v>
      </c>
      <c r="AL6" s="317">
        <v>0</v>
      </c>
      <c r="AM6" s="317">
        <v>0</v>
      </c>
      <c r="AN6" s="317">
        <v>0</v>
      </c>
      <c r="AO6" s="317">
        <v>0</v>
      </c>
      <c r="AP6" s="317">
        <v>0</v>
      </c>
      <c r="AQ6" s="317">
        <v>0</v>
      </c>
      <c r="AR6" s="317">
        <v>0</v>
      </c>
      <c r="AS6" s="317">
        <v>0</v>
      </c>
      <c r="AT6" s="317">
        <v>0</v>
      </c>
      <c r="AU6" s="317">
        <v>0</v>
      </c>
      <c r="AV6" s="317">
        <v>0</v>
      </c>
      <c r="AW6" s="317">
        <v>0</v>
      </c>
      <c r="AX6" s="317">
        <v>0</v>
      </c>
      <c r="AY6" s="317">
        <v>0</v>
      </c>
      <c r="AZ6" s="317">
        <v>0</v>
      </c>
      <c r="BA6" s="317">
        <v>0</v>
      </c>
      <c r="BB6" s="317">
        <v>0</v>
      </c>
      <c r="BC6" s="317">
        <v>0</v>
      </c>
      <c r="BD6" s="317">
        <v>0</v>
      </c>
      <c r="BE6" s="317">
        <v>0</v>
      </c>
      <c r="BF6" s="317">
        <v>0</v>
      </c>
      <c r="BG6" s="317">
        <v>0</v>
      </c>
      <c r="BH6" s="317">
        <v>0</v>
      </c>
      <c r="BI6" s="317">
        <v>0</v>
      </c>
      <c r="BJ6" s="317">
        <v>0</v>
      </c>
      <c r="BK6" s="317">
        <v>0</v>
      </c>
      <c r="BL6" s="317">
        <v>308.02755006718922</v>
      </c>
      <c r="BM6" s="317">
        <v>515.48243622450877</v>
      </c>
      <c r="BN6" s="317">
        <v>559.64886740375289</v>
      </c>
      <c r="BO6" s="317">
        <v>588.23789220306298</v>
      </c>
      <c r="BP6" s="317">
        <v>620.96731151552888</v>
      </c>
      <c r="BQ6" s="317">
        <v>0</v>
      </c>
      <c r="BR6" s="317">
        <v>0</v>
      </c>
      <c r="BS6" s="317">
        <v>0</v>
      </c>
      <c r="BT6" s="317">
        <v>0</v>
      </c>
      <c r="BU6" s="317">
        <v>0</v>
      </c>
      <c r="BV6" s="317">
        <v>0</v>
      </c>
      <c r="BW6" s="317">
        <v>0</v>
      </c>
      <c r="BX6" s="317">
        <v>0</v>
      </c>
      <c r="BY6" s="317">
        <v>0</v>
      </c>
      <c r="BZ6" s="317">
        <v>0</v>
      </c>
      <c r="CA6" s="317">
        <v>0</v>
      </c>
      <c r="CB6" s="317">
        <v>0</v>
      </c>
      <c r="CC6" s="318">
        <v>0</v>
      </c>
    </row>
    <row r="7" spans="1:81" x14ac:dyDescent="0.4">
      <c r="A7" s="348"/>
      <c r="B7" s="65" t="s">
        <v>26</v>
      </c>
      <c r="C7" s="347"/>
      <c r="D7" s="317">
        <v>0</v>
      </c>
      <c r="E7" s="317">
        <v>0</v>
      </c>
      <c r="F7" s="317">
        <v>0</v>
      </c>
      <c r="G7" s="317">
        <v>0</v>
      </c>
      <c r="H7" s="317">
        <v>0</v>
      </c>
      <c r="I7" s="317">
        <v>0</v>
      </c>
      <c r="J7" s="317">
        <v>0</v>
      </c>
      <c r="K7" s="317">
        <v>0</v>
      </c>
      <c r="L7" s="317">
        <v>0</v>
      </c>
      <c r="M7" s="317">
        <v>0</v>
      </c>
      <c r="N7" s="317">
        <v>0</v>
      </c>
      <c r="O7" s="317">
        <v>0</v>
      </c>
      <c r="P7" s="317">
        <v>0</v>
      </c>
      <c r="Q7" s="317">
        <v>0</v>
      </c>
      <c r="R7" s="317">
        <v>0</v>
      </c>
      <c r="S7" s="317">
        <v>0</v>
      </c>
      <c r="T7" s="317">
        <v>0</v>
      </c>
      <c r="U7" s="317">
        <v>0</v>
      </c>
      <c r="V7" s="317">
        <v>0</v>
      </c>
      <c r="W7" s="317">
        <v>0</v>
      </c>
      <c r="X7" s="317">
        <v>0</v>
      </c>
      <c r="Y7" s="317">
        <v>0</v>
      </c>
      <c r="Z7" s="317">
        <v>0</v>
      </c>
      <c r="AA7" s="317">
        <v>0</v>
      </c>
      <c r="AB7" s="317">
        <v>0</v>
      </c>
      <c r="AC7" s="317">
        <v>0</v>
      </c>
      <c r="AD7" s="317">
        <v>0</v>
      </c>
      <c r="AE7" s="317">
        <v>0</v>
      </c>
      <c r="AF7" s="317">
        <v>0</v>
      </c>
      <c r="AG7" s="317">
        <v>0</v>
      </c>
      <c r="AH7" s="317">
        <v>0</v>
      </c>
      <c r="AI7" s="317">
        <v>0</v>
      </c>
      <c r="AJ7" s="317">
        <v>0</v>
      </c>
      <c r="AK7" s="317">
        <v>0</v>
      </c>
      <c r="AL7" s="317">
        <v>0</v>
      </c>
      <c r="AM7" s="317">
        <v>0</v>
      </c>
      <c r="AN7" s="317">
        <v>0</v>
      </c>
      <c r="AO7" s="317">
        <v>0</v>
      </c>
      <c r="AP7" s="317">
        <v>0</v>
      </c>
      <c r="AQ7" s="317">
        <v>0</v>
      </c>
      <c r="AR7" s="317">
        <v>0</v>
      </c>
      <c r="AS7" s="317">
        <v>0</v>
      </c>
      <c r="AT7" s="317">
        <v>0</v>
      </c>
      <c r="AU7" s="317">
        <v>0</v>
      </c>
      <c r="AV7" s="317">
        <v>0</v>
      </c>
      <c r="AW7" s="317">
        <v>0</v>
      </c>
      <c r="AX7" s="317">
        <v>0</v>
      </c>
      <c r="AY7" s="317">
        <v>0</v>
      </c>
      <c r="AZ7" s="317">
        <v>0</v>
      </c>
      <c r="BA7" s="317">
        <v>0</v>
      </c>
      <c r="BB7" s="317">
        <v>0</v>
      </c>
      <c r="BC7" s="317">
        <v>0</v>
      </c>
      <c r="BD7" s="317">
        <v>0</v>
      </c>
      <c r="BE7" s="317">
        <v>0</v>
      </c>
      <c r="BF7" s="317">
        <v>0</v>
      </c>
      <c r="BG7" s="317">
        <v>0</v>
      </c>
      <c r="BH7" s="317">
        <v>0</v>
      </c>
      <c r="BI7" s="317">
        <v>0</v>
      </c>
      <c r="BJ7" s="317">
        <v>0</v>
      </c>
      <c r="BK7" s="317">
        <v>0</v>
      </c>
      <c r="BL7" s="317">
        <v>944.21315574012146</v>
      </c>
      <c r="BM7" s="317">
        <v>1026.3094368543275</v>
      </c>
      <c r="BN7" s="317">
        <v>1083.9569208671562</v>
      </c>
      <c r="BO7" s="317">
        <v>1097.3255047744601</v>
      </c>
      <c r="BP7" s="317">
        <v>1110.9613710199749</v>
      </c>
      <c r="BQ7" s="317">
        <v>0</v>
      </c>
      <c r="BR7" s="317">
        <v>0</v>
      </c>
      <c r="BS7" s="317">
        <v>0</v>
      </c>
      <c r="BT7" s="317">
        <v>0</v>
      </c>
      <c r="BU7" s="317">
        <v>0</v>
      </c>
      <c r="BV7" s="317">
        <v>0</v>
      </c>
      <c r="BW7" s="317">
        <v>0</v>
      </c>
      <c r="BX7" s="317">
        <v>0</v>
      </c>
      <c r="BY7" s="317">
        <v>0</v>
      </c>
      <c r="BZ7" s="317">
        <v>0</v>
      </c>
      <c r="CA7" s="317">
        <v>0</v>
      </c>
      <c r="CB7" s="317">
        <v>0</v>
      </c>
      <c r="CC7" s="318">
        <v>0</v>
      </c>
    </row>
    <row r="8" spans="1:81" x14ac:dyDescent="0.4">
      <c r="A8" s="348"/>
      <c r="B8" s="65" t="s">
        <v>564</v>
      </c>
      <c r="C8" s="347"/>
      <c r="D8" s="317">
        <v>0</v>
      </c>
      <c r="E8" s="317">
        <v>0</v>
      </c>
      <c r="F8" s="317">
        <v>0</v>
      </c>
      <c r="G8" s="317">
        <v>0</v>
      </c>
      <c r="H8" s="317">
        <v>0</v>
      </c>
      <c r="I8" s="317">
        <v>0</v>
      </c>
      <c r="J8" s="317">
        <v>0</v>
      </c>
      <c r="K8" s="317">
        <v>0</v>
      </c>
      <c r="L8" s="317">
        <v>0</v>
      </c>
      <c r="M8" s="317">
        <v>0</v>
      </c>
      <c r="N8" s="317">
        <v>0</v>
      </c>
      <c r="O8" s="317">
        <v>0</v>
      </c>
      <c r="P8" s="317">
        <v>0</v>
      </c>
      <c r="Q8" s="317">
        <v>0</v>
      </c>
      <c r="R8" s="317">
        <v>0</v>
      </c>
      <c r="S8" s="317">
        <v>0</v>
      </c>
      <c r="T8" s="317">
        <v>0</v>
      </c>
      <c r="U8" s="317">
        <v>0</v>
      </c>
      <c r="V8" s="317">
        <v>0</v>
      </c>
      <c r="W8" s="317">
        <v>0</v>
      </c>
      <c r="X8" s="317">
        <v>0</v>
      </c>
      <c r="Y8" s="317">
        <v>0</v>
      </c>
      <c r="Z8" s="317">
        <v>0</v>
      </c>
      <c r="AA8" s="317">
        <v>0</v>
      </c>
      <c r="AB8" s="317">
        <v>0</v>
      </c>
      <c r="AC8" s="317">
        <v>0</v>
      </c>
      <c r="AD8" s="317">
        <v>0</v>
      </c>
      <c r="AE8" s="317">
        <v>0</v>
      </c>
      <c r="AF8" s="317">
        <v>0</v>
      </c>
      <c r="AG8" s="317">
        <v>0</v>
      </c>
      <c r="AH8" s="317">
        <v>0</v>
      </c>
      <c r="AI8" s="317">
        <v>0</v>
      </c>
      <c r="AJ8" s="317">
        <v>0</v>
      </c>
      <c r="AK8" s="317">
        <v>0</v>
      </c>
      <c r="AL8" s="317">
        <v>0</v>
      </c>
      <c r="AM8" s="317">
        <v>0</v>
      </c>
      <c r="AN8" s="317">
        <v>0</v>
      </c>
      <c r="AO8" s="317">
        <v>0</v>
      </c>
      <c r="AP8" s="317">
        <v>0</v>
      </c>
      <c r="AQ8" s="317">
        <v>0</v>
      </c>
      <c r="AR8" s="317">
        <v>0</v>
      </c>
      <c r="AS8" s="317">
        <v>0</v>
      </c>
      <c r="AT8" s="317">
        <v>0</v>
      </c>
      <c r="AU8" s="317">
        <v>0</v>
      </c>
      <c r="AV8" s="317">
        <v>0</v>
      </c>
      <c r="AW8" s="317">
        <v>0</v>
      </c>
      <c r="AX8" s="317">
        <v>0</v>
      </c>
      <c r="AY8" s="317">
        <v>0</v>
      </c>
      <c r="AZ8" s="317">
        <v>0</v>
      </c>
      <c r="BA8" s="317">
        <v>0</v>
      </c>
      <c r="BB8" s="317">
        <v>0</v>
      </c>
      <c r="BC8" s="317">
        <v>0</v>
      </c>
      <c r="BD8" s="317">
        <v>0</v>
      </c>
      <c r="BE8" s="317">
        <v>0</v>
      </c>
      <c r="BF8" s="317">
        <v>0</v>
      </c>
      <c r="BG8" s="317">
        <v>0</v>
      </c>
      <c r="BH8" s="317">
        <v>0</v>
      </c>
      <c r="BI8" s="317">
        <v>0</v>
      </c>
      <c r="BJ8" s="317">
        <v>0</v>
      </c>
      <c r="BK8" s="317">
        <v>0</v>
      </c>
      <c r="BL8" s="317">
        <v>548.72375959129954</v>
      </c>
      <c r="BM8" s="317">
        <v>539.7901437571029</v>
      </c>
      <c r="BN8" s="317">
        <v>504.78300198133326</v>
      </c>
      <c r="BO8" s="317">
        <v>443.73935361736528</v>
      </c>
      <c r="BP8" s="317">
        <v>399.82414747873798</v>
      </c>
      <c r="BQ8" s="317">
        <v>0</v>
      </c>
      <c r="BR8" s="317">
        <v>0</v>
      </c>
      <c r="BS8" s="317">
        <v>0</v>
      </c>
      <c r="BT8" s="317">
        <v>0</v>
      </c>
      <c r="BU8" s="317">
        <v>0</v>
      </c>
      <c r="BV8" s="317">
        <v>0</v>
      </c>
      <c r="BW8" s="317">
        <v>0</v>
      </c>
      <c r="BX8" s="317">
        <v>0</v>
      </c>
      <c r="BY8" s="317">
        <v>0</v>
      </c>
      <c r="BZ8" s="317">
        <v>0</v>
      </c>
      <c r="CA8" s="317">
        <v>0</v>
      </c>
      <c r="CB8" s="317">
        <v>0</v>
      </c>
      <c r="CC8" s="318">
        <v>0</v>
      </c>
    </row>
    <row r="9" spans="1:81" x14ac:dyDescent="0.4">
      <c r="A9" s="348"/>
      <c r="B9" s="65" t="s">
        <v>442</v>
      </c>
      <c r="C9" s="347"/>
      <c r="D9" s="317">
        <v>0</v>
      </c>
      <c r="E9" s="317">
        <v>0</v>
      </c>
      <c r="F9" s="317">
        <v>0</v>
      </c>
      <c r="G9" s="317">
        <v>0</v>
      </c>
      <c r="H9" s="317">
        <v>0</v>
      </c>
      <c r="I9" s="317">
        <v>0</v>
      </c>
      <c r="J9" s="317">
        <v>0</v>
      </c>
      <c r="K9" s="317">
        <v>0</v>
      </c>
      <c r="L9" s="317">
        <v>0</v>
      </c>
      <c r="M9" s="317">
        <v>0</v>
      </c>
      <c r="N9" s="317">
        <v>0</v>
      </c>
      <c r="O9" s="317">
        <v>0</v>
      </c>
      <c r="P9" s="317">
        <v>0</v>
      </c>
      <c r="Q9" s="317">
        <v>0</v>
      </c>
      <c r="R9" s="317">
        <v>0</v>
      </c>
      <c r="S9" s="317">
        <v>0</v>
      </c>
      <c r="T9" s="317">
        <v>0</v>
      </c>
      <c r="U9" s="317">
        <v>0</v>
      </c>
      <c r="V9" s="317">
        <v>0</v>
      </c>
      <c r="W9" s="317">
        <v>0</v>
      </c>
      <c r="X9" s="317">
        <v>0</v>
      </c>
      <c r="Y9" s="317">
        <v>0</v>
      </c>
      <c r="Z9" s="317">
        <v>0</v>
      </c>
      <c r="AA9" s="317">
        <v>0</v>
      </c>
      <c r="AB9" s="317">
        <v>0</v>
      </c>
      <c r="AC9" s="317">
        <v>0</v>
      </c>
      <c r="AD9" s="317">
        <v>0</v>
      </c>
      <c r="AE9" s="317">
        <v>0</v>
      </c>
      <c r="AF9" s="317">
        <v>0</v>
      </c>
      <c r="AG9" s="317">
        <v>0</v>
      </c>
      <c r="AH9" s="317">
        <v>0</v>
      </c>
      <c r="AI9" s="317">
        <v>0</v>
      </c>
      <c r="AJ9" s="317">
        <v>0</v>
      </c>
      <c r="AK9" s="317">
        <v>0</v>
      </c>
      <c r="AL9" s="317">
        <v>0</v>
      </c>
      <c r="AM9" s="317">
        <v>0</v>
      </c>
      <c r="AN9" s="317">
        <v>0</v>
      </c>
      <c r="AO9" s="317">
        <v>0</v>
      </c>
      <c r="AP9" s="317">
        <v>0</v>
      </c>
      <c r="AQ9" s="317">
        <v>0</v>
      </c>
      <c r="AR9" s="317">
        <v>0</v>
      </c>
      <c r="AS9" s="317">
        <v>0</v>
      </c>
      <c r="AT9" s="317">
        <v>0</v>
      </c>
      <c r="AU9" s="317">
        <v>0</v>
      </c>
      <c r="AV9" s="317">
        <v>0</v>
      </c>
      <c r="AW9" s="317">
        <v>0</v>
      </c>
      <c r="AX9" s="317">
        <v>0</v>
      </c>
      <c r="AY9" s="317">
        <v>0</v>
      </c>
      <c r="AZ9" s="317">
        <v>0</v>
      </c>
      <c r="BA9" s="317">
        <v>0</v>
      </c>
      <c r="BB9" s="317">
        <v>0</v>
      </c>
      <c r="BC9" s="317">
        <v>0</v>
      </c>
      <c r="BD9" s="317">
        <v>0</v>
      </c>
      <c r="BE9" s="317">
        <v>0</v>
      </c>
      <c r="BF9" s="317">
        <v>0</v>
      </c>
      <c r="BG9" s="317">
        <v>0</v>
      </c>
      <c r="BH9" s="317">
        <v>0</v>
      </c>
      <c r="BI9" s="317">
        <v>0</v>
      </c>
      <c r="BJ9" s="317">
        <v>0</v>
      </c>
      <c r="BK9" s="317">
        <v>0</v>
      </c>
      <c r="BL9" s="317">
        <v>90.993787458770441</v>
      </c>
      <c r="BM9" s="317">
        <v>106.36432472921662</v>
      </c>
      <c r="BN9" s="317">
        <v>123.81489727307819</v>
      </c>
      <c r="BO9" s="317">
        <v>134.65359309032178</v>
      </c>
      <c r="BP9" s="317">
        <v>148.92426813359887</v>
      </c>
      <c r="BQ9" s="317">
        <v>0</v>
      </c>
      <c r="BR9" s="317">
        <v>0</v>
      </c>
      <c r="BS9" s="317">
        <v>0</v>
      </c>
      <c r="BT9" s="317">
        <v>0</v>
      </c>
      <c r="BU9" s="317">
        <v>0</v>
      </c>
      <c r="BV9" s="317">
        <v>0</v>
      </c>
      <c r="BW9" s="317">
        <v>0</v>
      </c>
      <c r="BX9" s="317">
        <v>0</v>
      </c>
      <c r="BY9" s="317">
        <v>0</v>
      </c>
      <c r="BZ9" s="317">
        <v>0</v>
      </c>
      <c r="CA9" s="317">
        <v>0</v>
      </c>
      <c r="CB9" s="317">
        <v>0</v>
      </c>
      <c r="CC9" s="318">
        <v>0</v>
      </c>
    </row>
    <row r="10" spans="1:81" x14ac:dyDescent="0.4">
      <c r="A10" s="348"/>
      <c r="B10" s="65" t="s">
        <v>565</v>
      </c>
      <c r="C10" s="347"/>
      <c r="D10" s="317">
        <v>0</v>
      </c>
      <c r="E10" s="317">
        <v>0</v>
      </c>
      <c r="F10" s="317">
        <v>0</v>
      </c>
      <c r="G10" s="317">
        <v>0</v>
      </c>
      <c r="H10" s="317">
        <v>0</v>
      </c>
      <c r="I10" s="317">
        <v>0</v>
      </c>
      <c r="J10" s="317">
        <v>0</v>
      </c>
      <c r="K10" s="317">
        <v>0</v>
      </c>
      <c r="L10" s="317">
        <v>0</v>
      </c>
      <c r="M10" s="317">
        <v>0</v>
      </c>
      <c r="N10" s="317">
        <v>0</v>
      </c>
      <c r="O10" s="317">
        <v>0</v>
      </c>
      <c r="P10" s="317">
        <v>0</v>
      </c>
      <c r="Q10" s="317">
        <v>0</v>
      </c>
      <c r="R10" s="317">
        <v>0</v>
      </c>
      <c r="S10" s="317">
        <v>0</v>
      </c>
      <c r="T10" s="317">
        <v>0</v>
      </c>
      <c r="U10" s="317">
        <v>0</v>
      </c>
      <c r="V10" s="317">
        <v>0</v>
      </c>
      <c r="W10" s="317">
        <v>0</v>
      </c>
      <c r="X10" s="317">
        <v>0</v>
      </c>
      <c r="Y10" s="317">
        <v>0</v>
      </c>
      <c r="Z10" s="317">
        <v>0</v>
      </c>
      <c r="AA10" s="317">
        <v>0</v>
      </c>
      <c r="AB10" s="317">
        <v>0</v>
      </c>
      <c r="AC10" s="317">
        <v>0</v>
      </c>
      <c r="AD10" s="317">
        <v>0</v>
      </c>
      <c r="AE10" s="317">
        <v>0</v>
      </c>
      <c r="AF10" s="317">
        <v>0</v>
      </c>
      <c r="AG10" s="317">
        <v>0</v>
      </c>
      <c r="AH10" s="317">
        <v>0</v>
      </c>
      <c r="AI10" s="317">
        <v>0</v>
      </c>
      <c r="AJ10" s="317">
        <v>0</v>
      </c>
      <c r="AK10" s="317">
        <v>0</v>
      </c>
      <c r="AL10" s="317">
        <v>0</v>
      </c>
      <c r="AM10" s="317">
        <v>0</v>
      </c>
      <c r="AN10" s="317">
        <v>0</v>
      </c>
      <c r="AO10" s="317">
        <v>0</v>
      </c>
      <c r="AP10" s="317">
        <v>0</v>
      </c>
      <c r="AQ10" s="317">
        <v>0</v>
      </c>
      <c r="AR10" s="317">
        <v>0</v>
      </c>
      <c r="AS10" s="317">
        <v>0</v>
      </c>
      <c r="AT10" s="317">
        <v>0</v>
      </c>
      <c r="AU10" s="317">
        <v>0</v>
      </c>
      <c r="AV10" s="317">
        <v>0</v>
      </c>
      <c r="AW10" s="317">
        <v>0</v>
      </c>
      <c r="AX10" s="317">
        <v>0</v>
      </c>
      <c r="AY10" s="317">
        <v>0</v>
      </c>
      <c r="AZ10" s="317">
        <v>0</v>
      </c>
      <c r="BA10" s="317">
        <v>0</v>
      </c>
      <c r="BB10" s="317">
        <v>0</v>
      </c>
      <c r="BC10" s="317">
        <v>0</v>
      </c>
      <c r="BD10" s="317">
        <v>0</v>
      </c>
      <c r="BE10" s="317">
        <v>0</v>
      </c>
      <c r="BF10" s="317">
        <v>0</v>
      </c>
      <c r="BG10" s="317">
        <v>0</v>
      </c>
      <c r="BH10" s="317">
        <v>0</v>
      </c>
      <c r="BI10" s="317">
        <v>0</v>
      </c>
      <c r="BJ10" s="317">
        <v>0</v>
      </c>
      <c r="BK10" s="317">
        <v>0</v>
      </c>
      <c r="BL10" s="317">
        <v>160.10370387808047</v>
      </c>
      <c r="BM10" s="317">
        <v>169.9076006622407</v>
      </c>
      <c r="BN10" s="317">
        <v>169.73026830045234</v>
      </c>
      <c r="BO10" s="317">
        <v>154.35312752812516</v>
      </c>
      <c r="BP10" s="317">
        <v>129.85184372983497</v>
      </c>
      <c r="BQ10" s="317">
        <v>0</v>
      </c>
      <c r="BR10" s="317">
        <v>0</v>
      </c>
      <c r="BS10" s="317">
        <v>0</v>
      </c>
      <c r="BT10" s="317">
        <v>0</v>
      </c>
      <c r="BU10" s="317">
        <v>0</v>
      </c>
      <c r="BV10" s="317">
        <v>0</v>
      </c>
      <c r="BW10" s="317">
        <v>0</v>
      </c>
      <c r="BX10" s="317">
        <v>0</v>
      </c>
      <c r="BY10" s="317">
        <v>0</v>
      </c>
      <c r="BZ10" s="317">
        <v>0</v>
      </c>
      <c r="CA10" s="317">
        <v>0</v>
      </c>
      <c r="CB10" s="317">
        <v>0</v>
      </c>
      <c r="CC10" s="318">
        <v>0</v>
      </c>
    </row>
    <row r="11" spans="1:81" ht="26.25" customHeight="1" x14ac:dyDescent="0.4">
      <c r="A11" s="348"/>
      <c r="B11" s="65" t="s">
        <v>566</v>
      </c>
      <c r="C11" s="347"/>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c r="T11" s="317">
        <v>0</v>
      </c>
      <c r="U11" s="317">
        <v>0</v>
      </c>
      <c r="V11" s="317">
        <v>0</v>
      </c>
      <c r="W11" s="317">
        <v>0</v>
      </c>
      <c r="X11" s="317">
        <v>0</v>
      </c>
      <c r="Y11" s="317">
        <v>0</v>
      </c>
      <c r="Z11" s="317">
        <v>0</v>
      </c>
      <c r="AA11" s="317">
        <v>0</v>
      </c>
      <c r="AB11" s="317">
        <v>0</v>
      </c>
      <c r="AC11" s="317">
        <v>0</v>
      </c>
      <c r="AD11" s="317">
        <v>0</v>
      </c>
      <c r="AE11" s="317">
        <v>0</v>
      </c>
      <c r="AF11" s="317">
        <v>0</v>
      </c>
      <c r="AG11" s="317">
        <v>0</v>
      </c>
      <c r="AH11" s="317">
        <v>0</v>
      </c>
      <c r="AI11" s="317">
        <v>0</v>
      </c>
      <c r="AJ11" s="317">
        <v>0</v>
      </c>
      <c r="AK11" s="317">
        <v>0</v>
      </c>
      <c r="AL11" s="317">
        <v>0</v>
      </c>
      <c r="AM11" s="317">
        <v>0</v>
      </c>
      <c r="AN11" s="317">
        <v>0</v>
      </c>
      <c r="AO11" s="317">
        <v>0</v>
      </c>
      <c r="AP11" s="317">
        <v>0</v>
      </c>
      <c r="AQ11" s="317">
        <v>0</v>
      </c>
      <c r="AR11" s="317">
        <v>0</v>
      </c>
      <c r="AS11" s="317">
        <v>0</v>
      </c>
      <c r="AT11" s="317">
        <v>0</v>
      </c>
      <c r="AU11" s="317">
        <v>0</v>
      </c>
      <c r="AV11" s="317">
        <v>0</v>
      </c>
      <c r="AW11" s="317">
        <v>0</v>
      </c>
      <c r="AX11" s="317">
        <v>0</v>
      </c>
      <c r="AY11" s="317">
        <v>0</v>
      </c>
      <c r="AZ11" s="317">
        <v>0</v>
      </c>
      <c r="BA11" s="317">
        <v>0</v>
      </c>
      <c r="BB11" s="317">
        <v>0</v>
      </c>
      <c r="BC11" s="317">
        <v>0</v>
      </c>
      <c r="BD11" s="317">
        <v>0</v>
      </c>
      <c r="BE11" s="317">
        <v>0</v>
      </c>
      <c r="BF11" s="317">
        <v>0</v>
      </c>
      <c r="BG11" s="317">
        <v>0</v>
      </c>
      <c r="BH11" s="317">
        <v>0</v>
      </c>
      <c r="BI11" s="317">
        <v>0</v>
      </c>
      <c r="BJ11" s="317">
        <v>0</v>
      </c>
      <c r="BK11" s="317">
        <v>0</v>
      </c>
      <c r="BL11" s="317">
        <v>1640.5339423645937</v>
      </c>
      <c r="BM11" s="317">
        <v>1684.6942545741524</v>
      </c>
      <c r="BN11" s="317">
        <v>1704.7825727712873</v>
      </c>
      <c r="BO11" s="317">
        <v>1660.9634499654603</v>
      </c>
      <c r="BP11" s="317">
        <v>1590.5767319556921</v>
      </c>
      <c r="BQ11" s="317">
        <v>0</v>
      </c>
      <c r="BR11" s="317">
        <v>0</v>
      </c>
      <c r="BS11" s="317">
        <v>0</v>
      </c>
      <c r="BT11" s="317">
        <v>0</v>
      </c>
      <c r="BU11" s="317">
        <v>0</v>
      </c>
      <c r="BV11" s="317">
        <v>0</v>
      </c>
      <c r="BW11" s="317">
        <v>0</v>
      </c>
      <c r="BX11" s="317">
        <v>0</v>
      </c>
      <c r="BY11" s="317">
        <v>0</v>
      </c>
      <c r="BZ11" s="317">
        <v>0</v>
      </c>
      <c r="CA11" s="317">
        <v>0</v>
      </c>
      <c r="CB11" s="317">
        <v>0</v>
      </c>
      <c r="CC11" s="318">
        <v>0</v>
      </c>
    </row>
    <row r="12" spans="1:81" x14ac:dyDescent="0.4">
      <c r="A12" s="348"/>
      <c r="B12" s="65" t="s">
        <v>444</v>
      </c>
      <c r="C12" s="347"/>
      <c r="D12" s="317">
        <v>0</v>
      </c>
      <c r="E12" s="317">
        <v>0</v>
      </c>
      <c r="F12" s="317">
        <v>0</v>
      </c>
      <c r="G12" s="317">
        <v>0</v>
      </c>
      <c r="H12" s="317">
        <v>0</v>
      </c>
      <c r="I12" s="317">
        <v>0</v>
      </c>
      <c r="J12" s="317">
        <v>0</v>
      </c>
      <c r="K12" s="317">
        <v>0</v>
      </c>
      <c r="L12" s="317">
        <v>0</v>
      </c>
      <c r="M12" s="317">
        <v>0</v>
      </c>
      <c r="N12" s="317">
        <v>0</v>
      </c>
      <c r="O12" s="317">
        <v>0</v>
      </c>
      <c r="P12" s="317">
        <v>0</v>
      </c>
      <c r="Q12" s="317">
        <v>0</v>
      </c>
      <c r="R12" s="317">
        <v>0</v>
      </c>
      <c r="S12" s="317">
        <v>0</v>
      </c>
      <c r="T12" s="317">
        <v>0</v>
      </c>
      <c r="U12" s="317">
        <v>0</v>
      </c>
      <c r="V12" s="317">
        <v>0</v>
      </c>
      <c r="W12" s="317">
        <v>0</v>
      </c>
      <c r="X12" s="317">
        <v>0</v>
      </c>
      <c r="Y12" s="317">
        <v>0</v>
      </c>
      <c r="Z12" s="317">
        <v>0</v>
      </c>
      <c r="AA12" s="317">
        <v>0</v>
      </c>
      <c r="AB12" s="317">
        <v>0</v>
      </c>
      <c r="AC12" s="317">
        <v>0</v>
      </c>
      <c r="AD12" s="317">
        <v>0</v>
      </c>
      <c r="AE12" s="317">
        <v>0</v>
      </c>
      <c r="AF12" s="317">
        <v>0</v>
      </c>
      <c r="AG12" s="317">
        <v>0</v>
      </c>
      <c r="AH12" s="317">
        <v>0</v>
      </c>
      <c r="AI12" s="317">
        <v>0</v>
      </c>
      <c r="AJ12" s="317">
        <v>0</v>
      </c>
      <c r="AK12" s="317">
        <v>0</v>
      </c>
      <c r="AL12" s="317">
        <v>0</v>
      </c>
      <c r="AM12" s="317">
        <v>0</v>
      </c>
      <c r="AN12" s="317">
        <v>0</v>
      </c>
      <c r="AO12" s="317">
        <v>0</v>
      </c>
      <c r="AP12" s="317">
        <v>0</v>
      </c>
      <c r="AQ12" s="317">
        <v>0</v>
      </c>
      <c r="AR12" s="317">
        <v>0</v>
      </c>
      <c r="AS12" s="317">
        <v>0</v>
      </c>
      <c r="AT12" s="317">
        <v>0</v>
      </c>
      <c r="AU12" s="317">
        <v>0</v>
      </c>
      <c r="AV12" s="317">
        <v>0</v>
      </c>
      <c r="AW12" s="317">
        <v>0</v>
      </c>
      <c r="AX12" s="317">
        <v>0</v>
      </c>
      <c r="AY12" s="317">
        <v>0</v>
      </c>
      <c r="AZ12" s="317">
        <v>0</v>
      </c>
      <c r="BA12" s="317">
        <v>0</v>
      </c>
      <c r="BB12" s="317">
        <v>0</v>
      </c>
      <c r="BC12" s="317">
        <v>0</v>
      </c>
      <c r="BD12" s="317">
        <v>0</v>
      </c>
      <c r="BE12" s="317">
        <v>0</v>
      </c>
      <c r="BF12" s="317">
        <v>0</v>
      </c>
      <c r="BG12" s="317">
        <v>0</v>
      </c>
      <c r="BH12" s="317">
        <v>0</v>
      </c>
      <c r="BI12" s="317">
        <v>0</v>
      </c>
      <c r="BJ12" s="317">
        <v>0</v>
      </c>
      <c r="BK12" s="317">
        <v>0</v>
      </c>
      <c r="BL12" s="317">
        <v>23.082844298202023</v>
      </c>
      <c r="BM12" s="317">
        <v>28.427885672585596</v>
      </c>
      <c r="BN12" s="317">
        <v>34.419420881684694</v>
      </c>
      <c r="BO12" s="317">
        <v>38.184232300479046</v>
      </c>
      <c r="BP12" s="317">
        <v>45.841252968819461</v>
      </c>
      <c r="BQ12" s="317">
        <v>0</v>
      </c>
      <c r="BR12" s="317">
        <v>0</v>
      </c>
      <c r="BS12" s="317">
        <v>0</v>
      </c>
      <c r="BT12" s="317">
        <v>0</v>
      </c>
      <c r="BU12" s="317">
        <v>0</v>
      </c>
      <c r="BV12" s="317">
        <v>0</v>
      </c>
      <c r="BW12" s="317">
        <v>0</v>
      </c>
      <c r="BX12" s="317">
        <v>0</v>
      </c>
      <c r="BY12" s="317">
        <v>0</v>
      </c>
      <c r="BZ12" s="317">
        <v>0</v>
      </c>
      <c r="CA12" s="317">
        <v>0</v>
      </c>
      <c r="CB12" s="317">
        <v>0</v>
      </c>
      <c r="CC12" s="318">
        <v>0</v>
      </c>
    </row>
    <row r="13" spans="1:81" x14ac:dyDescent="0.4">
      <c r="A13" s="348"/>
      <c r="B13" s="65" t="s">
        <v>567</v>
      </c>
      <c r="C13" s="347"/>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c r="T13" s="317">
        <v>0</v>
      </c>
      <c r="U13" s="317">
        <v>0</v>
      </c>
      <c r="V13" s="317">
        <v>0</v>
      </c>
      <c r="W13" s="317">
        <v>0</v>
      </c>
      <c r="X13" s="317">
        <v>0</v>
      </c>
      <c r="Y13" s="317">
        <v>0</v>
      </c>
      <c r="Z13" s="317">
        <v>0</v>
      </c>
      <c r="AA13" s="317">
        <v>0</v>
      </c>
      <c r="AB13" s="317">
        <v>0</v>
      </c>
      <c r="AC13" s="317">
        <v>0</v>
      </c>
      <c r="AD13" s="317">
        <v>0</v>
      </c>
      <c r="AE13" s="317">
        <v>0</v>
      </c>
      <c r="AF13" s="317">
        <v>0</v>
      </c>
      <c r="AG13" s="317">
        <v>0</v>
      </c>
      <c r="AH13" s="317">
        <v>0</v>
      </c>
      <c r="AI13" s="317">
        <v>0</v>
      </c>
      <c r="AJ13" s="317">
        <v>0</v>
      </c>
      <c r="AK13" s="317">
        <v>0</v>
      </c>
      <c r="AL13" s="317">
        <v>0</v>
      </c>
      <c r="AM13" s="317">
        <v>0</v>
      </c>
      <c r="AN13" s="317">
        <v>0</v>
      </c>
      <c r="AO13" s="317">
        <v>0</v>
      </c>
      <c r="AP13" s="317">
        <v>0</v>
      </c>
      <c r="AQ13" s="317">
        <v>0</v>
      </c>
      <c r="AR13" s="317">
        <v>0</v>
      </c>
      <c r="AS13" s="317">
        <v>0</v>
      </c>
      <c r="AT13" s="317">
        <v>0</v>
      </c>
      <c r="AU13" s="317">
        <v>0</v>
      </c>
      <c r="AV13" s="317">
        <v>0</v>
      </c>
      <c r="AW13" s="317">
        <v>0</v>
      </c>
      <c r="AX13" s="317">
        <v>0</v>
      </c>
      <c r="AY13" s="317">
        <v>0</v>
      </c>
      <c r="AZ13" s="317">
        <v>0</v>
      </c>
      <c r="BA13" s="317">
        <v>0</v>
      </c>
      <c r="BB13" s="317">
        <v>0</v>
      </c>
      <c r="BC13" s="317">
        <v>0</v>
      </c>
      <c r="BD13" s="317">
        <v>0</v>
      </c>
      <c r="BE13" s="317">
        <v>0</v>
      </c>
      <c r="BF13" s="317">
        <v>0</v>
      </c>
      <c r="BG13" s="317">
        <v>0</v>
      </c>
      <c r="BH13" s="317">
        <v>0</v>
      </c>
      <c r="BI13" s="317">
        <v>0</v>
      </c>
      <c r="BJ13" s="317">
        <v>0</v>
      </c>
      <c r="BK13" s="317">
        <v>0</v>
      </c>
      <c r="BL13" s="317">
        <v>5.4657403293191589</v>
      </c>
      <c r="BM13" s="317">
        <v>6.0969998242253682</v>
      </c>
      <c r="BN13" s="317">
        <v>6.8956510417745456</v>
      </c>
      <c r="BO13" s="317">
        <v>6.7893805407546886</v>
      </c>
      <c r="BP13" s="317">
        <v>6.7126372311936491</v>
      </c>
      <c r="BQ13" s="317">
        <v>0</v>
      </c>
      <c r="BR13" s="317">
        <v>0</v>
      </c>
      <c r="BS13" s="317">
        <v>0</v>
      </c>
      <c r="BT13" s="317">
        <v>0</v>
      </c>
      <c r="BU13" s="317">
        <v>0</v>
      </c>
      <c r="BV13" s="317">
        <v>0</v>
      </c>
      <c r="BW13" s="317">
        <v>0</v>
      </c>
      <c r="BX13" s="317">
        <v>0</v>
      </c>
      <c r="BY13" s="317">
        <v>0</v>
      </c>
      <c r="BZ13" s="317">
        <v>0</v>
      </c>
      <c r="CA13" s="317">
        <v>0</v>
      </c>
      <c r="CB13" s="317">
        <v>0</v>
      </c>
      <c r="CC13" s="318">
        <v>0</v>
      </c>
    </row>
    <row r="14" spans="1:81" x14ac:dyDescent="0.4">
      <c r="A14" s="348"/>
      <c r="B14" s="65" t="s">
        <v>33</v>
      </c>
      <c r="C14" s="347"/>
      <c r="D14" s="317">
        <v>0</v>
      </c>
      <c r="E14" s="317">
        <v>0</v>
      </c>
      <c r="F14" s="317">
        <v>0</v>
      </c>
      <c r="G14" s="317">
        <v>0</v>
      </c>
      <c r="H14" s="317">
        <v>0</v>
      </c>
      <c r="I14" s="317">
        <v>0</v>
      </c>
      <c r="J14" s="317">
        <v>0</v>
      </c>
      <c r="K14" s="317">
        <v>0</v>
      </c>
      <c r="L14" s="317">
        <v>0</v>
      </c>
      <c r="M14" s="317">
        <v>0</v>
      </c>
      <c r="N14" s="317">
        <v>0</v>
      </c>
      <c r="O14" s="317">
        <v>0</v>
      </c>
      <c r="P14" s="317">
        <v>0</v>
      </c>
      <c r="Q14" s="317">
        <v>0</v>
      </c>
      <c r="R14" s="317">
        <v>0</v>
      </c>
      <c r="S14" s="317">
        <v>0</v>
      </c>
      <c r="T14" s="317">
        <v>0</v>
      </c>
      <c r="U14" s="317">
        <v>0</v>
      </c>
      <c r="V14" s="317">
        <v>0</v>
      </c>
      <c r="W14" s="317">
        <v>0</v>
      </c>
      <c r="X14" s="317">
        <v>0</v>
      </c>
      <c r="Y14" s="317">
        <v>0</v>
      </c>
      <c r="Z14" s="317">
        <v>0</v>
      </c>
      <c r="AA14" s="317">
        <v>0</v>
      </c>
      <c r="AB14" s="317">
        <v>0</v>
      </c>
      <c r="AC14" s="317">
        <v>0</v>
      </c>
      <c r="AD14" s="317">
        <v>0</v>
      </c>
      <c r="AE14" s="317">
        <v>0</v>
      </c>
      <c r="AF14" s="317">
        <v>0</v>
      </c>
      <c r="AG14" s="317">
        <v>0</v>
      </c>
      <c r="AH14" s="317">
        <v>0</v>
      </c>
      <c r="AI14" s="317">
        <v>0</v>
      </c>
      <c r="AJ14" s="317">
        <v>0</v>
      </c>
      <c r="AK14" s="317">
        <v>0</v>
      </c>
      <c r="AL14" s="317">
        <v>0</v>
      </c>
      <c r="AM14" s="317">
        <v>0</v>
      </c>
      <c r="AN14" s="317">
        <v>0</v>
      </c>
      <c r="AO14" s="317">
        <v>0</v>
      </c>
      <c r="AP14" s="317">
        <v>0</v>
      </c>
      <c r="AQ14" s="317">
        <v>0</v>
      </c>
      <c r="AR14" s="317">
        <v>0</v>
      </c>
      <c r="AS14" s="317">
        <v>0</v>
      </c>
      <c r="AT14" s="317">
        <v>0</v>
      </c>
      <c r="AU14" s="317">
        <v>0</v>
      </c>
      <c r="AV14" s="317">
        <v>0</v>
      </c>
      <c r="AW14" s="317">
        <v>0</v>
      </c>
      <c r="AX14" s="317">
        <v>0</v>
      </c>
      <c r="AY14" s="317">
        <v>0</v>
      </c>
      <c r="AZ14" s="317">
        <v>0</v>
      </c>
      <c r="BA14" s="317">
        <v>0</v>
      </c>
      <c r="BB14" s="317">
        <v>0</v>
      </c>
      <c r="BC14" s="317">
        <v>0</v>
      </c>
      <c r="BD14" s="317">
        <v>0</v>
      </c>
      <c r="BE14" s="317">
        <v>0</v>
      </c>
      <c r="BF14" s="317">
        <v>0</v>
      </c>
      <c r="BG14" s="317">
        <v>0</v>
      </c>
      <c r="BH14" s="317">
        <v>0</v>
      </c>
      <c r="BI14" s="317">
        <v>0</v>
      </c>
      <c r="BJ14" s="317">
        <v>0</v>
      </c>
      <c r="BK14" s="317">
        <v>0</v>
      </c>
      <c r="BL14" s="317">
        <v>311.10320714739561</v>
      </c>
      <c r="BM14" s="317">
        <v>322.0954267879905</v>
      </c>
      <c r="BN14" s="317">
        <v>328.73751436019393</v>
      </c>
      <c r="BO14" s="317">
        <v>321.81967597883261</v>
      </c>
      <c r="BP14" s="317">
        <v>330.48284130260879</v>
      </c>
      <c r="BQ14" s="317">
        <v>0</v>
      </c>
      <c r="BR14" s="317">
        <v>0</v>
      </c>
      <c r="BS14" s="317">
        <v>0</v>
      </c>
      <c r="BT14" s="317">
        <v>0</v>
      </c>
      <c r="BU14" s="317">
        <v>0</v>
      </c>
      <c r="BV14" s="317">
        <v>0</v>
      </c>
      <c r="BW14" s="317">
        <v>0</v>
      </c>
      <c r="BX14" s="317">
        <v>0</v>
      </c>
      <c r="BY14" s="317">
        <v>0</v>
      </c>
      <c r="BZ14" s="317">
        <v>0</v>
      </c>
      <c r="CA14" s="317">
        <v>0</v>
      </c>
      <c r="CB14" s="317">
        <v>0</v>
      </c>
      <c r="CC14" s="318">
        <v>0</v>
      </c>
    </row>
    <row r="15" spans="1:81" x14ac:dyDescent="0.4">
      <c r="A15" s="348"/>
      <c r="B15" s="65" t="s">
        <v>568</v>
      </c>
      <c r="C15" s="347"/>
      <c r="D15" s="317">
        <v>0</v>
      </c>
      <c r="E15" s="317">
        <v>0</v>
      </c>
      <c r="F15" s="317">
        <v>0</v>
      </c>
      <c r="G15" s="317">
        <v>0</v>
      </c>
      <c r="H15" s="317">
        <v>0</v>
      </c>
      <c r="I15" s="317">
        <v>0</v>
      </c>
      <c r="J15" s="317">
        <v>0</v>
      </c>
      <c r="K15" s="317">
        <v>0</v>
      </c>
      <c r="L15" s="317">
        <v>0</v>
      </c>
      <c r="M15" s="317">
        <v>0</v>
      </c>
      <c r="N15" s="317">
        <v>0</v>
      </c>
      <c r="O15" s="317">
        <v>0</v>
      </c>
      <c r="P15" s="317">
        <v>0</v>
      </c>
      <c r="Q15" s="317">
        <v>0</v>
      </c>
      <c r="R15" s="317">
        <v>0</v>
      </c>
      <c r="S15" s="317">
        <v>0</v>
      </c>
      <c r="T15" s="317">
        <v>0</v>
      </c>
      <c r="U15" s="317">
        <v>0</v>
      </c>
      <c r="V15" s="317">
        <v>0</v>
      </c>
      <c r="W15" s="317">
        <v>0</v>
      </c>
      <c r="X15" s="317">
        <v>0</v>
      </c>
      <c r="Y15" s="317">
        <v>0</v>
      </c>
      <c r="Z15" s="317">
        <v>0</v>
      </c>
      <c r="AA15" s="317">
        <v>0</v>
      </c>
      <c r="AB15" s="317">
        <v>0</v>
      </c>
      <c r="AC15" s="317">
        <v>0</v>
      </c>
      <c r="AD15" s="317">
        <v>0</v>
      </c>
      <c r="AE15" s="317">
        <v>0</v>
      </c>
      <c r="AF15" s="317">
        <v>0</v>
      </c>
      <c r="AG15" s="317">
        <v>0</v>
      </c>
      <c r="AH15" s="317">
        <v>0</v>
      </c>
      <c r="AI15" s="317">
        <v>0</v>
      </c>
      <c r="AJ15" s="317">
        <v>0</v>
      </c>
      <c r="AK15" s="317">
        <v>0</v>
      </c>
      <c r="AL15" s="317">
        <v>0</v>
      </c>
      <c r="AM15" s="317">
        <v>0</v>
      </c>
      <c r="AN15" s="317">
        <v>0</v>
      </c>
      <c r="AO15" s="317">
        <v>0</v>
      </c>
      <c r="AP15" s="317">
        <v>0</v>
      </c>
      <c r="AQ15" s="317">
        <v>0</v>
      </c>
      <c r="AR15" s="317">
        <v>0</v>
      </c>
      <c r="AS15" s="317">
        <v>0</v>
      </c>
      <c r="AT15" s="317">
        <v>0</v>
      </c>
      <c r="AU15" s="317">
        <v>0</v>
      </c>
      <c r="AV15" s="317">
        <v>0</v>
      </c>
      <c r="AW15" s="317">
        <v>0</v>
      </c>
      <c r="AX15" s="317">
        <v>0</v>
      </c>
      <c r="AY15" s="317">
        <v>0</v>
      </c>
      <c r="AZ15" s="317">
        <v>0</v>
      </c>
      <c r="BA15" s="317">
        <v>0</v>
      </c>
      <c r="BB15" s="317">
        <v>0</v>
      </c>
      <c r="BC15" s="317">
        <v>0</v>
      </c>
      <c r="BD15" s="317">
        <v>0</v>
      </c>
      <c r="BE15" s="317">
        <v>0</v>
      </c>
      <c r="BF15" s="317">
        <v>0</v>
      </c>
      <c r="BG15" s="317">
        <v>0</v>
      </c>
      <c r="BH15" s="317">
        <v>0</v>
      </c>
      <c r="BI15" s="317">
        <v>0</v>
      </c>
      <c r="BJ15" s="317">
        <v>0</v>
      </c>
      <c r="BK15" s="317">
        <v>0</v>
      </c>
      <c r="BL15" s="317">
        <v>202.19597112502819</v>
      </c>
      <c r="BM15" s="317">
        <v>298.50971591364902</v>
      </c>
      <c r="BN15" s="317">
        <v>408.00421011928688</v>
      </c>
      <c r="BO15" s="317">
        <v>472.31268500113845</v>
      </c>
      <c r="BP15" s="317">
        <v>527.80568466400962</v>
      </c>
      <c r="BQ15" s="317">
        <v>0</v>
      </c>
      <c r="BR15" s="317">
        <v>0</v>
      </c>
      <c r="BS15" s="317">
        <v>0</v>
      </c>
      <c r="BT15" s="317">
        <v>0</v>
      </c>
      <c r="BU15" s="317">
        <v>0</v>
      </c>
      <c r="BV15" s="317">
        <v>0</v>
      </c>
      <c r="BW15" s="317">
        <v>0</v>
      </c>
      <c r="BX15" s="317">
        <v>0</v>
      </c>
      <c r="BY15" s="317">
        <v>0</v>
      </c>
      <c r="BZ15" s="317">
        <v>0</v>
      </c>
      <c r="CA15" s="317">
        <v>0</v>
      </c>
      <c r="CB15" s="317">
        <v>0</v>
      </c>
      <c r="CC15" s="318">
        <v>0</v>
      </c>
    </row>
    <row r="16" spans="1:81" ht="26.25" customHeight="1" x14ac:dyDescent="0.4">
      <c r="A16" s="348"/>
      <c r="B16" s="65" t="s">
        <v>569</v>
      </c>
      <c r="C16" s="49"/>
      <c r="D16" s="317">
        <f t="shared" ref="D16:AI16" si="1">D19</f>
        <v>0</v>
      </c>
      <c r="E16" s="317">
        <f t="shared" si="1"/>
        <v>0</v>
      </c>
      <c r="F16" s="317">
        <f t="shared" si="1"/>
        <v>0</v>
      </c>
      <c r="G16" s="317">
        <f t="shared" si="1"/>
        <v>0</v>
      </c>
      <c r="H16" s="317">
        <f t="shared" si="1"/>
        <v>0</v>
      </c>
      <c r="I16" s="317">
        <f t="shared" si="1"/>
        <v>0</v>
      </c>
      <c r="J16" s="317">
        <f t="shared" si="1"/>
        <v>0</v>
      </c>
      <c r="K16" s="317">
        <f t="shared" si="1"/>
        <v>0</v>
      </c>
      <c r="L16" s="317">
        <f t="shared" si="1"/>
        <v>0</v>
      </c>
      <c r="M16" s="317">
        <f t="shared" si="1"/>
        <v>0</v>
      </c>
      <c r="N16" s="317">
        <f t="shared" si="1"/>
        <v>0</v>
      </c>
      <c r="O16" s="317">
        <f t="shared" si="1"/>
        <v>0</v>
      </c>
      <c r="P16" s="317">
        <f t="shared" si="1"/>
        <v>0</v>
      </c>
      <c r="Q16" s="317">
        <f t="shared" si="1"/>
        <v>0</v>
      </c>
      <c r="R16" s="317">
        <f t="shared" si="1"/>
        <v>0</v>
      </c>
      <c r="S16" s="317">
        <f t="shared" si="1"/>
        <v>0</v>
      </c>
      <c r="T16" s="317">
        <f t="shared" si="1"/>
        <v>0</v>
      </c>
      <c r="U16" s="317">
        <f t="shared" si="1"/>
        <v>0</v>
      </c>
      <c r="V16" s="317">
        <f t="shared" si="1"/>
        <v>0</v>
      </c>
      <c r="W16" s="317">
        <f t="shared" si="1"/>
        <v>0</v>
      </c>
      <c r="X16" s="317">
        <f t="shared" si="1"/>
        <v>0</v>
      </c>
      <c r="Y16" s="317">
        <f t="shared" si="1"/>
        <v>0</v>
      </c>
      <c r="Z16" s="317">
        <f t="shared" si="1"/>
        <v>0</v>
      </c>
      <c r="AA16" s="317">
        <f t="shared" si="1"/>
        <v>0</v>
      </c>
      <c r="AB16" s="317">
        <f t="shared" si="1"/>
        <v>0</v>
      </c>
      <c r="AC16" s="317">
        <f t="shared" si="1"/>
        <v>0</v>
      </c>
      <c r="AD16" s="317">
        <f t="shared" si="1"/>
        <v>0</v>
      </c>
      <c r="AE16" s="317">
        <f t="shared" si="1"/>
        <v>0</v>
      </c>
      <c r="AF16" s="317">
        <f t="shared" si="1"/>
        <v>0</v>
      </c>
      <c r="AG16" s="317">
        <f t="shared" si="1"/>
        <v>0</v>
      </c>
      <c r="AH16" s="317">
        <f t="shared" si="1"/>
        <v>189.0604099893182</v>
      </c>
      <c r="AI16" s="317">
        <f t="shared" si="1"/>
        <v>217.24186395918002</v>
      </c>
      <c r="AJ16" s="317">
        <f t="shared" ref="AJ16:BK16" si="2">AJ19</f>
        <v>291.64676658977385</v>
      </c>
      <c r="AK16" s="317">
        <f t="shared" si="2"/>
        <v>435.79447132057123</v>
      </c>
      <c r="AL16" s="317">
        <f t="shared" si="2"/>
        <v>531.64070822038082</v>
      </c>
      <c r="AM16" s="317">
        <f t="shared" si="2"/>
        <v>599.91337522552976</v>
      </c>
      <c r="AN16" s="317">
        <f t="shared" si="2"/>
        <v>667.59777746960162</v>
      </c>
      <c r="AO16" s="317">
        <f t="shared" si="2"/>
        <v>730.54411349699535</v>
      </c>
      <c r="AP16" s="317">
        <f t="shared" si="2"/>
        <v>805.60849456809274</v>
      </c>
      <c r="AQ16" s="317">
        <f t="shared" si="2"/>
        <v>838.18835992187337</v>
      </c>
      <c r="AR16" s="317">
        <f t="shared" si="2"/>
        <v>760.26900000000001</v>
      </c>
      <c r="AS16" s="317">
        <f t="shared" si="2"/>
        <v>936.29321192193368</v>
      </c>
      <c r="AT16" s="317">
        <f t="shared" si="2"/>
        <v>1162.117</v>
      </c>
      <c r="AU16" s="317">
        <f t="shared" si="2"/>
        <v>670.327</v>
      </c>
      <c r="AV16" s="317">
        <f t="shared" si="2"/>
        <v>724.20100000000002</v>
      </c>
      <c r="AW16" s="317">
        <f t="shared" si="2"/>
        <v>941.47799999999995</v>
      </c>
      <c r="AX16" s="317">
        <f t="shared" si="2"/>
        <v>973.24916299999973</v>
      </c>
      <c r="AY16" s="317">
        <f t="shared" si="2"/>
        <v>991.50290500000006</v>
      </c>
      <c r="AZ16" s="317">
        <f t="shared" si="2"/>
        <v>1035.1050220000002</v>
      </c>
      <c r="BA16" s="317">
        <f t="shared" si="2"/>
        <v>1079.5440269999999</v>
      </c>
      <c r="BB16" s="317">
        <f t="shared" si="2"/>
        <v>1124.7226409999994</v>
      </c>
      <c r="BC16" s="317">
        <f t="shared" si="2"/>
        <v>1163.735510948489</v>
      </c>
      <c r="BD16" s="317">
        <f t="shared" si="2"/>
        <v>1229.3620240181656</v>
      </c>
      <c r="BE16" s="317">
        <f t="shared" si="2"/>
        <v>1349.4457237699216</v>
      </c>
      <c r="BF16" s="317">
        <f t="shared" si="2"/>
        <v>1430.8457317625675</v>
      </c>
      <c r="BG16" s="317">
        <f t="shared" si="2"/>
        <v>1612.517104499429</v>
      </c>
      <c r="BH16" s="317">
        <f t="shared" si="2"/>
        <v>1828.5273484448542</v>
      </c>
      <c r="BI16" s="317">
        <f t="shared" si="2"/>
        <v>1843.2959341159444</v>
      </c>
      <c r="BJ16" s="317">
        <f t="shared" si="2"/>
        <v>2003.9939900362206</v>
      </c>
      <c r="BK16" s="317">
        <f t="shared" si="2"/>
        <v>2046.6136160962108</v>
      </c>
      <c r="BL16" s="317">
        <v>2162.8252108384918</v>
      </c>
      <c r="BM16" s="317">
        <v>2239.7459853678515</v>
      </c>
      <c r="BN16" s="317">
        <v>2273.0145576027198</v>
      </c>
      <c r="BO16" s="317">
        <v>2227.1295013956719</v>
      </c>
      <c r="BP16" s="317">
        <v>2136.5856605519407</v>
      </c>
      <c r="BQ16" s="317">
        <v>0</v>
      </c>
      <c r="BR16" s="317">
        <v>0</v>
      </c>
      <c r="BS16" s="317">
        <v>0</v>
      </c>
      <c r="BT16" s="317">
        <v>0</v>
      </c>
      <c r="BU16" s="317">
        <v>0</v>
      </c>
      <c r="BV16" s="317">
        <v>0</v>
      </c>
      <c r="BW16" s="317">
        <v>0</v>
      </c>
      <c r="BX16" s="317">
        <v>0</v>
      </c>
      <c r="BY16" s="317">
        <v>0</v>
      </c>
      <c r="BZ16" s="317">
        <v>0</v>
      </c>
      <c r="CA16" s="317">
        <v>0</v>
      </c>
      <c r="CB16" s="317">
        <v>0</v>
      </c>
      <c r="CC16" s="318">
        <v>0</v>
      </c>
    </row>
    <row r="17" spans="1:81" x14ac:dyDescent="0.4">
      <c r="A17" s="348"/>
      <c r="B17" s="65" t="s">
        <v>570</v>
      </c>
      <c r="C17" s="49"/>
      <c r="D17" s="317">
        <f t="shared" ref="D17:AI17" si="3">SUM(D20:D23)</f>
        <v>0</v>
      </c>
      <c r="E17" s="317">
        <f t="shared" si="3"/>
        <v>0</v>
      </c>
      <c r="F17" s="317">
        <f t="shared" si="3"/>
        <v>0</v>
      </c>
      <c r="G17" s="317">
        <f t="shared" si="3"/>
        <v>0</v>
      </c>
      <c r="H17" s="317">
        <f t="shared" si="3"/>
        <v>0</v>
      </c>
      <c r="I17" s="317">
        <f t="shared" si="3"/>
        <v>0</v>
      </c>
      <c r="J17" s="317">
        <f t="shared" si="3"/>
        <v>0</v>
      </c>
      <c r="K17" s="317">
        <f t="shared" si="3"/>
        <v>0</v>
      </c>
      <c r="L17" s="317">
        <f t="shared" si="3"/>
        <v>0</v>
      </c>
      <c r="M17" s="317">
        <f t="shared" si="3"/>
        <v>0</v>
      </c>
      <c r="N17" s="317">
        <f t="shared" si="3"/>
        <v>0</v>
      </c>
      <c r="O17" s="317">
        <f t="shared" si="3"/>
        <v>0</v>
      </c>
      <c r="P17" s="317">
        <f t="shared" si="3"/>
        <v>0</v>
      </c>
      <c r="Q17" s="317">
        <f t="shared" si="3"/>
        <v>0</v>
      </c>
      <c r="R17" s="317">
        <f t="shared" si="3"/>
        <v>0</v>
      </c>
      <c r="S17" s="317">
        <f t="shared" si="3"/>
        <v>0</v>
      </c>
      <c r="T17" s="317">
        <f t="shared" si="3"/>
        <v>0</v>
      </c>
      <c r="U17" s="317">
        <f t="shared" si="3"/>
        <v>0</v>
      </c>
      <c r="V17" s="317">
        <f t="shared" si="3"/>
        <v>0</v>
      </c>
      <c r="W17" s="317">
        <f t="shared" si="3"/>
        <v>0</v>
      </c>
      <c r="X17" s="317">
        <f t="shared" si="3"/>
        <v>0</v>
      </c>
      <c r="Y17" s="317">
        <f t="shared" si="3"/>
        <v>0</v>
      </c>
      <c r="Z17" s="317">
        <f t="shared" si="3"/>
        <v>0</v>
      </c>
      <c r="AA17" s="317">
        <f t="shared" si="3"/>
        <v>0</v>
      </c>
      <c r="AB17" s="317">
        <f t="shared" si="3"/>
        <v>0</v>
      </c>
      <c r="AC17" s="317">
        <f t="shared" si="3"/>
        <v>0</v>
      </c>
      <c r="AD17" s="317">
        <f t="shared" si="3"/>
        <v>0</v>
      </c>
      <c r="AE17" s="317">
        <f t="shared" si="3"/>
        <v>0</v>
      </c>
      <c r="AF17" s="317">
        <f t="shared" si="3"/>
        <v>0</v>
      </c>
      <c r="AG17" s="317">
        <f t="shared" si="3"/>
        <v>0</v>
      </c>
      <c r="AH17" s="317">
        <f t="shared" si="3"/>
        <v>196.93959001068183</v>
      </c>
      <c r="AI17" s="317">
        <f t="shared" si="3"/>
        <v>227.75813604082006</v>
      </c>
      <c r="AJ17" s="317">
        <f t="shared" ref="AJ17:BK17" si="4">SUM(AJ20:AJ23)</f>
        <v>307.35323341022615</v>
      </c>
      <c r="AK17" s="317">
        <f t="shared" si="4"/>
        <v>454.80552867942873</v>
      </c>
      <c r="AL17" s="317">
        <f t="shared" si="4"/>
        <v>551.35929177961918</v>
      </c>
      <c r="AM17" s="317">
        <f t="shared" si="4"/>
        <v>618.08662477447024</v>
      </c>
      <c r="AN17" s="317">
        <f t="shared" si="4"/>
        <v>686.40222253039815</v>
      </c>
      <c r="AO17" s="317">
        <f t="shared" si="4"/>
        <v>748.45588650300476</v>
      </c>
      <c r="AP17" s="317">
        <f t="shared" si="4"/>
        <v>829.39150543190704</v>
      </c>
      <c r="AQ17" s="317">
        <f t="shared" si="4"/>
        <v>862.81164007812663</v>
      </c>
      <c r="AR17" s="317">
        <f t="shared" si="4"/>
        <v>604.86500000000012</v>
      </c>
      <c r="AS17" s="317">
        <f t="shared" si="4"/>
        <v>763.36878807806625</v>
      </c>
      <c r="AT17" s="317">
        <f t="shared" si="4"/>
        <v>960.69299999999987</v>
      </c>
      <c r="AU17" s="317">
        <f t="shared" si="4"/>
        <v>733.84</v>
      </c>
      <c r="AV17" s="317">
        <f t="shared" si="4"/>
        <v>968.37500000000023</v>
      </c>
      <c r="AW17" s="317">
        <f t="shared" si="4"/>
        <v>998.42199999999991</v>
      </c>
      <c r="AX17" s="317">
        <f t="shared" si="4"/>
        <v>1103.9621309999998</v>
      </c>
      <c r="AY17" s="317">
        <f t="shared" si="4"/>
        <v>1197.1680269999999</v>
      </c>
      <c r="AZ17" s="317">
        <f t="shared" si="4"/>
        <v>1275.5067700000002</v>
      </c>
      <c r="BA17" s="317">
        <f t="shared" si="4"/>
        <v>1315.1345980000001</v>
      </c>
      <c r="BB17" s="317">
        <f t="shared" si="4"/>
        <v>1327.6819739999989</v>
      </c>
      <c r="BC17" s="317">
        <f t="shared" si="4"/>
        <v>1347.1518148446023</v>
      </c>
      <c r="BD17" s="317">
        <f t="shared" si="4"/>
        <v>1345.1564549999996</v>
      </c>
      <c r="BE17" s="317">
        <f t="shared" si="4"/>
        <v>1336.3771304102056</v>
      </c>
      <c r="BF17" s="317">
        <f t="shared" si="4"/>
        <v>1403.0935666124119</v>
      </c>
      <c r="BG17" s="317">
        <f t="shared" si="4"/>
        <v>1613.6138907605705</v>
      </c>
      <c r="BH17" s="317">
        <f t="shared" si="4"/>
        <v>1728.4576144734931</v>
      </c>
      <c r="BI17" s="317">
        <f t="shared" si="4"/>
        <v>1930.7936408840555</v>
      </c>
      <c r="BJ17" s="317">
        <f t="shared" si="4"/>
        <v>1937.0327149637794</v>
      </c>
      <c r="BK17" s="317">
        <f t="shared" si="4"/>
        <v>1980.0739629037898</v>
      </c>
      <c r="BL17" s="317">
        <f t="shared" ref="BL17:CC17" si="5">BL4-BL16</f>
        <v>2071.6184511615079</v>
      </c>
      <c r="BM17" s="317">
        <f t="shared" si="5"/>
        <v>2457.9322396321481</v>
      </c>
      <c r="BN17" s="317">
        <f t="shared" si="5"/>
        <v>2651.7587673972803</v>
      </c>
      <c r="BO17" s="317">
        <f t="shared" si="5"/>
        <v>2691.2493936043288</v>
      </c>
      <c r="BP17" s="317">
        <f t="shared" si="5"/>
        <v>2775.3624294480583</v>
      </c>
      <c r="BQ17" s="317">
        <f t="shared" si="5"/>
        <v>0</v>
      </c>
      <c r="BR17" s="317">
        <f t="shared" si="5"/>
        <v>0</v>
      </c>
      <c r="BS17" s="317">
        <f t="shared" si="5"/>
        <v>0</v>
      </c>
      <c r="BT17" s="317">
        <f t="shared" si="5"/>
        <v>0</v>
      </c>
      <c r="BU17" s="317">
        <f t="shared" si="5"/>
        <v>0</v>
      </c>
      <c r="BV17" s="317">
        <f t="shared" si="5"/>
        <v>0</v>
      </c>
      <c r="BW17" s="317">
        <f t="shared" si="5"/>
        <v>0</v>
      </c>
      <c r="BX17" s="317">
        <f t="shared" si="5"/>
        <v>0</v>
      </c>
      <c r="BY17" s="317">
        <f t="shared" si="5"/>
        <v>0</v>
      </c>
      <c r="BZ17" s="317">
        <f t="shared" si="5"/>
        <v>0</v>
      </c>
      <c r="CA17" s="317">
        <f t="shared" si="5"/>
        <v>0</v>
      </c>
      <c r="CB17" s="317">
        <f t="shared" si="5"/>
        <v>0</v>
      </c>
      <c r="CC17" s="318">
        <f t="shared" si="5"/>
        <v>0</v>
      </c>
    </row>
    <row r="18" spans="1:81" ht="26.25" customHeight="1" x14ac:dyDescent="0.4">
      <c r="A18" s="67"/>
      <c r="B18" s="49" t="s">
        <v>571</v>
      </c>
      <c r="C18" s="347"/>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8"/>
    </row>
    <row r="19" spans="1:81" x14ac:dyDescent="0.4">
      <c r="A19" s="348"/>
      <c r="B19" s="65" t="s">
        <v>572</v>
      </c>
      <c r="C19" s="347"/>
      <c r="D19" s="317">
        <v>0</v>
      </c>
      <c r="E19" s="317">
        <v>0</v>
      </c>
      <c r="F19" s="317">
        <v>0</v>
      </c>
      <c r="G19" s="317">
        <v>0</v>
      </c>
      <c r="H19" s="317">
        <v>0</v>
      </c>
      <c r="I19" s="317">
        <v>0</v>
      </c>
      <c r="J19" s="317">
        <v>0</v>
      </c>
      <c r="K19" s="317">
        <v>0</v>
      </c>
      <c r="L19" s="317">
        <v>0</v>
      </c>
      <c r="M19" s="317">
        <v>0</v>
      </c>
      <c r="N19" s="317">
        <v>0</v>
      </c>
      <c r="O19" s="317">
        <v>0</v>
      </c>
      <c r="P19" s="317">
        <v>0</v>
      </c>
      <c r="Q19" s="317">
        <v>0</v>
      </c>
      <c r="R19" s="317">
        <v>0</v>
      </c>
      <c r="S19" s="317">
        <v>0</v>
      </c>
      <c r="T19" s="317">
        <v>0</v>
      </c>
      <c r="U19" s="317">
        <v>0</v>
      </c>
      <c r="V19" s="317">
        <v>0</v>
      </c>
      <c r="W19" s="317">
        <v>0</v>
      </c>
      <c r="X19" s="317">
        <v>0</v>
      </c>
      <c r="Y19" s="317">
        <v>0</v>
      </c>
      <c r="Z19" s="317">
        <v>0</v>
      </c>
      <c r="AA19" s="317">
        <v>0</v>
      </c>
      <c r="AB19" s="317">
        <v>0</v>
      </c>
      <c r="AC19" s="317">
        <v>0</v>
      </c>
      <c r="AD19" s="317">
        <v>0</v>
      </c>
      <c r="AE19" s="317">
        <v>0</v>
      </c>
      <c r="AF19" s="317">
        <v>0</v>
      </c>
      <c r="AG19" s="317">
        <v>0</v>
      </c>
      <c r="AH19" s="317">
        <v>189.0604099893182</v>
      </c>
      <c r="AI19" s="317">
        <v>217.24186395918002</v>
      </c>
      <c r="AJ19" s="317">
        <v>291.64676658977385</v>
      </c>
      <c r="AK19" s="317">
        <v>435.79447132057123</v>
      </c>
      <c r="AL19" s="317">
        <v>531.64070822038082</v>
      </c>
      <c r="AM19" s="317">
        <v>599.91337522552976</v>
      </c>
      <c r="AN19" s="317">
        <v>667.59777746960162</v>
      </c>
      <c r="AO19" s="317">
        <v>730.54411349699535</v>
      </c>
      <c r="AP19" s="317">
        <v>805.60849456809274</v>
      </c>
      <c r="AQ19" s="317">
        <v>838.18835992187337</v>
      </c>
      <c r="AR19" s="317">
        <v>760.26900000000001</v>
      </c>
      <c r="AS19" s="317">
        <v>936.29321192193368</v>
      </c>
      <c r="AT19" s="317">
        <v>1162.117</v>
      </c>
      <c r="AU19" s="317">
        <v>670.327</v>
      </c>
      <c r="AV19" s="317">
        <v>724.20100000000002</v>
      </c>
      <c r="AW19" s="317">
        <v>941.47799999999995</v>
      </c>
      <c r="AX19" s="317">
        <v>973.24916299999973</v>
      </c>
      <c r="AY19" s="317">
        <v>991.50290500000006</v>
      </c>
      <c r="AZ19" s="317">
        <v>1035.1050220000002</v>
      </c>
      <c r="BA19" s="317">
        <v>1079.5440269999999</v>
      </c>
      <c r="BB19" s="317">
        <v>1124.7226409999994</v>
      </c>
      <c r="BC19" s="317">
        <v>1163.735510948489</v>
      </c>
      <c r="BD19" s="317">
        <v>1229.3620240181656</v>
      </c>
      <c r="BE19" s="317">
        <v>1349.4457237699216</v>
      </c>
      <c r="BF19" s="317">
        <v>1430.8457317625675</v>
      </c>
      <c r="BG19" s="317">
        <v>1612.517104499429</v>
      </c>
      <c r="BH19" s="317">
        <v>1828.5273484448542</v>
      </c>
      <c r="BI19" s="317">
        <v>1843.2959341159444</v>
      </c>
      <c r="BJ19" s="317">
        <v>2003.9939900362206</v>
      </c>
      <c r="BK19" s="317">
        <v>2046.6136160962108</v>
      </c>
      <c r="BL19" s="317">
        <v>2162.8252108384918</v>
      </c>
      <c r="BM19" s="317">
        <v>2239.7459853678515</v>
      </c>
      <c r="BN19" s="317">
        <v>2273.0145576027198</v>
      </c>
      <c r="BO19" s="317">
        <v>2227.1295013956719</v>
      </c>
      <c r="BP19" s="317">
        <v>2136.5856605519407</v>
      </c>
      <c r="BQ19" s="317">
        <v>0</v>
      </c>
      <c r="BR19" s="317">
        <v>0</v>
      </c>
      <c r="BS19" s="317">
        <v>0</v>
      </c>
      <c r="BT19" s="317">
        <v>0</v>
      </c>
      <c r="BU19" s="317">
        <v>0</v>
      </c>
      <c r="BV19" s="317">
        <v>0</v>
      </c>
      <c r="BW19" s="317">
        <v>0</v>
      </c>
      <c r="BX19" s="317">
        <v>0</v>
      </c>
      <c r="BY19" s="317">
        <v>0</v>
      </c>
      <c r="BZ19" s="317">
        <v>0</v>
      </c>
      <c r="CA19" s="317">
        <v>0</v>
      </c>
      <c r="CB19" s="317">
        <v>0</v>
      </c>
      <c r="CC19" s="318">
        <v>0</v>
      </c>
    </row>
    <row r="20" spans="1:81" x14ac:dyDescent="0.4">
      <c r="A20" s="348"/>
      <c r="B20" s="65" t="s">
        <v>447</v>
      </c>
      <c r="C20" s="347"/>
      <c r="D20" s="317">
        <v>0</v>
      </c>
      <c r="E20" s="317">
        <v>0</v>
      </c>
      <c r="F20" s="317">
        <v>0</v>
      </c>
      <c r="G20" s="317">
        <v>0</v>
      </c>
      <c r="H20" s="317">
        <v>0</v>
      </c>
      <c r="I20" s="317">
        <v>0</v>
      </c>
      <c r="J20" s="317">
        <v>0</v>
      </c>
      <c r="K20" s="317">
        <v>0</v>
      </c>
      <c r="L20" s="317">
        <v>0</v>
      </c>
      <c r="M20" s="317">
        <v>0</v>
      </c>
      <c r="N20" s="317">
        <v>0</v>
      </c>
      <c r="O20" s="317">
        <v>0</v>
      </c>
      <c r="P20" s="317">
        <v>0</v>
      </c>
      <c r="Q20" s="317">
        <v>0</v>
      </c>
      <c r="R20" s="317">
        <v>0</v>
      </c>
      <c r="S20" s="317">
        <v>0</v>
      </c>
      <c r="T20" s="317">
        <v>0</v>
      </c>
      <c r="U20" s="317">
        <v>0</v>
      </c>
      <c r="V20" s="317">
        <v>0</v>
      </c>
      <c r="W20" s="317">
        <v>0</v>
      </c>
      <c r="X20" s="317">
        <v>0</v>
      </c>
      <c r="Y20" s="317">
        <v>0</v>
      </c>
      <c r="Z20" s="317">
        <v>0</v>
      </c>
      <c r="AA20" s="317">
        <v>0</v>
      </c>
      <c r="AB20" s="317">
        <v>0</v>
      </c>
      <c r="AC20" s="317">
        <v>0</v>
      </c>
      <c r="AD20" s="317">
        <v>0</v>
      </c>
      <c r="AE20" s="317">
        <v>0</v>
      </c>
      <c r="AF20" s="317">
        <v>0</v>
      </c>
      <c r="AG20" s="317">
        <v>0</v>
      </c>
      <c r="AH20" s="317">
        <v>27.502827272667155</v>
      </c>
      <c r="AI20" s="317">
        <v>31.585852043726426</v>
      </c>
      <c r="AJ20" s="317">
        <v>42.384582121077884</v>
      </c>
      <c r="AK20" s="317">
        <v>63.213077234706887</v>
      </c>
      <c r="AL20" s="317">
        <v>76.776376134597115</v>
      </c>
      <c r="AM20" s="317">
        <v>86.294927523123278</v>
      </c>
      <c r="AN20" s="317">
        <v>96.19980924653629</v>
      </c>
      <c r="AO20" s="317">
        <v>104.64116166965778</v>
      </c>
      <c r="AP20" s="317">
        <v>116.03413200590694</v>
      </c>
      <c r="AQ20" s="317">
        <v>120.6229520803748</v>
      </c>
      <c r="AR20" s="317">
        <v>83.058999999999997</v>
      </c>
      <c r="AS20" s="317">
        <v>114.8284154022263</v>
      </c>
      <c r="AT20" s="317">
        <v>166.71700000000001</v>
      </c>
      <c r="AU20" s="317">
        <v>112.279</v>
      </c>
      <c r="AV20" s="317">
        <v>146.14699999999999</v>
      </c>
      <c r="AW20" s="317">
        <v>188.857</v>
      </c>
      <c r="AX20" s="317">
        <v>237.89668399999994</v>
      </c>
      <c r="AY20" s="317">
        <v>279.43384600000002</v>
      </c>
      <c r="AZ20" s="317">
        <v>318.77796300000006</v>
      </c>
      <c r="BA20" s="317">
        <v>366.771837</v>
      </c>
      <c r="BB20" s="317">
        <v>408.74446599999976</v>
      </c>
      <c r="BC20" s="317">
        <v>444.9005951357899</v>
      </c>
      <c r="BD20" s="317">
        <v>486.32011499999982</v>
      </c>
      <c r="BE20" s="317">
        <v>528.76477520781191</v>
      </c>
      <c r="BF20" s="317">
        <v>593.43878223860281</v>
      </c>
      <c r="BG20" s="317">
        <v>700.71103272999665</v>
      </c>
      <c r="BH20" s="317">
        <v>750.02694315173312</v>
      </c>
      <c r="BI20" s="317">
        <v>839.96132516636135</v>
      </c>
      <c r="BJ20" s="317">
        <v>805.30950638016247</v>
      </c>
      <c r="BK20" s="317">
        <v>828.09404862651547</v>
      </c>
      <c r="BL20" s="317">
        <v>869.82127433533924</v>
      </c>
      <c r="BM20" s="317">
        <v>950.96467470191726</v>
      </c>
      <c r="BN20" s="317">
        <v>1008.5423032163782</v>
      </c>
      <c r="BO20" s="317">
        <v>1020.7892962954842</v>
      </c>
      <c r="BP20" s="317">
        <v>1035.9458838204823</v>
      </c>
      <c r="BQ20" s="317">
        <v>0</v>
      </c>
      <c r="BR20" s="317">
        <v>0</v>
      </c>
      <c r="BS20" s="317">
        <v>0</v>
      </c>
      <c r="BT20" s="317">
        <v>0</v>
      </c>
      <c r="BU20" s="317">
        <v>0</v>
      </c>
      <c r="BV20" s="317">
        <v>0</v>
      </c>
      <c r="BW20" s="317">
        <v>0</v>
      </c>
      <c r="BX20" s="317">
        <v>0</v>
      </c>
      <c r="BY20" s="317">
        <v>0</v>
      </c>
      <c r="BZ20" s="317">
        <v>0</v>
      </c>
      <c r="CA20" s="317">
        <v>0</v>
      </c>
      <c r="CB20" s="317">
        <v>0</v>
      </c>
      <c r="CC20" s="318">
        <v>0</v>
      </c>
    </row>
    <row r="21" spans="1:81" x14ac:dyDescent="0.4">
      <c r="A21" s="348"/>
      <c r="B21" s="65" t="s">
        <v>573</v>
      </c>
      <c r="C21" s="347"/>
      <c r="D21" s="317">
        <v>0</v>
      </c>
      <c r="E21" s="317">
        <v>0</v>
      </c>
      <c r="F21" s="317">
        <v>0</v>
      </c>
      <c r="G21" s="317">
        <v>0</v>
      </c>
      <c r="H21" s="317">
        <v>0</v>
      </c>
      <c r="I21" s="317">
        <v>0</v>
      </c>
      <c r="J21" s="317">
        <v>0</v>
      </c>
      <c r="K21" s="317">
        <v>0</v>
      </c>
      <c r="L21" s="317">
        <v>0</v>
      </c>
      <c r="M21" s="317">
        <v>0</v>
      </c>
      <c r="N21" s="317">
        <v>0</v>
      </c>
      <c r="O21" s="317">
        <v>0</v>
      </c>
      <c r="P21" s="317">
        <v>0</v>
      </c>
      <c r="Q21" s="317">
        <v>0</v>
      </c>
      <c r="R21" s="317">
        <v>0</v>
      </c>
      <c r="S21" s="317">
        <v>0</v>
      </c>
      <c r="T21" s="317">
        <v>0</v>
      </c>
      <c r="U21" s="317">
        <v>0</v>
      </c>
      <c r="V21" s="317">
        <v>0</v>
      </c>
      <c r="W21" s="317">
        <v>0</v>
      </c>
      <c r="X21" s="317">
        <v>0</v>
      </c>
      <c r="Y21" s="317">
        <v>0</v>
      </c>
      <c r="Z21" s="317">
        <v>0</v>
      </c>
      <c r="AA21" s="317">
        <v>0</v>
      </c>
      <c r="AB21" s="317">
        <v>0</v>
      </c>
      <c r="AC21" s="317">
        <v>0</v>
      </c>
      <c r="AD21" s="317">
        <v>0</v>
      </c>
      <c r="AE21" s="317">
        <v>0</v>
      </c>
      <c r="AF21" s="317">
        <v>0</v>
      </c>
      <c r="AG21" s="317">
        <v>0</v>
      </c>
      <c r="AH21" s="317">
        <v>88.945632781705058</v>
      </c>
      <c r="AI21" s="317">
        <v>102.63989716099778</v>
      </c>
      <c r="AJ21" s="317">
        <v>138.3856917255178</v>
      </c>
      <c r="AK21" s="317">
        <v>205.51754927689734</v>
      </c>
      <c r="AL21" s="317">
        <v>249.99250242525952</v>
      </c>
      <c r="AM21" s="317">
        <v>281.05739095461479</v>
      </c>
      <c r="AN21" s="317">
        <v>312.24655644943772</v>
      </c>
      <c r="AO21" s="317">
        <v>341.18609501439198</v>
      </c>
      <c r="AP21" s="317">
        <v>377.30402508543466</v>
      </c>
      <c r="AQ21" s="317">
        <v>392.27715570427546</v>
      </c>
      <c r="AR21" s="317">
        <v>216.39</v>
      </c>
      <c r="AS21" s="317">
        <v>243.14730758287362</v>
      </c>
      <c r="AT21" s="317">
        <v>222.857</v>
      </c>
      <c r="AU21" s="317">
        <v>185.916</v>
      </c>
      <c r="AV21" s="317">
        <v>219.042</v>
      </c>
      <c r="AW21" s="317">
        <v>306.87099999999998</v>
      </c>
      <c r="AX21" s="317">
        <v>345.70058699999993</v>
      </c>
      <c r="AY21" s="317">
        <v>383.72152899999998</v>
      </c>
      <c r="AZ21" s="317">
        <v>408.69452700000005</v>
      </c>
      <c r="BA21" s="317">
        <v>423.69869799999998</v>
      </c>
      <c r="BB21" s="317">
        <v>442.26725699999969</v>
      </c>
      <c r="BC21" s="317">
        <v>458.38614234181148</v>
      </c>
      <c r="BD21" s="317">
        <v>449.61359899999985</v>
      </c>
      <c r="BE21" s="317">
        <v>447.65738801479245</v>
      </c>
      <c r="BF21" s="317">
        <v>456.77495423193301</v>
      </c>
      <c r="BG21" s="317">
        <v>524.55682653580504</v>
      </c>
      <c r="BH21" s="317">
        <v>571.40950903414523</v>
      </c>
      <c r="BI21" s="317">
        <v>632.58899092529441</v>
      </c>
      <c r="BJ21" s="317">
        <v>623.4840715467576</v>
      </c>
      <c r="BK21" s="317">
        <v>618.93076704709995</v>
      </c>
      <c r="BL21" s="317">
        <v>631.6028273544332</v>
      </c>
      <c r="BM21" s="317">
        <v>678.72746288485951</v>
      </c>
      <c r="BN21" s="317">
        <v>743.17843271133438</v>
      </c>
      <c r="BO21" s="317">
        <v>750.37605441262167</v>
      </c>
      <c r="BP21" s="317">
        <v>756.7359161644182</v>
      </c>
      <c r="BQ21" s="317">
        <v>0</v>
      </c>
      <c r="BR21" s="317">
        <v>0</v>
      </c>
      <c r="BS21" s="317">
        <v>0</v>
      </c>
      <c r="BT21" s="317">
        <v>0</v>
      </c>
      <c r="BU21" s="317">
        <v>0</v>
      </c>
      <c r="BV21" s="317">
        <v>0</v>
      </c>
      <c r="BW21" s="317">
        <v>0</v>
      </c>
      <c r="BX21" s="317">
        <v>0</v>
      </c>
      <c r="BY21" s="317">
        <v>0</v>
      </c>
      <c r="BZ21" s="317">
        <v>0</v>
      </c>
      <c r="CA21" s="317">
        <v>0</v>
      </c>
      <c r="CB21" s="317">
        <v>0</v>
      </c>
      <c r="CC21" s="318">
        <v>0</v>
      </c>
    </row>
    <row r="22" spans="1:81" x14ac:dyDescent="0.4">
      <c r="A22" s="348"/>
      <c r="B22" s="65" t="s">
        <v>404</v>
      </c>
      <c r="C22" s="347"/>
      <c r="D22" s="317">
        <v>0</v>
      </c>
      <c r="E22" s="317">
        <v>0</v>
      </c>
      <c r="F22" s="317">
        <v>0</v>
      </c>
      <c r="G22" s="317">
        <v>0</v>
      </c>
      <c r="H22" s="317">
        <v>0</v>
      </c>
      <c r="I22" s="317">
        <v>0</v>
      </c>
      <c r="J22" s="317">
        <v>0</v>
      </c>
      <c r="K22" s="317">
        <v>0</v>
      </c>
      <c r="L22" s="317">
        <v>0</v>
      </c>
      <c r="M22" s="317">
        <v>0</v>
      </c>
      <c r="N22" s="317">
        <v>0</v>
      </c>
      <c r="O22" s="317">
        <v>0</v>
      </c>
      <c r="P22" s="317">
        <v>0</v>
      </c>
      <c r="Q22" s="317">
        <v>0</v>
      </c>
      <c r="R22" s="317">
        <v>0</v>
      </c>
      <c r="S22" s="317">
        <v>0</v>
      </c>
      <c r="T22" s="317">
        <v>0</v>
      </c>
      <c r="U22" s="317">
        <v>0</v>
      </c>
      <c r="V22" s="317">
        <v>0</v>
      </c>
      <c r="W22" s="317">
        <v>0</v>
      </c>
      <c r="X22" s="317">
        <v>0</v>
      </c>
      <c r="Y22" s="317">
        <v>0</v>
      </c>
      <c r="Z22" s="317">
        <v>0</v>
      </c>
      <c r="AA22" s="317">
        <v>0</v>
      </c>
      <c r="AB22" s="317">
        <v>0</v>
      </c>
      <c r="AC22" s="317">
        <v>0</v>
      </c>
      <c r="AD22" s="317">
        <v>0</v>
      </c>
      <c r="AE22" s="317">
        <v>0</v>
      </c>
      <c r="AF22" s="317">
        <v>0</v>
      </c>
      <c r="AG22" s="317">
        <v>0</v>
      </c>
      <c r="AH22" s="317">
        <v>73.242794596669199</v>
      </c>
      <c r="AI22" s="317">
        <v>85.168081893459714</v>
      </c>
      <c r="AJ22" s="317">
        <v>115.30566723086193</v>
      </c>
      <c r="AK22" s="317">
        <v>169.32691721496712</v>
      </c>
      <c r="AL22" s="317">
        <v>204.21808645897408</v>
      </c>
      <c r="AM22" s="317">
        <v>227.83044737490729</v>
      </c>
      <c r="AN22" s="317">
        <v>252.51033820403745</v>
      </c>
      <c r="AO22" s="317">
        <v>274.82477751762963</v>
      </c>
      <c r="AP22" s="317">
        <v>305.30618267506998</v>
      </c>
      <c r="AQ22" s="317">
        <v>317.94417999582299</v>
      </c>
      <c r="AR22" s="317">
        <v>223.36600000000001</v>
      </c>
      <c r="AS22" s="317">
        <v>286.63975529133552</v>
      </c>
      <c r="AT22" s="317">
        <v>372.90100000000001</v>
      </c>
      <c r="AU22" s="317">
        <v>327.95400000000001</v>
      </c>
      <c r="AV22" s="317">
        <v>480.35</v>
      </c>
      <c r="AW22" s="317">
        <v>380.02</v>
      </c>
      <c r="AX22" s="317">
        <v>382.28165999999993</v>
      </c>
      <c r="AY22" s="317">
        <v>366.89570099999997</v>
      </c>
      <c r="AZ22" s="317">
        <v>361.93527000000006</v>
      </c>
      <c r="BA22" s="317">
        <v>314.93220000000008</v>
      </c>
      <c r="BB22" s="317">
        <v>270.82839699999982</v>
      </c>
      <c r="BC22" s="317">
        <v>249.93090682948699</v>
      </c>
      <c r="BD22" s="317">
        <v>226.13233899999992</v>
      </c>
      <c r="BE22" s="317">
        <v>192.60883676756498</v>
      </c>
      <c r="BF22" s="317">
        <v>192.05057165464862</v>
      </c>
      <c r="BG22" s="317">
        <v>171.31617186991193</v>
      </c>
      <c r="BH22" s="317">
        <v>217.85321717670377</v>
      </c>
      <c r="BI22" s="317">
        <v>241.13550347906477</v>
      </c>
      <c r="BJ22" s="317">
        <v>243.50566881771863</v>
      </c>
      <c r="BK22" s="317">
        <v>242.59360966221021</v>
      </c>
      <c r="BL22" s="317">
        <v>285.76615929922252</v>
      </c>
      <c r="BM22" s="317">
        <v>460.43987830568727</v>
      </c>
      <c r="BN22" s="317">
        <v>455.5631536628552</v>
      </c>
      <c r="BO22" s="317">
        <v>451.67751435741542</v>
      </c>
      <c r="BP22" s="317">
        <v>463.81295775151688</v>
      </c>
      <c r="BQ22" s="317">
        <v>0</v>
      </c>
      <c r="BR22" s="317">
        <v>0</v>
      </c>
      <c r="BS22" s="317">
        <v>0</v>
      </c>
      <c r="BT22" s="317">
        <v>0</v>
      </c>
      <c r="BU22" s="317">
        <v>0</v>
      </c>
      <c r="BV22" s="317">
        <v>0</v>
      </c>
      <c r="BW22" s="317">
        <v>0</v>
      </c>
      <c r="BX22" s="317">
        <v>0</v>
      </c>
      <c r="BY22" s="317">
        <v>0</v>
      </c>
      <c r="BZ22" s="317">
        <v>0</v>
      </c>
      <c r="CA22" s="317">
        <v>0</v>
      </c>
      <c r="CB22" s="317">
        <v>0</v>
      </c>
      <c r="CC22" s="318">
        <v>0</v>
      </c>
    </row>
    <row r="23" spans="1:81" x14ac:dyDescent="0.4">
      <c r="A23" s="49"/>
      <c r="B23" s="65" t="s">
        <v>574</v>
      </c>
      <c r="C23" s="347"/>
      <c r="D23" s="317">
        <v>0</v>
      </c>
      <c r="E23" s="317">
        <v>0</v>
      </c>
      <c r="F23" s="317">
        <v>0</v>
      </c>
      <c r="G23" s="317">
        <v>0</v>
      </c>
      <c r="H23" s="317">
        <v>0</v>
      </c>
      <c r="I23" s="317">
        <v>0</v>
      </c>
      <c r="J23" s="317">
        <v>0</v>
      </c>
      <c r="K23" s="317">
        <v>0</v>
      </c>
      <c r="L23" s="317">
        <v>0</v>
      </c>
      <c r="M23" s="317">
        <v>0</v>
      </c>
      <c r="N23" s="317">
        <v>0</v>
      </c>
      <c r="O23" s="317">
        <v>0</v>
      </c>
      <c r="P23" s="317">
        <v>0</v>
      </c>
      <c r="Q23" s="317">
        <v>0</v>
      </c>
      <c r="R23" s="317">
        <v>0</v>
      </c>
      <c r="S23" s="317">
        <v>0</v>
      </c>
      <c r="T23" s="317">
        <v>0</v>
      </c>
      <c r="U23" s="317">
        <v>0</v>
      </c>
      <c r="V23" s="317">
        <v>0</v>
      </c>
      <c r="W23" s="317">
        <v>0</v>
      </c>
      <c r="X23" s="317">
        <v>0</v>
      </c>
      <c r="Y23" s="317">
        <v>0</v>
      </c>
      <c r="Z23" s="317">
        <v>0</v>
      </c>
      <c r="AA23" s="317">
        <v>0</v>
      </c>
      <c r="AB23" s="317">
        <v>0</v>
      </c>
      <c r="AC23" s="317">
        <v>0</v>
      </c>
      <c r="AD23" s="317">
        <v>0</v>
      </c>
      <c r="AE23" s="317">
        <v>0</v>
      </c>
      <c r="AF23" s="317">
        <v>0</v>
      </c>
      <c r="AG23" s="317">
        <v>0</v>
      </c>
      <c r="AH23" s="317">
        <v>7.2483353596404072</v>
      </c>
      <c r="AI23" s="317">
        <v>8.3643049426361529</v>
      </c>
      <c r="AJ23" s="317">
        <v>11.277292332768525</v>
      </c>
      <c r="AK23" s="317">
        <v>16.747984952857394</v>
      </c>
      <c r="AL23" s="317">
        <v>20.372326760788525</v>
      </c>
      <c r="AM23" s="317">
        <v>22.903858921824849</v>
      </c>
      <c r="AN23" s="317">
        <v>25.445518630386744</v>
      </c>
      <c r="AO23" s="317">
        <v>27.803852301325378</v>
      </c>
      <c r="AP23" s="317">
        <v>30.747165665495459</v>
      </c>
      <c r="AQ23" s="317">
        <v>31.967352297653349</v>
      </c>
      <c r="AR23" s="317">
        <v>82.050000000000196</v>
      </c>
      <c r="AS23" s="317">
        <v>118.75330980163085</v>
      </c>
      <c r="AT23" s="317">
        <v>198.21799999999985</v>
      </c>
      <c r="AU23" s="317">
        <v>107.69100000000003</v>
      </c>
      <c r="AV23" s="317">
        <v>122.83600000000021</v>
      </c>
      <c r="AW23" s="317">
        <v>122.67399999999998</v>
      </c>
      <c r="AX23" s="317">
        <v>138.08320000000001</v>
      </c>
      <c r="AY23" s="317">
        <v>167.11695100000003</v>
      </c>
      <c r="AZ23" s="317">
        <v>186.09901000000005</v>
      </c>
      <c r="BA23" s="317">
        <v>209.73186299999998</v>
      </c>
      <c r="BB23" s="317">
        <v>205.84185399999987</v>
      </c>
      <c r="BC23" s="317">
        <v>193.93417053751386</v>
      </c>
      <c r="BD23" s="317">
        <v>183.09040199999998</v>
      </c>
      <c r="BE23" s="317">
        <v>167.34613042003627</v>
      </c>
      <c r="BF23" s="317">
        <v>160.82925848722746</v>
      </c>
      <c r="BG23" s="317">
        <v>217.02985962485695</v>
      </c>
      <c r="BH23" s="317">
        <v>189.16794511091098</v>
      </c>
      <c r="BI23" s="317">
        <v>217.10782131333502</v>
      </c>
      <c r="BJ23" s="317">
        <v>264.73346821914066</v>
      </c>
      <c r="BK23" s="317">
        <v>290.45553756796437</v>
      </c>
      <c r="BL23" s="317">
        <v>284.42819017251315</v>
      </c>
      <c r="BM23" s="317">
        <v>367.80022373968399</v>
      </c>
      <c r="BN23" s="317">
        <v>444.4748778067123</v>
      </c>
      <c r="BO23" s="317">
        <v>468.40652853880829</v>
      </c>
      <c r="BP23" s="317">
        <v>518.86767171164104</v>
      </c>
      <c r="BQ23" s="317">
        <v>0</v>
      </c>
      <c r="BR23" s="317">
        <v>0</v>
      </c>
      <c r="BS23" s="317">
        <v>0</v>
      </c>
      <c r="BT23" s="317">
        <v>0</v>
      </c>
      <c r="BU23" s="317">
        <v>0</v>
      </c>
      <c r="BV23" s="317">
        <v>0</v>
      </c>
      <c r="BW23" s="317">
        <v>0</v>
      </c>
      <c r="BX23" s="317">
        <v>0</v>
      </c>
      <c r="BY23" s="317">
        <v>0</v>
      </c>
      <c r="BZ23" s="317">
        <v>0</v>
      </c>
      <c r="CA23" s="317">
        <v>0</v>
      </c>
      <c r="CB23" s="317">
        <v>0</v>
      </c>
      <c r="CC23" s="318">
        <v>0</v>
      </c>
    </row>
    <row r="24" spans="1:81" ht="26.25" customHeight="1" x14ac:dyDescent="0.4">
      <c r="A24" s="348"/>
      <c r="B24" s="65" t="s">
        <v>570</v>
      </c>
      <c r="C24" s="347"/>
      <c r="D24" s="317">
        <f t="shared" ref="D24:AI24" si="6">SUM(D20:D23)</f>
        <v>0</v>
      </c>
      <c r="E24" s="317">
        <f t="shared" si="6"/>
        <v>0</v>
      </c>
      <c r="F24" s="317">
        <f t="shared" si="6"/>
        <v>0</v>
      </c>
      <c r="G24" s="317">
        <f t="shared" si="6"/>
        <v>0</v>
      </c>
      <c r="H24" s="317">
        <f t="shared" si="6"/>
        <v>0</v>
      </c>
      <c r="I24" s="317">
        <f t="shared" si="6"/>
        <v>0</v>
      </c>
      <c r="J24" s="317">
        <f t="shared" si="6"/>
        <v>0</v>
      </c>
      <c r="K24" s="317">
        <f t="shared" si="6"/>
        <v>0</v>
      </c>
      <c r="L24" s="317">
        <f t="shared" si="6"/>
        <v>0</v>
      </c>
      <c r="M24" s="317">
        <f t="shared" si="6"/>
        <v>0</v>
      </c>
      <c r="N24" s="317">
        <f t="shared" si="6"/>
        <v>0</v>
      </c>
      <c r="O24" s="317">
        <f t="shared" si="6"/>
        <v>0</v>
      </c>
      <c r="P24" s="317">
        <f t="shared" si="6"/>
        <v>0</v>
      </c>
      <c r="Q24" s="317">
        <f t="shared" si="6"/>
        <v>0</v>
      </c>
      <c r="R24" s="317">
        <f t="shared" si="6"/>
        <v>0</v>
      </c>
      <c r="S24" s="317">
        <f t="shared" si="6"/>
        <v>0</v>
      </c>
      <c r="T24" s="317">
        <f t="shared" si="6"/>
        <v>0</v>
      </c>
      <c r="U24" s="317">
        <f t="shared" si="6"/>
        <v>0</v>
      </c>
      <c r="V24" s="317">
        <f t="shared" si="6"/>
        <v>0</v>
      </c>
      <c r="W24" s="317">
        <f t="shared" si="6"/>
        <v>0</v>
      </c>
      <c r="X24" s="317">
        <f t="shared" si="6"/>
        <v>0</v>
      </c>
      <c r="Y24" s="317">
        <f t="shared" si="6"/>
        <v>0</v>
      </c>
      <c r="Z24" s="317">
        <f t="shared" si="6"/>
        <v>0</v>
      </c>
      <c r="AA24" s="317">
        <f t="shared" si="6"/>
        <v>0</v>
      </c>
      <c r="AB24" s="317">
        <f t="shared" si="6"/>
        <v>0</v>
      </c>
      <c r="AC24" s="317">
        <f t="shared" si="6"/>
        <v>0</v>
      </c>
      <c r="AD24" s="317">
        <f t="shared" si="6"/>
        <v>0</v>
      </c>
      <c r="AE24" s="317">
        <f t="shared" si="6"/>
        <v>0</v>
      </c>
      <c r="AF24" s="317">
        <f t="shared" si="6"/>
        <v>0</v>
      </c>
      <c r="AG24" s="317">
        <f t="shared" si="6"/>
        <v>0</v>
      </c>
      <c r="AH24" s="317">
        <f t="shared" si="6"/>
        <v>196.93959001068183</v>
      </c>
      <c r="AI24" s="317">
        <f t="shared" si="6"/>
        <v>227.75813604082006</v>
      </c>
      <c r="AJ24" s="317">
        <f t="shared" ref="AJ24:BO24" si="7">SUM(AJ20:AJ23)</f>
        <v>307.35323341022615</v>
      </c>
      <c r="AK24" s="317">
        <f t="shared" si="7"/>
        <v>454.80552867942873</v>
      </c>
      <c r="AL24" s="317">
        <f t="shared" si="7"/>
        <v>551.35929177961918</v>
      </c>
      <c r="AM24" s="317">
        <f t="shared" si="7"/>
        <v>618.08662477447024</v>
      </c>
      <c r="AN24" s="317">
        <f t="shared" si="7"/>
        <v>686.40222253039815</v>
      </c>
      <c r="AO24" s="317">
        <f t="shared" si="7"/>
        <v>748.45588650300476</v>
      </c>
      <c r="AP24" s="317">
        <f t="shared" si="7"/>
        <v>829.39150543190704</v>
      </c>
      <c r="AQ24" s="317">
        <f t="shared" si="7"/>
        <v>862.81164007812663</v>
      </c>
      <c r="AR24" s="317">
        <f t="shared" si="7"/>
        <v>604.86500000000012</v>
      </c>
      <c r="AS24" s="317">
        <f t="shared" si="7"/>
        <v>763.36878807806625</v>
      </c>
      <c r="AT24" s="317">
        <f t="shared" si="7"/>
        <v>960.69299999999987</v>
      </c>
      <c r="AU24" s="317">
        <f t="shared" si="7"/>
        <v>733.84</v>
      </c>
      <c r="AV24" s="317">
        <f t="shared" si="7"/>
        <v>968.37500000000023</v>
      </c>
      <c r="AW24" s="317">
        <f t="shared" si="7"/>
        <v>998.42199999999991</v>
      </c>
      <c r="AX24" s="317">
        <f t="shared" si="7"/>
        <v>1103.9621309999998</v>
      </c>
      <c r="AY24" s="317">
        <f t="shared" si="7"/>
        <v>1197.1680269999999</v>
      </c>
      <c r="AZ24" s="317">
        <f t="shared" si="7"/>
        <v>1275.5067700000002</v>
      </c>
      <c r="BA24" s="317">
        <f t="shared" si="7"/>
        <v>1315.1345980000001</v>
      </c>
      <c r="BB24" s="317">
        <f t="shared" si="7"/>
        <v>1327.6819739999989</v>
      </c>
      <c r="BC24" s="317">
        <f t="shared" si="7"/>
        <v>1347.1518148446023</v>
      </c>
      <c r="BD24" s="317">
        <f t="shared" si="7"/>
        <v>1345.1564549999996</v>
      </c>
      <c r="BE24" s="317">
        <f t="shared" si="7"/>
        <v>1336.3771304102056</v>
      </c>
      <c r="BF24" s="317">
        <f t="shared" si="7"/>
        <v>1403.0935666124119</v>
      </c>
      <c r="BG24" s="317">
        <f t="shared" si="7"/>
        <v>1613.6138907605705</v>
      </c>
      <c r="BH24" s="317">
        <f t="shared" si="7"/>
        <v>1728.4576144734931</v>
      </c>
      <c r="BI24" s="317">
        <f t="shared" si="7"/>
        <v>1930.7936408840555</v>
      </c>
      <c r="BJ24" s="317">
        <f t="shared" si="7"/>
        <v>1937.0327149637794</v>
      </c>
      <c r="BK24" s="317">
        <f t="shared" si="7"/>
        <v>1980.0739629037898</v>
      </c>
      <c r="BL24" s="317">
        <f t="shared" si="7"/>
        <v>2071.6184511615079</v>
      </c>
      <c r="BM24" s="317">
        <f t="shared" si="7"/>
        <v>2457.9322396321481</v>
      </c>
      <c r="BN24" s="317">
        <f t="shared" si="7"/>
        <v>2651.7587673972803</v>
      </c>
      <c r="BO24" s="317">
        <f t="shared" si="7"/>
        <v>2691.2493936043297</v>
      </c>
      <c r="BP24" s="317">
        <f t="shared" ref="BP24:CC24" si="8">SUM(BP20:BP23)</f>
        <v>2775.3624294480583</v>
      </c>
      <c r="BQ24" s="317">
        <f t="shared" si="8"/>
        <v>0</v>
      </c>
      <c r="BR24" s="317">
        <f t="shared" si="8"/>
        <v>0</v>
      </c>
      <c r="BS24" s="317">
        <f t="shared" si="8"/>
        <v>0</v>
      </c>
      <c r="BT24" s="317">
        <f t="shared" si="8"/>
        <v>0</v>
      </c>
      <c r="BU24" s="317">
        <f t="shared" si="8"/>
        <v>0</v>
      </c>
      <c r="BV24" s="317">
        <f t="shared" si="8"/>
        <v>0</v>
      </c>
      <c r="BW24" s="317">
        <f t="shared" si="8"/>
        <v>0</v>
      </c>
      <c r="BX24" s="317">
        <f t="shared" si="8"/>
        <v>0</v>
      </c>
      <c r="BY24" s="317">
        <f t="shared" si="8"/>
        <v>0</v>
      </c>
      <c r="BZ24" s="317">
        <f t="shared" si="8"/>
        <v>0</v>
      </c>
      <c r="CA24" s="317">
        <f t="shared" si="8"/>
        <v>0</v>
      </c>
      <c r="CB24" s="317">
        <f t="shared" si="8"/>
        <v>0</v>
      </c>
      <c r="CC24" s="318">
        <f t="shared" si="8"/>
        <v>0</v>
      </c>
    </row>
    <row r="25" spans="1:81" ht="26.25" customHeight="1" x14ac:dyDescent="0.4">
      <c r="A25" s="67"/>
      <c r="B25" s="49" t="s">
        <v>575</v>
      </c>
      <c r="C25" s="34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8"/>
    </row>
    <row r="26" spans="1:81" x14ac:dyDescent="0.4">
      <c r="A26" s="348"/>
      <c r="B26" s="65" t="s">
        <v>23</v>
      </c>
      <c r="C26" s="347"/>
      <c r="D26" s="317">
        <f t="shared" ref="D26:AI26" si="9">SUM(D27:D29)</f>
        <v>0</v>
      </c>
      <c r="E26" s="317">
        <f t="shared" si="9"/>
        <v>0</v>
      </c>
      <c r="F26" s="317">
        <f t="shared" si="9"/>
        <v>0</v>
      </c>
      <c r="G26" s="317">
        <f t="shared" si="9"/>
        <v>0</v>
      </c>
      <c r="H26" s="317">
        <f t="shared" si="9"/>
        <v>0</v>
      </c>
      <c r="I26" s="317">
        <f t="shared" si="9"/>
        <v>0</v>
      </c>
      <c r="J26" s="317">
        <f t="shared" si="9"/>
        <v>0</v>
      </c>
      <c r="K26" s="317">
        <f t="shared" si="9"/>
        <v>0</v>
      </c>
      <c r="L26" s="317">
        <f t="shared" si="9"/>
        <v>0</v>
      </c>
      <c r="M26" s="317">
        <f t="shared" si="9"/>
        <v>0</v>
      </c>
      <c r="N26" s="317">
        <f t="shared" si="9"/>
        <v>0</v>
      </c>
      <c r="O26" s="317">
        <f t="shared" si="9"/>
        <v>0</v>
      </c>
      <c r="P26" s="317">
        <f t="shared" si="9"/>
        <v>0</v>
      </c>
      <c r="Q26" s="317">
        <f t="shared" si="9"/>
        <v>0</v>
      </c>
      <c r="R26" s="317">
        <f t="shared" si="9"/>
        <v>0</v>
      </c>
      <c r="S26" s="317">
        <f t="shared" si="9"/>
        <v>0</v>
      </c>
      <c r="T26" s="317">
        <f t="shared" si="9"/>
        <v>0</v>
      </c>
      <c r="U26" s="317">
        <f t="shared" si="9"/>
        <v>0</v>
      </c>
      <c r="V26" s="317">
        <f t="shared" si="9"/>
        <v>0</v>
      </c>
      <c r="W26" s="317">
        <f t="shared" si="9"/>
        <v>0</v>
      </c>
      <c r="X26" s="317">
        <f t="shared" si="9"/>
        <v>0</v>
      </c>
      <c r="Y26" s="317">
        <f t="shared" si="9"/>
        <v>0</v>
      </c>
      <c r="Z26" s="317">
        <f t="shared" si="9"/>
        <v>0</v>
      </c>
      <c r="AA26" s="317">
        <f t="shared" si="9"/>
        <v>0</v>
      </c>
      <c r="AB26" s="317">
        <f t="shared" si="9"/>
        <v>0</v>
      </c>
      <c r="AC26" s="317">
        <f t="shared" si="9"/>
        <v>0</v>
      </c>
      <c r="AD26" s="317">
        <f t="shared" si="9"/>
        <v>0</v>
      </c>
      <c r="AE26" s="317">
        <f t="shared" si="9"/>
        <v>0</v>
      </c>
      <c r="AF26" s="317">
        <f t="shared" si="9"/>
        <v>0</v>
      </c>
      <c r="AG26" s="317">
        <f t="shared" si="9"/>
        <v>0</v>
      </c>
      <c r="AH26" s="317">
        <f t="shared" si="9"/>
        <v>0</v>
      </c>
      <c r="AI26" s="317">
        <f t="shared" si="9"/>
        <v>0</v>
      </c>
      <c r="AJ26" s="317">
        <f t="shared" ref="AJ26:BO26" si="10">SUM(AJ27:AJ29)</f>
        <v>0</v>
      </c>
      <c r="AK26" s="317">
        <f t="shared" si="10"/>
        <v>0</v>
      </c>
      <c r="AL26" s="317">
        <f t="shared" si="10"/>
        <v>0</v>
      </c>
      <c r="AM26" s="317">
        <f t="shared" si="10"/>
        <v>0</v>
      </c>
      <c r="AN26" s="317">
        <f t="shared" si="10"/>
        <v>0</v>
      </c>
      <c r="AO26" s="317">
        <f t="shared" si="10"/>
        <v>0</v>
      </c>
      <c r="AP26" s="317">
        <f t="shared" si="10"/>
        <v>0</v>
      </c>
      <c r="AQ26" s="317">
        <f t="shared" si="10"/>
        <v>0</v>
      </c>
      <c r="AR26" s="317">
        <f t="shared" si="10"/>
        <v>0</v>
      </c>
      <c r="AS26" s="317">
        <f t="shared" si="10"/>
        <v>0</v>
      </c>
      <c r="AT26" s="317">
        <f t="shared" si="10"/>
        <v>0</v>
      </c>
      <c r="AU26" s="317">
        <f t="shared" si="10"/>
        <v>0</v>
      </c>
      <c r="AV26" s="317">
        <f t="shared" si="10"/>
        <v>0</v>
      </c>
      <c r="AW26" s="317">
        <f t="shared" si="10"/>
        <v>1939.9</v>
      </c>
      <c r="AX26" s="317">
        <f t="shared" si="10"/>
        <v>2077.2112939999997</v>
      </c>
      <c r="AY26" s="317">
        <f t="shared" si="10"/>
        <v>2188.6709320000004</v>
      </c>
      <c r="AZ26" s="317">
        <f t="shared" si="10"/>
        <v>2310.6117920000002</v>
      </c>
      <c r="BA26" s="317">
        <f t="shared" si="10"/>
        <v>2394.6786249999996</v>
      </c>
      <c r="BB26" s="317">
        <f t="shared" si="10"/>
        <v>2452.4046149999999</v>
      </c>
      <c r="BC26" s="317">
        <f t="shared" si="10"/>
        <v>2510.8873257930918</v>
      </c>
      <c r="BD26" s="317">
        <f t="shared" si="10"/>
        <v>2574.5184790181661</v>
      </c>
      <c r="BE26" s="317">
        <f t="shared" si="10"/>
        <v>2685.8228541801273</v>
      </c>
      <c r="BF26" s="317">
        <f t="shared" si="10"/>
        <v>2833.9392983749799</v>
      </c>
      <c r="BG26" s="317">
        <f t="shared" si="10"/>
        <v>3226.1309952600004</v>
      </c>
      <c r="BH26" s="317">
        <f t="shared" si="10"/>
        <v>3556.9849629183477</v>
      </c>
      <c r="BI26" s="317">
        <f t="shared" si="10"/>
        <v>3774.0895750000004</v>
      </c>
      <c r="BJ26" s="317">
        <f t="shared" si="10"/>
        <v>3941.0267050000002</v>
      </c>
      <c r="BK26" s="317">
        <f t="shared" si="10"/>
        <v>4026.6875789999999</v>
      </c>
      <c r="BL26" s="317">
        <f t="shared" si="10"/>
        <v>4234.4436619999997</v>
      </c>
      <c r="BM26" s="317">
        <f t="shared" si="10"/>
        <v>4697.6782249999997</v>
      </c>
      <c r="BN26" s="317">
        <f t="shared" si="10"/>
        <v>4924.7733250000001</v>
      </c>
      <c r="BO26" s="317">
        <f t="shared" si="10"/>
        <v>4918.3788950000007</v>
      </c>
      <c r="BP26" s="317">
        <f t="shared" ref="BP26:CC26" si="11">SUM(BP27:BP29)</f>
        <v>4911.948089999999</v>
      </c>
      <c r="BQ26" s="317">
        <f t="shared" si="11"/>
        <v>0</v>
      </c>
      <c r="BR26" s="317">
        <f t="shared" si="11"/>
        <v>0</v>
      </c>
      <c r="BS26" s="317">
        <f t="shared" si="11"/>
        <v>0</v>
      </c>
      <c r="BT26" s="317">
        <f t="shared" si="11"/>
        <v>0</v>
      </c>
      <c r="BU26" s="317">
        <f t="shared" si="11"/>
        <v>0</v>
      </c>
      <c r="BV26" s="317">
        <f t="shared" si="11"/>
        <v>0</v>
      </c>
      <c r="BW26" s="317">
        <f t="shared" si="11"/>
        <v>0</v>
      </c>
      <c r="BX26" s="317">
        <f t="shared" si="11"/>
        <v>0</v>
      </c>
      <c r="BY26" s="317">
        <f t="shared" si="11"/>
        <v>0</v>
      </c>
      <c r="BZ26" s="317">
        <f t="shared" si="11"/>
        <v>0</v>
      </c>
      <c r="CA26" s="317">
        <f t="shared" si="11"/>
        <v>0</v>
      </c>
      <c r="CB26" s="317">
        <f t="shared" si="11"/>
        <v>0</v>
      </c>
      <c r="CC26" s="318">
        <f t="shared" si="11"/>
        <v>0</v>
      </c>
    </row>
    <row r="27" spans="1:81" x14ac:dyDescent="0.4">
      <c r="A27" s="348"/>
      <c r="B27" s="178" t="s">
        <v>576</v>
      </c>
      <c r="C27" s="347"/>
      <c r="D27" s="317">
        <v>0</v>
      </c>
      <c r="E27" s="317">
        <v>0</v>
      </c>
      <c r="F27" s="317">
        <v>0</v>
      </c>
      <c r="G27" s="317">
        <v>0</v>
      </c>
      <c r="H27" s="317">
        <v>0</v>
      </c>
      <c r="I27" s="317">
        <v>0</v>
      </c>
      <c r="J27" s="317">
        <v>0</v>
      </c>
      <c r="K27" s="317">
        <v>0</v>
      </c>
      <c r="L27" s="317">
        <v>0</v>
      </c>
      <c r="M27" s="317">
        <v>0</v>
      </c>
      <c r="N27" s="317">
        <v>0</v>
      </c>
      <c r="O27" s="317">
        <v>0</v>
      </c>
      <c r="P27" s="317">
        <v>0</v>
      </c>
      <c r="Q27" s="317">
        <v>0</v>
      </c>
      <c r="R27" s="317">
        <v>0</v>
      </c>
      <c r="S27" s="317">
        <v>0</v>
      </c>
      <c r="T27" s="317">
        <v>0</v>
      </c>
      <c r="U27" s="317">
        <v>0</v>
      </c>
      <c r="V27" s="317">
        <v>0</v>
      </c>
      <c r="W27" s="317">
        <v>0</v>
      </c>
      <c r="X27" s="317">
        <v>0</v>
      </c>
      <c r="Y27" s="317">
        <v>0</v>
      </c>
      <c r="Z27" s="317">
        <v>0</v>
      </c>
      <c r="AA27" s="317">
        <v>0</v>
      </c>
      <c r="AB27" s="317">
        <v>0</v>
      </c>
      <c r="AC27" s="317">
        <v>0</v>
      </c>
      <c r="AD27" s="317">
        <v>0</v>
      </c>
      <c r="AE27" s="317">
        <v>0</v>
      </c>
      <c r="AF27" s="317">
        <v>0</v>
      </c>
      <c r="AG27" s="317">
        <v>0</v>
      </c>
      <c r="AH27" s="317">
        <v>0</v>
      </c>
      <c r="AI27" s="317">
        <v>0</v>
      </c>
      <c r="AJ27" s="317">
        <v>0</v>
      </c>
      <c r="AK27" s="317">
        <v>0</v>
      </c>
      <c r="AL27" s="317">
        <v>0</v>
      </c>
      <c r="AM27" s="317">
        <v>0</v>
      </c>
      <c r="AN27" s="317">
        <v>0</v>
      </c>
      <c r="AO27" s="317">
        <v>0</v>
      </c>
      <c r="AP27" s="317">
        <v>0</v>
      </c>
      <c r="AQ27" s="317">
        <v>0</v>
      </c>
      <c r="AR27" s="317">
        <v>0</v>
      </c>
      <c r="AS27" s="317">
        <v>0</v>
      </c>
      <c r="AT27" s="317">
        <v>0</v>
      </c>
      <c r="AU27" s="317">
        <v>0</v>
      </c>
      <c r="AV27" s="317">
        <v>0</v>
      </c>
      <c r="AW27" s="317">
        <v>1697.3629265066443</v>
      </c>
      <c r="AX27" s="317">
        <v>1808.6742359999998</v>
      </c>
      <c r="AY27" s="317">
        <v>1902.2181960000007</v>
      </c>
      <c r="AZ27" s="317">
        <v>1977.2827580000003</v>
      </c>
      <c r="BA27" s="317">
        <v>2013.6534619999995</v>
      </c>
      <c r="BB27" s="317">
        <v>2046.3778799999998</v>
      </c>
      <c r="BC27" s="317">
        <v>2096.1272547930917</v>
      </c>
      <c r="BD27" s="317">
        <v>2145.6562128556334</v>
      </c>
      <c r="BE27" s="317">
        <v>2246.2732761801276</v>
      </c>
      <c r="BF27" s="317">
        <v>2381.3558843749797</v>
      </c>
      <c r="BG27" s="317">
        <v>2743.7872092600001</v>
      </c>
      <c r="BH27" s="317">
        <v>3038.9946899183474</v>
      </c>
      <c r="BI27" s="317">
        <v>3229.8402160000005</v>
      </c>
      <c r="BJ27" s="317">
        <v>3384.656673</v>
      </c>
      <c r="BK27" s="317">
        <v>3471.3048880000001</v>
      </c>
      <c r="BL27" s="317">
        <v>3671.6925609999998</v>
      </c>
      <c r="BM27" s="317">
        <v>4094.947136911996</v>
      </c>
      <c r="BN27" s="317">
        <v>4299.4764100000002</v>
      </c>
      <c r="BO27" s="317">
        <v>4288.8172760000007</v>
      </c>
      <c r="BP27" s="317">
        <v>4281.2685299999994</v>
      </c>
      <c r="BQ27" s="317">
        <v>0</v>
      </c>
      <c r="BR27" s="317">
        <v>0</v>
      </c>
      <c r="BS27" s="317">
        <v>0</v>
      </c>
      <c r="BT27" s="317">
        <v>0</v>
      </c>
      <c r="BU27" s="317">
        <v>0</v>
      </c>
      <c r="BV27" s="317">
        <v>0</v>
      </c>
      <c r="BW27" s="317">
        <v>0</v>
      </c>
      <c r="BX27" s="317">
        <v>0</v>
      </c>
      <c r="BY27" s="317">
        <v>0</v>
      </c>
      <c r="BZ27" s="317">
        <v>0</v>
      </c>
      <c r="CA27" s="317">
        <v>0</v>
      </c>
      <c r="CB27" s="317">
        <v>0</v>
      </c>
      <c r="CC27" s="318">
        <v>0</v>
      </c>
    </row>
    <row r="28" spans="1:81" x14ac:dyDescent="0.4">
      <c r="A28" s="348"/>
      <c r="B28" s="178" t="s">
        <v>577</v>
      </c>
      <c r="C28" s="347"/>
      <c r="D28" s="317">
        <v>0</v>
      </c>
      <c r="E28" s="317">
        <v>0</v>
      </c>
      <c r="F28" s="317">
        <v>0</v>
      </c>
      <c r="G28" s="317">
        <v>0</v>
      </c>
      <c r="H28" s="317">
        <v>0</v>
      </c>
      <c r="I28" s="317">
        <v>0</v>
      </c>
      <c r="J28" s="317">
        <v>0</v>
      </c>
      <c r="K28" s="317">
        <v>0</v>
      </c>
      <c r="L28" s="317">
        <v>0</v>
      </c>
      <c r="M28" s="317">
        <v>0</v>
      </c>
      <c r="N28" s="317">
        <v>0</v>
      </c>
      <c r="O28" s="317">
        <v>0</v>
      </c>
      <c r="P28" s="317">
        <v>0</v>
      </c>
      <c r="Q28" s="317">
        <v>0</v>
      </c>
      <c r="R28" s="317">
        <v>0</v>
      </c>
      <c r="S28" s="317">
        <v>0</v>
      </c>
      <c r="T28" s="317">
        <v>0</v>
      </c>
      <c r="U28" s="317">
        <v>0</v>
      </c>
      <c r="V28" s="317">
        <v>0</v>
      </c>
      <c r="W28" s="317">
        <v>0</v>
      </c>
      <c r="X28" s="317">
        <v>0</v>
      </c>
      <c r="Y28" s="317">
        <v>0</v>
      </c>
      <c r="Z28" s="317">
        <v>0</v>
      </c>
      <c r="AA28" s="317">
        <v>0</v>
      </c>
      <c r="AB28" s="317">
        <v>0</v>
      </c>
      <c r="AC28" s="317">
        <v>0</v>
      </c>
      <c r="AD28" s="317">
        <v>0</v>
      </c>
      <c r="AE28" s="317">
        <v>0</v>
      </c>
      <c r="AF28" s="317">
        <v>0</v>
      </c>
      <c r="AG28" s="317">
        <v>0</v>
      </c>
      <c r="AH28" s="317">
        <v>0</v>
      </c>
      <c r="AI28" s="317">
        <v>0</v>
      </c>
      <c r="AJ28" s="317">
        <v>0</v>
      </c>
      <c r="AK28" s="317">
        <v>0</v>
      </c>
      <c r="AL28" s="317">
        <v>0</v>
      </c>
      <c r="AM28" s="317">
        <v>0</v>
      </c>
      <c r="AN28" s="317">
        <v>0</v>
      </c>
      <c r="AO28" s="317">
        <v>0</v>
      </c>
      <c r="AP28" s="317">
        <v>0</v>
      </c>
      <c r="AQ28" s="317">
        <v>0</v>
      </c>
      <c r="AR28" s="317">
        <v>0</v>
      </c>
      <c r="AS28" s="317">
        <v>0</v>
      </c>
      <c r="AT28" s="317">
        <v>0</v>
      </c>
      <c r="AU28" s="317">
        <v>0</v>
      </c>
      <c r="AV28" s="317">
        <v>0</v>
      </c>
      <c r="AW28" s="317">
        <v>57.568125284286531</v>
      </c>
      <c r="AX28" s="317">
        <v>64.45333500000001</v>
      </c>
      <c r="AY28" s="317">
        <v>73.004104999999981</v>
      </c>
      <c r="AZ28" s="317">
        <v>87.356730000000013</v>
      </c>
      <c r="BA28" s="317">
        <v>94.058710999999988</v>
      </c>
      <c r="BB28" s="317">
        <v>103.31371100000001</v>
      </c>
      <c r="BC28" s="317">
        <v>108.169843</v>
      </c>
      <c r="BD28" s="317">
        <v>118.92382939562549</v>
      </c>
      <c r="BE28" s="317">
        <v>123.72467599999997</v>
      </c>
      <c r="BF28" s="317">
        <v>130.99570600000001</v>
      </c>
      <c r="BG28" s="317">
        <v>145.12074899999999</v>
      </c>
      <c r="BH28" s="317">
        <v>160.45740000000004</v>
      </c>
      <c r="BI28" s="317">
        <v>176.47248999999999</v>
      </c>
      <c r="BJ28" s="317">
        <v>183.76244300000005</v>
      </c>
      <c r="BK28" s="317">
        <v>188.90478099999996</v>
      </c>
      <c r="BL28" s="317">
        <v>199.600787</v>
      </c>
      <c r="BM28" s="317">
        <v>223.05064708800333</v>
      </c>
      <c r="BN28" s="317">
        <v>237.858463</v>
      </c>
      <c r="BO28" s="317">
        <v>246.06113200000004</v>
      </c>
      <c r="BP28" s="317">
        <v>251.21643899999995</v>
      </c>
      <c r="BQ28" s="317">
        <v>0</v>
      </c>
      <c r="BR28" s="317">
        <v>0</v>
      </c>
      <c r="BS28" s="317">
        <v>0</v>
      </c>
      <c r="BT28" s="317">
        <v>0</v>
      </c>
      <c r="BU28" s="317">
        <v>0</v>
      </c>
      <c r="BV28" s="317">
        <v>0</v>
      </c>
      <c r="BW28" s="317">
        <v>0</v>
      </c>
      <c r="BX28" s="317">
        <v>0</v>
      </c>
      <c r="BY28" s="317">
        <v>0</v>
      </c>
      <c r="BZ28" s="317">
        <v>0</v>
      </c>
      <c r="CA28" s="317">
        <v>0</v>
      </c>
      <c r="CB28" s="317">
        <v>0</v>
      </c>
      <c r="CC28" s="318">
        <v>0</v>
      </c>
    </row>
    <row r="29" spans="1:81" x14ac:dyDescent="0.4">
      <c r="A29" s="348"/>
      <c r="B29" s="178" t="s">
        <v>578</v>
      </c>
      <c r="C29" s="347"/>
      <c r="D29" s="317">
        <v>0</v>
      </c>
      <c r="E29" s="317">
        <v>0</v>
      </c>
      <c r="F29" s="317">
        <v>0</v>
      </c>
      <c r="G29" s="317">
        <v>0</v>
      </c>
      <c r="H29" s="317">
        <v>0</v>
      </c>
      <c r="I29" s="317">
        <v>0</v>
      </c>
      <c r="J29" s="317">
        <v>0</v>
      </c>
      <c r="K29" s="317">
        <v>0</v>
      </c>
      <c r="L29" s="317">
        <v>0</v>
      </c>
      <c r="M29" s="317">
        <v>0</v>
      </c>
      <c r="N29" s="317">
        <v>0</v>
      </c>
      <c r="O29" s="317">
        <v>0</v>
      </c>
      <c r="P29" s="317">
        <v>0</v>
      </c>
      <c r="Q29" s="317">
        <v>0</v>
      </c>
      <c r="R29" s="317">
        <v>0</v>
      </c>
      <c r="S29" s="317">
        <v>0</v>
      </c>
      <c r="T29" s="317">
        <v>0</v>
      </c>
      <c r="U29" s="317">
        <v>0</v>
      </c>
      <c r="V29" s="317">
        <v>0</v>
      </c>
      <c r="W29" s="317">
        <v>0</v>
      </c>
      <c r="X29" s="317">
        <v>0</v>
      </c>
      <c r="Y29" s="317">
        <v>0</v>
      </c>
      <c r="Z29" s="317">
        <v>0</v>
      </c>
      <c r="AA29" s="317">
        <v>0</v>
      </c>
      <c r="AB29" s="317">
        <v>0</v>
      </c>
      <c r="AC29" s="317">
        <v>0</v>
      </c>
      <c r="AD29" s="317">
        <v>0</v>
      </c>
      <c r="AE29" s="317">
        <v>0</v>
      </c>
      <c r="AF29" s="317">
        <v>0</v>
      </c>
      <c r="AG29" s="317">
        <v>0</v>
      </c>
      <c r="AH29" s="317">
        <v>0</v>
      </c>
      <c r="AI29" s="317">
        <v>0</v>
      </c>
      <c r="AJ29" s="317">
        <v>0</v>
      </c>
      <c r="AK29" s="317">
        <v>0</v>
      </c>
      <c r="AL29" s="317">
        <v>0</v>
      </c>
      <c r="AM29" s="317">
        <v>0</v>
      </c>
      <c r="AN29" s="317">
        <v>0</v>
      </c>
      <c r="AO29" s="317">
        <v>0</v>
      </c>
      <c r="AP29" s="317">
        <v>0</v>
      </c>
      <c r="AQ29" s="317">
        <v>0</v>
      </c>
      <c r="AR29" s="317">
        <v>0</v>
      </c>
      <c r="AS29" s="317">
        <v>0</v>
      </c>
      <c r="AT29" s="317">
        <v>0</v>
      </c>
      <c r="AU29" s="317">
        <v>0</v>
      </c>
      <c r="AV29" s="317">
        <v>0</v>
      </c>
      <c r="AW29" s="317">
        <v>184.96894820906931</v>
      </c>
      <c r="AX29" s="317">
        <v>204.08372300000002</v>
      </c>
      <c r="AY29" s="317">
        <v>213.44863099999995</v>
      </c>
      <c r="AZ29" s="317">
        <v>245.97230400000004</v>
      </c>
      <c r="BA29" s="317">
        <v>286.966452</v>
      </c>
      <c r="BB29" s="317">
        <v>302.71302400000002</v>
      </c>
      <c r="BC29" s="317">
        <v>306.59022800000014</v>
      </c>
      <c r="BD29" s="317">
        <v>309.93843676690722</v>
      </c>
      <c r="BE29" s="317">
        <v>315.82490200000007</v>
      </c>
      <c r="BF29" s="317">
        <v>321.58770799999996</v>
      </c>
      <c r="BG29" s="317">
        <v>337.22303699999998</v>
      </c>
      <c r="BH29" s="317">
        <v>357.53287299999994</v>
      </c>
      <c r="BI29" s="317">
        <v>367.77686899999998</v>
      </c>
      <c r="BJ29" s="317">
        <v>372.60758899999996</v>
      </c>
      <c r="BK29" s="317">
        <v>366.47790999999995</v>
      </c>
      <c r="BL29" s="317">
        <v>363.15031399999992</v>
      </c>
      <c r="BM29" s="317">
        <v>379.68044099999997</v>
      </c>
      <c r="BN29" s="317">
        <v>387.43845199999998</v>
      </c>
      <c r="BO29" s="317">
        <v>383.50048700000008</v>
      </c>
      <c r="BP29" s="317">
        <v>379.46312099999994</v>
      </c>
      <c r="BQ29" s="317">
        <v>0</v>
      </c>
      <c r="BR29" s="317">
        <v>0</v>
      </c>
      <c r="BS29" s="317">
        <v>0</v>
      </c>
      <c r="BT29" s="317">
        <v>0</v>
      </c>
      <c r="BU29" s="317">
        <v>0</v>
      </c>
      <c r="BV29" s="317">
        <v>0</v>
      </c>
      <c r="BW29" s="317">
        <v>0</v>
      </c>
      <c r="BX29" s="317">
        <v>0</v>
      </c>
      <c r="BY29" s="317">
        <v>0</v>
      </c>
      <c r="BZ29" s="317">
        <v>0</v>
      </c>
      <c r="CA29" s="317">
        <v>0</v>
      </c>
      <c r="CB29" s="317">
        <v>0</v>
      </c>
      <c r="CC29" s="318">
        <v>0</v>
      </c>
    </row>
    <row r="30" spans="1:81" ht="26.25" customHeight="1" x14ac:dyDescent="0.4">
      <c r="A30" s="348"/>
      <c r="B30" s="65" t="s">
        <v>579</v>
      </c>
      <c r="C30" s="347"/>
      <c r="D30" s="317">
        <v>0</v>
      </c>
      <c r="E30" s="317">
        <v>0</v>
      </c>
      <c r="F30" s="317">
        <v>0</v>
      </c>
      <c r="G30" s="317">
        <v>0</v>
      </c>
      <c r="H30" s="317">
        <v>0</v>
      </c>
      <c r="I30" s="317">
        <v>0</v>
      </c>
      <c r="J30" s="317">
        <v>0</v>
      </c>
      <c r="K30" s="317">
        <v>0</v>
      </c>
      <c r="L30" s="317">
        <v>0</v>
      </c>
      <c r="M30" s="317">
        <v>0</v>
      </c>
      <c r="N30" s="317">
        <v>0</v>
      </c>
      <c r="O30" s="317">
        <v>0</v>
      </c>
      <c r="P30" s="317">
        <v>0</v>
      </c>
      <c r="Q30" s="317">
        <v>0</v>
      </c>
      <c r="R30" s="317">
        <v>0</v>
      </c>
      <c r="S30" s="317">
        <v>0</v>
      </c>
      <c r="T30" s="317">
        <v>0</v>
      </c>
      <c r="U30" s="317">
        <v>0</v>
      </c>
      <c r="V30" s="317">
        <v>0</v>
      </c>
      <c r="W30" s="317">
        <v>0</v>
      </c>
      <c r="X30" s="317">
        <v>0</v>
      </c>
      <c r="Y30" s="317">
        <v>0</v>
      </c>
      <c r="Z30" s="317">
        <v>0</v>
      </c>
      <c r="AA30" s="317">
        <v>0</v>
      </c>
      <c r="AB30" s="317">
        <v>0</v>
      </c>
      <c r="AC30" s="317">
        <v>0</v>
      </c>
      <c r="AD30" s="317">
        <v>0</v>
      </c>
      <c r="AE30" s="317">
        <v>0</v>
      </c>
      <c r="AF30" s="317">
        <v>0</v>
      </c>
      <c r="AG30" s="317">
        <v>0</v>
      </c>
      <c r="AH30" s="317">
        <v>0</v>
      </c>
      <c r="AI30" s="317">
        <v>0</v>
      </c>
      <c r="AJ30" s="317">
        <v>0</v>
      </c>
      <c r="AK30" s="317">
        <v>0</v>
      </c>
      <c r="AL30" s="317">
        <v>0</v>
      </c>
      <c r="AM30" s="317">
        <v>0</v>
      </c>
      <c r="AN30" s="317">
        <v>0</v>
      </c>
      <c r="AO30" s="317">
        <v>0</v>
      </c>
      <c r="AP30" s="317">
        <v>0</v>
      </c>
      <c r="AQ30" s="317">
        <v>0</v>
      </c>
      <c r="AR30" s="317">
        <v>0</v>
      </c>
      <c r="AS30" s="317">
        <v>206</v>
      </c>
      <c r="AT30" s="317">
        <v>2122.81</v>
      </c>
      <c r="AU30" s="317">
        <v>1404.1669999999999</v>
      </c>
      <c r="AV30" s="317">
        <v>1692.576</v>
      </c>
      <c r="AW30" s="317">
        <v>0</v>
      </c>
      <c r="AX30" s="317">
        <v>0</v>
      </c>
      <c r="AY30" s="317">
        <v>0</v>
      </c>
      <c r="AZ30" s="317">
        <v>0</v>
      </c>
      <c r="BA30" s="317">
        <v>0</v>
      </c>
      <c r="BB30" s="317">
        <v>0</v>
      </c>
      <c r="BC30" s="317">
        <v>0</v>
      </c>
      <c r="BD30" s="317">
        <v>0</v>
      </c>
      <c r="BE30" s="317">
        <v>0</v>
      </c>
      <c r="BF30" s="317">
        <v>0</v>
      </c>
      <c r="BG30" s="317">
        <v>0</v>
      </c>
      <c r="BH30" s="317">
        <v>0</v>
      </c>
      <c r="BI30" s="317">
        <v>0</v>
      </c>
      <c r="BJ30" s="317">
        <v>0</v>
      </c>
      <c r="BK30" s="317">
        <v>0</v>
      </c>
      <c r="BL30" s="317">
        <v>0</v>
      </c>
      <c r="BM30" s="317">
        <v>0</v>
      </c>
      <c r="BN30" s="317">
        <v>0</v>
      </c>
      <c r="BO30" s="317">
        <v>0</v>
      </c>
      <c r="BP30" s="317">
        <v>0</v>
      </c>
      <c r="BQ30" s="317">
        <v>0</v>
      </c>
      <c r="BR30" s="317">
        <v>0</v>
      </c>
      <c r="BS30" s="317">
        <v>0</v>
      </c>
      <c r="BT30" s="317">
        <v>0</v>
      </c>
      <c r="BU30" s="317">
        <v>0</v>
      </c>
      <c r="BV30" s="317">
        <v>0</v>
      </c>
      <c r="BW30" s="317">
        <v>0</v>
      </c>
      <c r="BX30" s="317">
        <v>0</v>
      </c>
      <c r="BY30" s="317">
        <v>0</v>
      </c>
      <c r="BZ30" s="317">
        <v>0</v>
      </c>
      <c r="CA30" s="317">
        <v>0</v>
      </c>
      <c r="CB30" s="317">
        <v>0</v>
      </c>
      <c r="CC30" s="318">
        <v>0</v>
      </c>
    </row>
    <row r="31" spans="1:81" x14ac:dyDescent="0.4">
      <c r="A31" s="348"/>
      <c r="B31" s="178" t="s">
        <v>576</v>
      </c>
      <c r="C31" s="347"/>
      <c r="D31" s="317">
        <v>0</v>
      </c>
      <c r="E31" s="317">
        <v>0</v>
      </c>
      <c r="F31" s="317">
        <v>0</v>
      </c>
      <c r="G31" s="317">
        <v>0</v>
      </c>
      <c r="H31" s="317">
        <v>0</v>
      </c>
      <c r="I31" s="317">
        <v>0</v>
      </c>
      <c r="J31" s="317">
        <v>0</v>
      </c>
      <c r="K31" s="317">
        <v>0</v>
      </c>
      <c r="L31" s="317">
        <v>0</v>
      </c>
      <c r="M31" s="317">
        <v>0</v>
      </c>
      <c r="N31" s="317">
        <v>0</v>
      </c>
      <c r="O31" s="317">
        <v>0</v>
      </c>
      <c r="P31" s="317">
        <v>0</v>
      </c>
      <c r="Q31" s="317">
        <v>0</v>
      </c>
      <c r="R31" s="317">
        <v>0</v>
      </c>
      <c r="S31" s="317">
        <v>0</v>
      </c>
      <c r="T31" s="317">
        <v>0</v>
      </c>
      <c r="U31" s="317">
        <v>0</v>
      </c>
      <c r="V31" s="317">
        <v>0</v>
      </c>
      <c r="W31" s="317">
        <v>0</v>
      </c>
      <c r="X31" s="317">
        <v>0</v>
      </c>
      <c r="Y31" s="317">
        <v>0</v>
      </c>
      <c r="Z31" s="317">
        <v>0</v>
      </c>
      <c r="AA31" s="317">
        <v>0</v>
      </c>
      <c r="AB31" s="317">
        <v>0</v>
      </c>
      <c r="AC31" s="317">
        <v>0</v>
      </c>
      <c r="AD31" s="317">
        <v>0</v>
      </c>
      <c r="AE31" s="317">
        <v>0</v>
      </c>
      <c r="AF31" s="317">
        <v>0</v>
      </c>
      <c r="AG31" s="317">
        <v>0</v>
      </c>
      <c r="AH31" s="317">
        <v>0</v>
      </c>
      <c r="AI31" s="317">
        <v>0</v>
      </c>
      <c r="AJ31" s="317">
        <v>0</v>
      </c>
      <c r="AK31" s="317">
        <v>0</v>
      </c>
      <c r="AL31" s="317">
        <v>0</v>
      </c>
      <c r="AM31" s="317">
        <v>0</v>
      </c>
      <c r="AN31" s="317">
        <v>0</v>
      </c>
      <c r="AO31" s="317">
        <v>0</v>
      </c>
      <c r="AP31" s="317">
        <v>0</v>
      </c>
      <c r="AQ31" s="317">
        <v>0</v>
      </c>
      <c r="AR31" s="317">
        <v>0</v>
      </c>
      <c r="AS31" s="317">
        <v>0</v>
      </c>
      <c r="AT31" s="317">
        <v>0</v>
      </c>
      <c r="AU31" s="317">
        <v>1244.3508119934597</v>
      </c>
      <c r="AV31" s="317">
        <v>1475.3810084883232</v>
      </c>
      <c r="AW31" s="317">
        <v>0</v>
      </c>
      <c r="AX31" s="317">
        <v>0</v>
      </c>
      <c r="AY31" s="317">
        <v>0</v>
      </c>
      <c r="AZ31" s="317">
        <v>0</v>
      </c>
      <c r="BA31" s="317">
        <v>0</v>
      </c>
      <c r="BB31" s="317">
        <v>0</v>
      </c>
      <c r="BC31" s="317">
        <v>0</v>
      </c>
      <c r="BD31" s="317">
        <v>0</v>
      </c>
      <c r="BE31" s="317">
        <v>0</v>
      </c>
      <c r="BF31" s="317">
        <v>0</v>
      </c>
      <c r="BG31" s="317">
        <v>0</v>
      </c>
      <c r="BH31" s="317">
        <v>0</v>
      </c>
      <c r="BI31" s="317">
        <v>0</v>
      </c>
      <c r="BJ31" s="317">
        <v>0</v>
      </c>
      <c r="BK31" s="317">
        <v>0</v>
      </c>
      <c r="BL31" s="317">
        <v>0</v>
      </c>
      <c r="BM31" s="317">
        <v>0</v>
      </c>
      <c r="BN31" s="317">
        <v>0</v>
      </c>
      <c r="BO31" s="317">
        <v>0</v>
      </c>
      <c r="BP31" s="317">
        <v>0</v>
      </c>
      <c r="BQ31" s="317">
        <v>0</v>
      </c>
      <c r="BR31" s="317">
        <v>0</v>
      </c>
      <c r="BS31" s="317">
        <v>0</v>
      </c>
      <c r="BT31" s="317">
        <v>0</v>
      </c>
      <c r="BU31" s="317">
        <v>0</v>
      </c>
      <c r="BV31" s="317">
        <v>0</v>
      </c>
      <c r="BW31" s="317">
        <v>0</v>
      </c>
      <c r="BX31" s="317">
        <v>0</v>
      </c>
      <c r="BY31" s="317">
        <v>0</v>
      </c>
      <c r="BZ31" s="317">
        <v>0</v>
      </c>
      <c r="CA31" s="317">
        <v>0</v>
      </c>
      <c r="CB31" s="317">
        <v>0</v>
      </c>
      <c r="CC31" s="318">
        <v>0</v>
      </c>
    </row>
    <row r="32" spans="1:81" x14ac:dyDescent="0.4">
      <c r="A32" s="348"/>
      <c r="B32" s="178" t="s">
        <v>577</v>
      </c>
      <c r="C32" s="347"/>
      <c r="D32" s="317">
        <v>0</v>
      </c>
      <c r="E32" s="317">
        <v>0</v>
      </c>
      <c r="F32" s="317">
        <v>0</v>
      </c>
      <c r="G32" s="317">
        <v>0</v>
      </c>
      <c r="H32" s="317">
        <v>0</v>
      </c>
      <c r="I32" s="317">
        <v>0</v>
      </c>
      <c r="J32" s="317">
        <v>0</v>
      </c>
      <c r="K32" s="317">
        <v>0</v>
      </c>
      <c r="L32" s="317">
        <v>0</v>
      </c>
      <c r="M32" s="317">
        <v>0</v>
      </c>
      <c r="N32" s="317">
        <v>0</v>
      </c>
      <c r="O32" s="317">
        <v>0</v>
      </c>
      <c r="P32" s="317">
        <v>0</v>
      </c>
      <c r="Q32" s="317">
        <v>0</v>
      </c>
      <c r="R32" s="317">
        <v>0</v>
      </c>
      <c r="S32" s="317">
        <v>0</v>
      </c>
      <c r="T32" s="317">
        <v>0</v>
      </c>
      <c r="U32" s="317">
        <v>0</v>
      </c>
      <c r="V32" s="317">
        <v>0</v>
      </c>
      <c r="W32" s="317">
        <v>0</v>
      </c>
      <c r="X32" s="317">
        <v>0</v>
      </c>
      <c r="Y32" s="317">
        <v>0</v>
      </c>
      <c r="Z32" s="317">
        <v>0</v>
      </c>
      <c r="AA32" s="317">
        <v>0</v>
      </c>
      <c r="AB32" s="317">
        <v>0</v>
      </c>
      <c r="AC32" s="317">
        <v>0</v>
      </c>
      <c r="AD32" s="317">
        <v>0</v>
      </c>
      <c r="AE32" s="317">
        <v>0</v>
      </c>
      <c r="AF32" s="317">
        <v>0</v>
      </c>
      <c r="AG32" s="317">
        <v>0</v>
      </c>
      <c r="AH32" s="317">
        <v>0</v>
      </c>
      <c r="AI32" s="317">
        <v>0</v>
      </c>
      <c r="AJ32" s="317">
        <v>0</v>
      </c>
      <c r="AK32" s="317">
        <v>0</v>
      </c>
      <c r="AL32" s="317">
        <v>0</v>
      </c>
      <c r="AM32" s="317">
        <v>0</v>
      </c>
      <c r="AN32" s="317">
        <v>0</v>
      </c>
      <c r="AO32" s="317">
        <v>0</v>
      </c>
      <c r="AP32" s="317">
        <v>0</v>
      </c>
      <c r="AQ32" s="317">
        <v>0</v>
      </c>
      <c r="AR32" s="317">
        <v>0</v>
      </c>
      <c r="AS32" s="317">
        <v>0</v>
      </c>
      <c r="AT32" s="317">
        <v>0</v>
      </c>
      <c r="AU32" s="317">
        <v>29.407042073381728</v>
      </c>
      <c r="AV32" s="317">
        <v>45.400550983141173</v>
      </c>
      <c r="AW32" s="317">
        <v>0</v>
      </c>
      <c r="AX32" s="317">
        <v>0</v>
      </c>
      <c r="AY32" s="317">
        <v>0</v>
      </c>
      <c r="AZ32" s="317">
        <v>0</v>
      </c>
      <c r="BA32" s="317">
        <v>0</v>
      </c>
      <c r="BB32" s="317">
        <v>0</v>
      </c>
      <c r="BC32" s="317">
        <v>0</v>
      </c>
      <c r="BD32" s="317">
        <v>0</v>
      </c>
      <c r="BE32" s="317">
        <v>0</v>
      </c>
      <c r="BF32" s="317">
        <v>0</v>
      </c>
      <c r="BG32" s="317">
        <v>0</v>
      </c>
      <c r="BH32" s="317">
        <v>0</v>
      </c>
      <c r="BI32" s="317">
        <v>0</v>
      </c>
      <c r="BJ32" s="317">
        <v>0</v>
      </c>
      <c r="BK32" s="317">
        <v>0</v>
      </c>
      <c r="BL32" s="317">
        <v>0</v>
      </c>
      <c r="BM32" s="317">
        <v>0</v>
      </c>
      <c r="BN32" s="317">
        <v>0</v>
      </c>
      <c r="BO32" s="317">
        <v>0</v>
      </c>
      <c r="BP32" s="317">
        <v>0</v>
      </c>
      <c r="BQ32" s="317">
        <v>0</v>
      </c>
      <c r="BR32" s="317">
        <v>0</v>
      </c>
      <c r="BS32" s="317">
        <v>0</v>
      </c>
      <c r="BT32" s="317">
        <v>0</v>
      </c>
      <c r="BU32" s="317">
        <v>0</v>
      </c>
      <c r="BV32" s="317">
        <v>0</v>
      </c>
      <c r="BW32" s="317">
        <v>0</v>
      </c>
      <c r="BX32" s="317">
        <v>0</v>
      </c>
      <c r="BY32" s="317">
        <v>0</v>
      </c>
      <c r="BZ32" s="317">
        <v>0</v>
      </c>
      <c r="CA32" s="317">
        <v>0</v>
      </c>
      <c r="CB32" s="317">
        <v>0</v>
      </c>
      <c r="CC32" s="318">
        <v>0</v>
      </c>
    </row>
    <row r="33" spans="1:81" x14ac:dyDescent="0.4">
      <c r="A33" s="348"/>
      <c r="B33" s="178" t="s">
        <v>578</v>
      </c>
      <c r="C33" s="347"/>
      <c r="D33" s="317">
        <v>0</v>
      </c>
      <c r="E33" s="317">
        <v>0</v>
      </c>
      <c r="F33" s="317">
        <v>0</v>
      </c>
      <c r="G33" s="317">
        <v>0</v>
      </c>
      <c r="H33" s="317">
        <v>0</v>
      </c>
      <c r="I33" s="317">
        <v>0</v>
      </c>
      <c r="J33" s="317">
        <v>0</v>
      </c>
      <c r="K33" s="317">
        <v>0</v>
      </c>
      <c r="L33" s="317">
        <v>0</v>
      </c>
      <c r="M33" s="317">
        <v>0</v>
      </c>
      <c r="N33" s="317">
        <v>0</v>
      </c>
      <c r="O33" s="317">
        <v>0</v>
      </c>
      <c r="P33" s="317">
        <v>0</v>
      </c>
      <c r="Q33" s="317">
        <v>0</v>
      </c>
      <c r="R33" s="317">
        <v>0</v>
      </c>
      <c r="S33" s="317">
        <v>0</v>
      </c>
      <c r="T33" s="317">
        <v>0</v>
      </c>
      <c r="U33" s="317">
        <v>0</v>
      </c>
      <c r="V33" s="317">
        <v>0</v>
      </c>
      <c r="W33" s="317">
        <v>0</v>
      </c>
      <c r="X33" s="317">
        <v>0</v>
      </c>
      <c r="Y33" s="317">
        <v>0</v>
      </c>
      <c r="Z33" s="317">
        <v>0</v>
      </c>
      <c r="AA33" s="317">
        <v>0</v>
      </c>
      <c r="AB33" s="317">
        <v>0</v>
      </c>
      <c r="AC33" s="317">
        <v>0</v>
      </c>
      <c r="AD33" s="317">
        <v>0</v>
      </c>
      <c r="AE33" s="317">
        <v>0</v>
      </c>
      <c r="AF33" s="317">
        <v>0</v>
      </c>
      <c r="AG33" s="317">
        <v>0</v>
      </c>
      <c r="AH33" s="317">
        <v>0</v>
      </c>
      <c r="AI33" s="317">
        <v>0</v>
      </c>
      <c r="AJ33" s="317">
        <v>0</v>
      </c>
      <c r="AK33" s="317">
        <v>0</v>
      </c>
      <c r="AL33" s="317">
        <v>0</v>
      </c>
      <c r="AM33" s="317">
        <v>0</v>
      </c>
      <c r="AN33" s="317">
        <v>0</v>
      </c>
      <c r="AO33" s="317">
        <v>0</v>
      </c>
      <c r="AP33" s="317">
        <v>0</v>
      </c>
      <c r="AQ33" s="317">
        <v>0</v>
      </c>
      <c r="AR33" s="317">
        <v>0</v>
      </c>
      <c r="AS33" s="317">
        <v>0</v>
      </c>
      <c r="AT33" s="317">
        <v>0</v>
      </c>
      <c r="AU33" s="317">
        <v>130.40914593315847</v>
      </c>
      <c r="AV33" s="317">
        <v>171.79444052853557</v>
      </c>
      <c r="AW33" s="317">
        <v>0</v>
      </c>
      <c r="AX33" s="317">
        <v>0</v>
      </c>
      <c r="AY33" s="317">
        <v>0</v>
      </c>
      <c r="AZ33" s="317">
        <v>0</v>
      </c>
      <c r="BA33" s="317">
        <v>0</v>
      </c>
      <c r="BB33" s="317">
        <v>0</v>
      </c>
      <c r="BC33" s="317">
        <v>0</v>
      </c>
      <c r="BD33" s="317">
        <v>0</v>
      </c>
      <c r="BE33" s="317">
        <v>0</v>
      </c>
      <c r="BF33" s="317">
        <v>0</v>
      </c>
      <c r="BG33" s="317">
        <v>0</v>
      </c>
      <c r="BH33" s="317">
        <v>0</v>
      </c>
      <c r="BI33" s="317">
        <v>0</v>
      </c>
      <c r="BJ33" s="317">
        <v>0</v>
      </c>
      <c r="BK33" s="317">
        <v>0</v>
      </c>
      <c r="BL33" s="317">
        <v>0</v>
      </c>
      <c r="BM33" s="317">
        <v>0</v>
      </c>
      <c r="BN33" s="317">
        <v>0</v>
      </c>
      <c r="BO33" s="317">
        <v>0</v>
      </c>
      <c r="BP33" s="317">
        <v>0</v>
      </c>
      <c r="BQ33" s="317">
        <v>0</v>
      </c>
      <c r="BR33" s="317">
        <v>0</v>
      </c>
      <c r="BS33" s="317">
        <v>0</v>
      </c>
      <c r="BT33" s="317">
        <v>0</v>
      </c>
      <c r="BU33" s="317">
        <v>0</v>
      </c>
      <c r="BV33" s="317">
        <v>0</v>
      </c>
      <c r="BW33" s="317">
        <v>0</v>
      </c>
      <c r="BX33" s="317">
        <v>0</v>
      </c>
      <c r="BY33" s="317">
        <v>0</v>
      </c>
      <c r="BZ33" s="317">
        <v>0</v>
      </c>
      <c r="CA33" s="317">
        <v>0</v>
      </c>
      <c r="CB33" s="317">
        <v>0</v>
      </c>
      <c r="CC33" s="318">
        <v>0</v>
      </c>
    </row>
    <row r="34" spans="1:81" ht="26.25" customHeight="1" x14ac:dyDescent="0.4">
      <c r="A34" s="348"/>
      <c r="B34" s="65" t="s">
        <v>580</v>
      </c>
      <c r="C34" s="347"/>
      <c r="D34" s="317">
        <v>0</v>
      </c>
      <c r="E34" s="317">
        <v>0</v>
      </c>
      <c r="F34" s="317">
        <v>0</v>
      </c>
      <c r="G34" s="317">
        <v>0</v>
      </c>
      <c r="H34" s="317">
        <v>0</v>
      </c>
      <c r="I34" s="317">
        <v>0</v>
      </c>
      <c r="J34" s="317">
        <v>0</v>
      </c>
      <c r="K34" s="317">
        <v>0</v>
      </c>
      <c r="L34" s="317">
        <v>0</v>
      </c>
      <c r="M34" s="317">
        <v>0</v>
      </c>
      <c r="N34" s="317">
        <v>0</v>
      </c>
      <c r="O34" s="317">
        <v>0</v>
      </c>
      <c r="P34" s="317">
        <v>0</v>
      </c>
      <c r="Q34" s="317">
        <v>0</v>
      </c>
      <c r="R34" s="317">
        <v>0</v>
      </c>
      <c r="S34" s="317">
        <v>0</v>
      </c>
      <c r="T34" s="317">
        <v>0</v>
      </c>
      <c r="U34" s="317">
        <v>0</v>
      </c>
      <c r="V34" s="317">
        <v>0</v>
      </c>
      <c r="W34" s="317">
        <v>0</v>
      </c>
      <c r="X34" s="317">
        <v>0</v>
      </c>
      <c r="Y34" s="317">
        <v>0</v>
      </c>
      <c r="Z34" s="317">
        <v>18</v>
      </c>
      <c r="AA34" s="317">
        <v>21</v>
      </c>
      <c r="AB34" s="317">
        <v>27</v>
      </c>
      <c r="AC34" s="317">
        <v>33</v>
      </c>
      <c r="AD34" s="317">
        <v>99</v>
      </c>
      <c r="AE34" s="317">
        <v>137</v>
      </c>
      <c r="AF34" s="317">
        <v>148</v>
      </c>
      <c r="AG34" s="317">
        <v>369</v>
      </c>
      <c r="AH34" s="317">
        <v>386</v>
      </c>
      <c r="AI34" s="317">
        <v>445</v>
      </c>
      <c r="AJ34" s="317">
        <v>599</v>
      </c>
      <c r="AK34" s="317">
        <v>890.6</v>
      </c>
      <c r="AL34" s="317">
        <v>1083</v>
      </c>
      <c r="AM34" s="317">
        <v>1218</v>
      </c>
      <c r="AN34" s="317">
        <v>1354</v>
      </c>
      <c r="AO34" s="317">
        <v>1479</v>
      </c>
      <c r="AP34" s="317">
        <v>1635</v>
      </c>
      <c r="AQ34" s="317">
        <v>1701</v>
      </c>
      <c r="AR34" s="317">
        <v>1365.134</v>
      </c>
      <c r="AS34" s="317">
        <v>1493.6620000000003</v>
      </c>
      <c r="AT34" s="317">
        <v>0</v>
      </c>
      <c r="AU34" s="317">
        <v>0</v>
      </c>
      <c r="AV34" s="317">
        <v>0</v>
      </c>
      <c r="AW34" s="317">
        <v>0</v>
      </c>
      <c r="AX34" s="317">
        <v>0</v>
      </c>
      <c r="AY34" s="317">
        <v>0</v>
      </c>
      <c r="AZ34" s="317">
        <v>0</v>
      </c>
      <c r="BA34" s="317">
        <v>0</v>
      </c>
      <c r="BB34" s="317">
        <v>0</v>
      </c>
      <c r="BC34" s="317">
        <v>0</v>
      </c>
      <c r="BD34" s="317">
        <v>0</v>
      </c>
      <c r="BE34" s="317">
        <v>0</v>
      </c>
      <c r="BF34" s="317">
        <v>0</v>
      </c>
      <c r="BG34" s="317">
        <v>0</v>
      </c>
      <c r="BH34" s="317">
        <v>0</v>
      </c>
      <c r="BI34" s="317">
        <v>0</v>
      </c>
      <c r="BJ34" s="317">
        <v>0</v>
      </c>
      <c r="BK34" s="317">
        <v>0</v>
      </c>
      <c r="BL34" s="317">
        <v>0</v>
      </c>
      <c r="BM34" s="317">
        <v>0</v>
      </c>
      <c r="BN34" s="317">
        <v>0</v>
      </c>
      <c r="BO34" s="317">
        <v>0</v>
      </c>
      <c r="BP34" s="317">
        <v>0</v>
      </c>
      <c r="BQ34" s="317">
        <v>0</v>
      </c>
      <c r="BR34" s="317">
        <v>0</v>
      </c>
      <c r="BS34" s="317">
        <v>0</v>
      </c>
      <c r="BT34" s="317">
        <v>0</v>
      </c>
      <c r="BU34" s="317">
        <v>0</v>
      </c>
      <c r="BV34" s="317">
        <v>0</v>
      </c>
      <c r="BW34" s="317">
        <v>0</v>
      </c>
      <c r="BX34" s="317">
        <v>0</v>
      </c>
      <c r="BY34" s="317">
        <v>0</v>
      </c>
      <c r="BZ34" s="317">
        <v>0</v>
      </c>
      <c r="CA34" s="317">
        <v>0</v>
      </c>
      <c r="CB34" s="317">
        <v>0</v>
      </c>
      <c r="CC34" s="318">
        <v>0</v>
      </c>
    </row>
    <row r="35" spans="1:81" ht="26.25" customHeight="1" x14ac:dyDescent="0.4">
      <c r="A35" s="49"/>
      <c r="B35" s="49" t="s">
        <v>581</v>
      </c>
      <c r="C35" s="34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c r="BS35" s="317"/>
      <c r="BT35" s="317"/>
      <c r="BU35" s="317"/>
      <c r="BV35" s="317"/>
      <c r="BW35" s="317"/>
      <c r="BX35" s="317"/>
      <c r="BY35" s="317"/>
      <c r="BZ35" s="317"/>
      <c r="CA35" s="317"/>
      <c r="CB35" s="317"/>
      <c r="CC35" s="318"/>
    </row>
    <row r="36" spans="1:81" x14ac:dyDescent="0.4">
      <c r="A36" s="348"/>
      <c r="B36" s="65" t="s">
        <v>582</v>
      </c>
      <c r="C36" s="347"/>
      <c r="D36" s="317" t="s">
        <v>443</v>
      </c>
      <c r="E36" s="317" t="s">
        <v>443</v>
      </c>
      <c r="F36" s="317" t="s">
        <v>443</v>
      </c>
      <c r="G36" s="317" t="s">
        <v>443</v>
      </c>
      <c r="H36" s="317" t="s">
        <v>443</v>
      </c>
      <c r="I36" s="317" t="s">
        <v>443</v>
      </c>
      <c r="J36" s="317" t="s">
        <v>443</v>
      </c>
      <c r="K36" s="317" t="s">
        <v>443</v>
      </c>
      <c r="L36" s="317" t="s">
        <v>443</v>
      </c>
      <c r="M36" s="317" t="s">
        <v>443</v>
      </c>
      <c r="N36" s="317" t="s">
        <v>443</v>
      </c>
      <c r="O36" s="317" t="s">
        <v>443</v>
      </c>
      <c r="P36" s="317" t="s">
        <v>443</v>
      </c>
      <c r="Q36" s="317" t="s">
        <v>443</v>
      </c>
      <c r="R36" s="317" t="s">
        <v>443</v>
      </c>
      <c r="S36" s="317" t="s">
        <v>443</v>
      </c>
      <c r="T36" s="317" t="s">
        <v>443</v>
      </c>
      <c r="U36" s="317" t="s">
        <v>443</v>
      </c>
      <c r="V36" s="317" t="s">
        <v>443</v>
      </c>
      <c r="W36" s="317" t="s">
        <v>443</v>
      </c>
      <c r="X36" s="317" t="s">
        <v>443</v>
      </c>
      <c r="Y36" s="317" t="s">
        <v>443</v>
      </c>
      <c r="Z36" s="317" t="s">
        <v>443</v>
      </c>
      <c r="AA36" s="317" t="s">
        <v>443</v>
      </c>
      <c r="AB36" s="317" t="s">
        <v>443</v>
      </c>
      <c r="AC36" s="317" t="s">
        <v>443</v>
      </c>
      <c r="AD36" s="317" t="s">
        <v>443</v>
      </c>
      <c r="AE36" s="317" t="s">
        <v>443</v>
      </c>
      <c r="AF36" s="317" t="s">
        <v>443</v>
      </c>
      <c r="AG36" s="317" t="s">
        <v>443</v>
      </c>
      <c r="AH36" s="317" t="s">
        <v>443</v>
      </c>
      <c r="AI36" s="317" t="s">
        <v>443</v>
      </c>
      <c r="AJ36" s="317" t="s">
        <v>443</v>
      </c>
      <c r="AK36" s="317" t="s">
        <v>443</v>
      </c>
      <c r="AL36" s="317" t="s">
        <v>443</v>
      </c>
      <c r="AM36" s="317" t="s">
        <v>443</v>
      </c>
      <c r="AN36" s="317" t="s">
        <v>443</v>
      </c>
      <c r="AO36" s="317" t="s">
        <v>443</v>
      </c>
      <c r="AP36" s="317" t="s">
        <v>443</v>
      </c>
      <c r="AQ36" s="317" t="s">
        <v>443</v>
      </c>
      <c r="AR36" s="317" t="s">
        <v>443</v>
      </c>
      <c r="AS36" s="317" t="s">
        <v>443</v>
      </c>
      <c r="AT36" s="317" t="s">
        <v>443</v>
      </c>
      <c r="AU36" s="317">
        <v>1074</v>
      </c>
      <c r="AV36" s="317">
        <v>1467</v>
      </c>
      <c r="AW36" s="317">
        <v>1761.354</v>
      </c>
      <c r="AX36" s="317">
        <v>1895.0971347</v>
      </c>
      <c r="AY36" s="317">
        <v>2000.7013923499997</v>
      </c>
      <c r="AZ36" s="317">
        <v>2119.6110000000003</v>
      </c>
      <c r="BA36" s="317">
        <v>2196.8490000000002</v>
      </c>
      <c r="BB36" s="317">
        <v>2241.7669999999989</v>
      </c>
      <c r="BC36" s="317">
        <v>2265.7673767930914</v>
      </c>
      <c r="BD36" s="317">
        <v>2297.6929199581655</v>
      </c>
      <c r="BE36" s="317">
        <v>2377.8325881801275</v>
      </c>
      <c r="BF36" s="317">
        <v>2598.0192173749792</v>
      </c>
      <c r="BG36" s="317">
        <v>2955.6031452049692</v>
      </c>
      <c r="BH36" s="317">
        <v>3448.9196739083468</v>
      </c>
      <c r="BI36" s="317">
        <v>3641.8223280000002</v>
      </c>
      <c r="BJ36" s="317">
        <v>3811.5277370000003</v>
      </c>
      <c r="BK36" s="317">
        <v>3911.4053540000004</v>
      </c>
      <c r="BL36" s="317">
        <v>4128.4742460000007</v>
      </c>
      <c r="BM36" s="317">
        <v>4582.3780900000011</v>
      </c>
      <c r="BN36" s="317">
        <v>4798.5646799999995</v>
      </c>
      <c r="BO36" s="317">
        <v>4823.8635100000001</v>
      </c>
      <c r="BP36" s="317">
        <v>4816.0338059999995</v>
      </c>
      <c r="BQ36" s="317">
        <v>0</v>
      </c>
      <c r="BR36" s="317">
        <v>0</v>
      </c>
      <c r="BS36" s="317">
        <v>0</v>
      </c>
      <c r="BT36" s="317">
        <v>0</v>
      </c>
      <c r="BU36" s="317">
        <v>0</v>
      </c>
      <c r="BV36" s="317">
        <v>0</v>
      </c>
      <c r="BW36" s="317">
        <v>0</v>
      </c>
      <c r="BX36" s="317">
        <v>0</v>
      </c>
      <c r="BY36" s="317">
        <v>0</v>
      </c>
      <c r="BZ36" s="317">
        <v>0</v>
      </c>
      <c r="CA36" s="317">
        <v>0</v>
      </c>
      <c r="CB36" s="317">
        <v>0</v>
      </c>
      <c r="CC36" s="318">
        <v>0</v>
      </c>
    </row>
    <row r="37" spans="1:81" x14ac:dyDescent="0.4">
      <c r="A37" s="348"/>
      <c r="B37" s="178" t="s">
        <v>576</v>
      </c>
      <c r="C37" s="347"/>
      <c r="D37" s="317">
        <v>0</v>
      </c>
      <c r="E37" s="317">
        <v>0</v>
      </c>
      <c r="F37" s="317">
        <v>0</v>
      </c>
      <c r="G37" s="317">
        <v>0</v>
      </c>
      <c r="H37" s="317">
        <v>0</v>
      </c>
      <c r="I37" s="317">
        <v>0</v>
      </c>
      <c r="J37" s="317">
        <v>0</v>
      </c>
      <c r="K37" s="317">
        <v>0</v>
      </c>
      <c r="L37" s="317">
        <v>0</v>
      </c>
      <c r="M37" s="317">
        <v>0</v>
      </c>
      <c r="N37" s="317">
        <v>0</v>
      </c>
      <c r="O37" s="317">
        <v>0</v>
      </c>
      <c r="P37" s="317">
        <v>0</v>
      </c>
      <c r="Q37" s="317">
        <v>0</v>
      </c>
      <c r="R37" s="317">
        <v>0</v>
      </c>
      <c r="S37" s="317">
        <v>0</v>
      </c>
      <c r="T37" s="317">
        <v>0</v>
      </c>
      <c r="U37" s="317">
        <v>0</v>
      </c>
      <c r="V37" s="317">
        <v>0</v>
      </c>
      <c r="W37" s="317">
        <v>0</v>
      </c>
      <c r="X37" s="317">
        <v>0</v>
      </c>
      <c r="Y37" s="317">
        <v>0</v>
      </c>
      <c r="Z37" s="317">
        <v>0</v>
      </c>
      <c r="AA37" s="317">
        <v>0</v>
      </c>
      <c r="AB37" s="317">
        <v>0</v>
      </c>
      <c r="AC37" s="317">
        <v>0</v>
      </c>
      <c r="AD37" s="317">
        <v>0</v>
      </c>
      <c r="AE37" s="317">
        <v>0</v>
      </c>
      <c r="AF37" s="317">
        <v>0</v>
      </c>
      <c r="AG37" s="317">
        <v>0</v>
      </c>
      <c r="AH37" s="317">
        <v>0</v>
      </c>
      <c r="AI37" s="317">
        <v>0</v>
      </c>
      <c r="AJ37" s="317">
        <v>0</v>
      </c>
      <c r="AK37" s="317">
        <v>0</v>
      </c>
      <c r="AL37" s="317">
        <v>0</v>
      </c>
      <c r="AM37" s="317">
        <v>0</v>
      </c>
      <c r="AN37" s="317">
        <v>0</v>
      </c>
      <c r="AO37" s="317">
        <v>0</v>
      </c>
      <c r="AP37" s="317">
        <v>0</v>
      </c>
      <c r="AQ37" s="317">
        <v>0</v>
      </c>
      <c r="AR37" s="317">
        <v>0</v>
      </c>
      <c r="AS37" s="317">
        <v>0</v>
      </c>
      <c r="AT37" s="317">
        <v>0</v>
      </c>
      <c r="AU37" s="317">
        <v>0</v>
      </c>
      <c r="AV37" s="317">
        <v>0</v>
      </c>
      <c r="AW37" s="317">
        <v>0</v>
      </c>
      <c r="AX37" s="317">
        <v>1648.6480053999999</v>
      </c>
      <c r="AY37" s="317">
        <v>1737.3765572499997</v>
      </c>
      <c r="AZ37" s="317">
        <v>1813.2495899999999</v>
      </c>
      <c r="BA37" s="317">
        <v>1847.0662776000001</v>
      </c>
      <c r="BB37" s="317">
        <v>1873.9394869</v>
      </c>
      <c r="BC37" s="317">
        <v>1888.1157537930912</v>
      </c>
      <c r="BD37" s="317">
        <v>1909.0346487956333</v>
      </c>
      <c r="BE37" s="317">
        <v>1978.2198331801276</v>
      </c>
      <c r="BF37" s="317">
        <v>2184.4064373749793</v>
      </c>
      <c r="BG37" s="317">
        <v>2518.3832842049678</v>
      </c>
      <c r="BH37" s="317">
        <v>2948.3689439083469</v>
      </c>
      <c r="BI37" s="317">
        <v>3117.8052739999998</v>
      </c>
      <c r="BJ37" s="317">
        <v>3275.1103619999999</v>
      </c>
      <c r="BK37" s="317">
        <v>3374.9266170000001</v>
      </c>
      <c r="BL37" s="317">
        <v>3583.558086</v>
      </c>
      <c r="BM37" s="317">
        <v>3996.1454942944661</v>
      </c>
      <c r="BN37" s="317">
        <v>4189.8204910000004</v>
      </c>
      <c r="BO37" s="317">
        <v>4206.5381749999997</v>
      </c>
      <c r="BP37" s="317">
        <v>4197.8565689999996</v>
      </c>
      <c r="BQ37" s="317">
        <v>0</v>
      </c>
      <c r="BR37" s="317">
        <v>0</v>
      </c>
      <c r="BS37" s="317">
        <v>0</v>
      </c>
      <c r="BT37" s="317">
        <v>0</v>
      </c>
      <c r="BU37" s="317">
        <v>0</v>
      </c>
      <c r="BV37" s="317">
        <v>0</v>
      </c>
      <c r="BW37" s="317">
        <v>0</v>
      </c>
      <c r="BX37" s="317">
        <v>0</v>
      </c>
      <c r="BY37" s="317">
        <v>0</v>
      </c>
      <c r="BZ37" s="317">
        <v>0</v>
      </c>
      <c r="CA37" s="317">
        <v>0</v>
      </c>
      <c r="CB37" s="317">
        <v>0</v>
      </c>
      <c r="CC37" s="318">
        <v>0</v>
      </c>
    </row>
    <row r="38" spans="1:81" x14ac:dyDescent="0.4">
      <c r="A38" s="348"/>
      <c r="B38" s="178" t="s">
        <v>577</v>
      </c>
      <c r="C38" s="347"/>
      <c r="D38" s="317">
        <v>0</v>
      </c>
      <c r="E38" s="317">
        <v>0</v>
      </c>
      <c r="F38" s="317">
        <v>0</v>
      </c>
      <c r="G38" s="317">
        <v>0</v>
      </c>
      <c r="H38" s="317">
        <v>0</v>
      </c>
      <c r="I38" s="317">
        <v>0</v>
      </c>
      <c r="J38" s="317">
        <v>0</v>
      </c>
      <c r="K38" s="317">
        <v>0</v>
      </c>
      <c r="L38" s="317">
        <v>0</v>
      </c>
      <c r="M38" s="317">
        <v>0</v>
      </c>
      <c r="N38" s="317">
        <v>0</v>
      </c>
      <c r="O38" s="317">
        <v>0</v>
      </c>
      <c r="P38" s="317">
        <v>0</v>
      </c>
      <c r="Q38" s="317">
        <v>0</v>
      </c>
      <c r="R38" s="317">
        <v>0</v>
      </c>
      <c r="S38" s="317">
        <v>0</v>
      </c>
      <c r="T38" s="317">
        <v>0</v>
      </c>
      <c r="U38" s="317">
        <v>0</v>
      </c>
      <c r="V38" s="317">
        <v>0</v>
      </c>
      <c r="W38" s="317">
        <v>0</v>
      </c>
      <c r="X38" s="317">
        <v>0</v>
      </c>
      <c r="Y38" s="317">
        <v>0</v>
      </c>
      <c r="Z38" s="317">
        <v>0</v>
      </c>
      <c r="AA38" s="317">
        <v>0</v>
      </c>
      <c r="AB38" s="317">
        <v>0</v>
      </c>
      <c r="AC38" s="317">
        <v>0</v>
      </c>
      <c r="AD38" s="317">
        <v>0</v>
      </c>
      <c r="AE38" s="317">
        <v>0</v>
      </c>
      <c r="AF38" s="317">
        <v>0</v>
      </c>
      <c r="AG38" s="317">
        <v>0</v>
      </c>
      <c r="AH38" s="317">
        <v>0</v>
      </c>
      <c r="AI38" s="317">
        <v>0</v>
      </c>
      <c r="AJ38" s="317">
        <v>0</v>
      </c>
      <c r="AK38" s="317">
        <v>0</v>
      </c>
      <c r="AL38" s="317">
        <v>0</v>
      </c>
      <c r="AM38" s="317">
        <v>0</v>
      </c>
      <c r="AN38" s="317">
        <v>0</v>
      </c>
      <c r="AO38" s="317">
        <v>0</v>
      </c>
      <c r="AP38" s="317">
        <v>0</v>
      </c>
      <c r="AQ38" s="317">
        <v>0</v>
      </c>
      <c r="AR38" s="317">
        <v>0</v>
      </c>
      <c r="AS38" s="317">
        <v>0</v>
      </c>
      <c r="AT38" s="317">
        <v>0</v>
      </c>
      <c r="AU38" s="317">
        <v>0</v>
      </c>
      <c r="AV38" s="317">
        <v>0</v>
      </c>
      <c r="AW38" s="317">
        <v>0</v>
      </c>
      <c r="AX38" s="317">
        <v>58.91362749999999</v>
      </c>
      <c r="AY38" s="317">
        <v>67.022252499999993</v>
      </c>
      <c r="AZ38" s="317">
        <v>80.040999999999997</v>
      </c>
      <c r="BA38" s="317">
        <v>84.993651249999999</v>
      </c>
      <c r="BB38" s="317">
        <v>93.386817649999998</v>
      </c>
      <c r="BC38" s="317">
        <v>98.976178000000004</v>
      </c>
      <c r="BD38" s="317">
        <v>108.60597139562549</v>
      </c>
      <c r="BE38" s="317">
        <v>113.284626</v>
      </c>
      <c r="BF38" s="317">
        <v>120.025907</v>
      </c>
      <c r="BG38" s="317">
        <v>129.921313</v>
      </c>
      <c r="BH38" s="317">
        <v>155.52628799999999</v>
      </c>
      <c r="BI38" s="317">
        <v>170.191858</v>
      </c>
      <c r="BJ38" s="317">
        <v>177.78376700000001</v>
      </c>
      <c r="BK38" s="317">
        <v>183.493774</v>
      </c>
      <c r="BL38" s="317">
        <v>194.99431200000001</v>
      </c>
      <c r="BM38" s="317">
        <v>218.01888170553451</v>
      </c>
      <c r="BN38" s="317">
        <v>232.68308099999999</v>
      </c>
      <c r="BO38" s="317">
        <v>241.97063399999999</v>
      </c>
      <c r="BP38" s="317">
        <v>246.946744</v>
      </c>
      <c r="BQ38" s="317">
        <v>0</v>
      </c>
      <c r="BR38" s="317">
        <v>0</v>
      </c>
      <c r="BS38" s="317">
        <v>0</v>
      </c>
      <c r="BT38" s="317">
        <v>0</v>
      </c>
      <c r="BU38" s="317">
        <v>0</v>
      </c>
      <c r="BV38" s="317">
        <v>0</v>
      </c>
      <c r="BW38" s="317">
        <v>0</v>
      </c>
      <c r="BX38" s="317">
        <v>0</v>
      </c>
      <c r="BY38" s="317">
        <v>0</v>
      </c>
      <c r="BZ38" s="317">
        <v>0</v>
      </c>
      <c r="CA38" s="317">
        <v>0</v>
      </c>
      <c r="CB38" s="317">
        <v>0</v>
      </c>
      <c r="CC38" s="318">
        <v>0</v>
      </c>
    </row>
    <row r="39" spans="1:81" x14ac:dyDescent="0.4">
      <c r="A39" s="348"/>
      <c r="B39" s="178" t="s">
        <v>578</v>
      </c>
      <c r="C39" s="347"/>
      <c r="D39" s="317">
        <v>0</v>
      </c>
      <c r="E39" s="317">
        <v>0</v>
      </c>
      <c r="F39" s="317">
        <v>0</v>
      </c>
      <c r="G39" s="317">
        <v>0</v>
      </c>
      <c r="H39" s="317">
        <v>0</v>
      </c>
      <c r="I39" s="317">
        <v>0</v>
      </c>
      <c r="J39" s="317">
        <v>0</v>
      </c>
      <c r="K39" s="317">
        <v>0</v>
      </c>
      <c r="L39" s="317">
        <v>0</v>
      </c>
      <c r="M39" s="317">
        <v>0</v>
      </c>
      <c r="N39" s="317">
        <v>0</v>
      </c>
      <c r="O39" s="317">
        <v>0</v>
      </c>
      <c r="P39" s="317">
        <v>0</v>
      </c>
      <c r="Q39" s="317">
        <v>0</v>
      </c>
      <c r="R39" s="317">
        <v>0</v>
      </c>
      <c r="S39" s="317">
        <v>0</v>
      </c>
      <c r="T39" s="317">
        <v>0</v>
      </c>
      <c r="U39" s="317">
        <v>0</v>
      </c>
      <c r="V39" s="317">
        <v>0</v>
      </c>
      <c r="W39" s="317">
        <v>0</v>
      </c>
      <c r="X39" s="317">
        <v>0</v>
      </c>
      <c r="Y39" s="317">
        <v>0</v>
      </c>
      <c r="Z39" s="317">
        <v>0</v>
      </c>
      <c r="AA39" s="317">
        <v>0</v>
      </c>
      <c r="AB39" s="317">
        <v>0</v>
      </c>
      <c r="AC39" s="317">
        <v>0</v>
      </c>
      <c r="AD39" s="317">
        <v>0</v>
      </c>
      <c r="AE39" s="317">
        <v>0</v>
      </c>
      <c r="AF39" s="317">
        <v>0</v>
      </c>
      <c r="AG39" s="317">
        <v>0</v>
      </c>
      <c r="AH39" s="317">
        <v>0</v>
      </c>
      <c r="AI39" s="317">
        <v>0</v>
      </c>
      <c r="AJ39" s="317">
        <v>0</v>
      </c>
      <c r="AK39" s="317">
        <v>0</v>
      </c>
      <c r="AL39" s="317">
        <v>0</v>
      </c>
      <c r="AM39" s="317">
        <v>0</v>
      </c>
      <c r="AN39" s="317">
        <v>0</v>
      </c>
      <c r="AO39" s="317">
        <v>0</v>
      </c>
      <c r="AP39" s="317">
        <v>0</v>
      </c>
      <c r="AQ39" s="317">
        <v>0</v>
      </c>
      <c r="AR39" s="317">
        <v>0</v>
      </c>
      <c r="AS39" s="317">
        <v>0</v>
      </c>
      <c r="AT39" s="317">
        <v>0</v>
      </c>
      <c r="AU39" s="317">
        <v>0</v>
      </c>
      <c r="AV39" s="317">
        <v>0</v>
      </c>
      <c r="AW39" s="317">
        <v>0</v>
      </c>
      <c r="AX39" s="317">
        <v>187.53550179999999</v>
      </c>
      <c r="AY39" s="317">
        <v>196.30258259999999</v>
      </c>
      <c r="AZ39" s="317">
        <v>226.32</v>
      </c>
      <c r="BA39" s="317">
        <v>264.78886645</v>
      </c>
      <c r="BB39" s="317">
        <v>274.80888385000003</v>
      </c>
      <c r="BC39" s="317">
        <v>278.16376500000001</v>
      </c>
      <c r="BD39" s="317">
        <v>280.05229976690725</v>
      </c>
      <c r="BE39" s="317">
        <v>286.32812899999999</v>
      </c>
      <c r="BF39" s="317">
        <v>293.58687300000003</v>
      </c>
      <c r="BG39" s="317">
        <v>307.29854799999998</v>
      </c>
      <c r="BH39" s="317">
        <v>345.02444200000002</v>
      </c>
      <c r="BI39" s="317">
        <v>353.82519600000001</v>
      </c>
      <c r="BJ39" s="317">
        <v>358.63360799999998</v>
      </c>
      <c r="BK39" s="317">
        <v>352.98496299999999</v>
      </c>
      <c r="BL39" s="317">
        <v>349.92184800000001</v>
      </c>
      <c r="BM39" s="317">
        <v>368.21371399999998</v>
      </c>
      <c r="BN39" s="317">
        <v>376.06110799999999</v>
      </c>
      <c r="BO39" s="317">
        <v>375.35470099999998</v>
      </c>
      <c r="BP39" s="317">
        <v>371.23049300000002</v>
      </c>
      <c r="BQ39" s="317">
        <v>0</v>
      </c>
      <c r="BR39" s="317">
        <v>0</v>
      </c>
      <c r="BS39" s="317">
        <v>0</v>
      </c>
      <c r="BT39" s="317">
        <v>0</v>
      </c>
      <c r="BU39" s="317">
        <v>0</v>
      </c>
      <c r="BV39" s="317">
        <v>0</v>
      </c>
      <c r="BW39" s="317">
        <v>0</v>
      </c>
      <c r="BX39" s="317">
        <v>0</v>
      </c>
      <c r="BY39" s="317">
        <v>0</v>
      </c>
      <c r="BZ39" s="317">
        <v>0</v>
      </c>
      <c r="CA39" s="317">
        <v>0</v>
      </c>
      <c r="CB39" s="317">
        <v>0</v>
      </c>
      <c r="CC39" s="318">
        <v>0</v>
      </c>
    </row>
    <row r="40" spans="1:81" s="291" customFormat="1" ht="26.25" customHeight="1" thickBot="1" x14ac:dyDescent="0.4">
      <c r="A40" s="349"/>
      <c r="B40" s="350" t="s">
        <v>583</v>
      </c>
      <c r="C40" s="351"/>
      <c r="D40" s="320" t="s">
        <v>443</v>
      </c>
      <c r="E40" s="320" t="s">
        <v>443</v>
      </c>
      <c r="F40" s="320" t="s">
        <v>443</v>
      </c>
      <c r="G40" s="320" t="s">
        <v>443</v>
      </c>
      <c r="H40" s="320" t="s">
        <v>443</v>
      </c>
      <c r="I40" s="320" t="s">
        <v>443</v>
      </c>
      <c r="J40" s="320" t="s">
        <v>443</v>
      </c>
      <c r="K40" s="320" t="s">
        <v>443</v>
      </c>
      <c r="L40" s="320" t="s">
        <v>443</v>
      </c>
      <c r="M40" s="320" t="s">
        <v>443</v>
      </c>
      <c r="N40" s="320" t="s">
        <v>443</v>
      </c>
      <c r="O40" s="320" t="s">
        <v>443</v>
      </c>
      <c r="P40" s="320" t="s">
        <v>443</v>
      </c>
      <c r="Q40" s="320" t="s">
        <v>443</v>
      </c>
      <c r="R40" s="320" t="s">
        <v>443</v>
      </c>
      <c r="S40" s="320" t="s">
        <v>443</v>
      </c>
      <c r="T40" s="320" t="s">
        <v>443</v>
      </c>
      <c r="U40" s="320" t="s">
        <v>443</v>
      </c>
      <c r="V40" s="320" t="s">
        <v>443</v>
      </c>
      <c r="W40" s="320" t="s">
        <v>443</v>
      </c>
      <c r="X40" s="320" t="s">
        <v>443</v>
      </c>
      <c r="Y40" s="320" t="s">
        <v>443</v>
      </c>
      <c r="Z40" s="320" t="s">
        <v>443</v>
      </c>
      <c r="AA40" s="320" t="s">
        <v>443</v>
      </c>
      <c r="AB40" s="320" t="s">
        <v>443</v>
      </c>
      <c r="AC40" s="320" t="s">
        <v>443</v>
      </c>
      <c r="AD40" s="320" t="s">
        <v>443</v>
      </c>
      <c r="AE40" s="320" t="s">
        <v>443</v>
      </c>
      <c r="AF40" s="320" t="s">
        <v>443</v>
      </c>
      <c r="AG40" s="320" t="s">
        <v>443</v>
      </c>
      <c r="AH40" s="320" t="s">
        <v>443</v>
      </c>
      <c r="AI40" s="320" t="s">
        <v>443</v>
      </c>
      <c r="AJ40" s="320" t="s">
        <v>443</v>
      </c>
      <c r="AK40" s="320" t="s">
        <v>443</v>
      </c>
      <c r="AL40" s="320" t="s">
        <v>443</v>
      </c>
      <c r="AM40" s="320" t="s">
        <v>443</v>
      </c>
      <c r="AN40" s="320" t="s">
        <v>443</v>
      </c>
      <c r="AO40" s="320" t="s">
        <v>443</v>
      </c>
      <c r="AP40" s="320" t="s">
        <v>443</v>
      </c>
      <c r="AQ40" s="320" t="s">
        <v>443</v>
      </c>
      <c r="AR40" s="320" t="s">
        <v>443</v>
      </c>
      <c r="AS40" s="320" t="s">
        <v>443</v>
      </c>
      <c r="AT40" s="320" t="s">
        <v>443</v>
      </c>
      <c r="AU40" s="320">
        <v>330.16699999999992</v>
      </c>
      <c r="AV40" s="320">
        <v>225.57600000000002</v>
      </c>
      <c r="AW40" s="320">
        <v>178.54600000000005</v>
      </c>
      <c r="AX40" s="320">
        <v>182.11415929999976</v>
      </c>
      <c r="AY40" s="320">
        <v>187.96953965000034</v>
      </c>
      <c r="AZ40" s="320">
        <v>191.00079200000008</v>
      </c>
      <c r="BA40" s="320">
        <v>197.82962499999996</v>
      </c>
      <c r="BB40" s="320">
        <v>210.63761499999998</v>
      </c>
      <c r="BC40" s="320">
        <v>245.11994899999974</v>
      </c>
      <c r="BD40" s="320">
        <v>276.82555906000005</v>
      </c>
      <c r="BE40" s="320">
        <v>307.99026600000002</v>
      </c>
      <c r="BF40" s="320">
        <v>235.92008099999998</v>
      </c>
      <c r="BG40" s="320">
        <v>270.52785005503068</v>
      </c>
      <c r="BH40" s="320">
        <v>108.06528901000044</v>
      </c>
      <c r="BI40" s="320">
        <v>132.26724699999974</v>
      </c>
      <c r="BJ40" s="320">
        <v>129.49896799999988</v>
      </c>
      <c r="BK40" s="320">
        <v>115.282225</v>
      </c>
      <c r="BL40" s="320">
        <v>105.96941599999904</v>
      </c>
      <c r="BM40" s="320">
        <v>115.30013499999859</v>
      </c>
      <c r="BN40" s="320">
        <v>126.20864500000062</v>
      </c>
      <c r="BO40" s="320">
        <v>94.515385000000606</v>
      </c>
      <c r="BP40" s="320">
        <v>95.914283999999498</v>
      </c>
      <c r="BQ40" s="320">
        <v>0</v>
      </c>
      <c r="BR40" s="320">
        <v>0</v>
      </c>
      <c r="BS40" s="320">
        <v>0</v>
      </c>
      <c r="BT40" s="320">
        <v>0</v>
      </c>
      <c r="BU40" s="320">
        <v>0</v>
      </c>
      <c r="BV40" s="320">
        <v>0</v>
      </c>
      <c r="BW40" s="320">
        <v>0</v>
      </c>
      <c r="BX40" s="320">
        <v>0</v>
      </c>
      <c r="BY40" s="320">
        <v>0</v>
      </c>
      <c r="BZ40" s="320">
        <v>0</v>
      </c>
      <c r="CA40" s="320">
        <v>0</v>
      </c>
      <c r="CB40" s="320">
        <v>0</v>
      </c>
      <c r="CC40" s="321">
        <v>0</v>
      </c>
    </row>
    <row r="41" spans="1:81" ht="26.25" customHeight="1" x14ac:dyDescent="0.4">
      <c r="A41" s="322"/>
      <c r="B41" s="93" t="s">
        <v>584</v>
      </c>
      <c r="D41" s="47" t="s">
        <v>141</v>
      </c>
      <c r="E41" s="47" t="s">
        <v>142</v>
      </c>
      <c r="F41" s="47" t="s">
        <v>143</v>
      </c>
      <c r="G41" s="47" t="s">
        <v>144</v>
      </c>
      <c r="H41" s="47" t="s">
        <v>145</v>
      </c>
      <c r="I41" s="47" t="s">
        <v>146</v>
      </c>
      <c r="J41" s="47" t="s">
        <v>147</v>
      </c>
      <c r="K41" s="47" t="s">
        <v>148</v>
      </c>
      <c r="L41" s="47" t="s">
        <v>149</v>
      </c>
      <c r="M41" s="47" t="s">
        <v>150</v>
      </c>
      <c r="N41" s="47" t="s">
        <v>151</v>
      </c>
      <c r="O41" s="47" t="s">
        <v>152</v>
      </c>
      <c r="P41" s="47" t="s">
        <v>153</v>
      </c>
      <c r="Q41" s="47" t="s">
        <v>154</v>
      </c>
      <c r="R41" s="47" t="s">
        <v>155</v>
      </c>
      <c r="S41" s="47" t="s">
        <v>156</v>
      </c>
      <c r="T41" s="47" t="s">
        <v>157</v>
      </c>
      <c r="U41" s="47" t="s">
        <v>158</v>
      </c>
      <c r="V41" s="47" t="s">
        <v>159</v>
      </c>
      <c r="W41" s="47" t="s">
        <v>160</v>
      </c>
      <c r="X41" s="47" t="s">
        <v>161</v>
      </c>
      <c r="Y41" s="47" t="s">
        <v>162</v>
      </c>
      <c r="Z41" s="47" t="s">
        <v>163</v>
      </c>
      <c r="AA41" s="47" t="s">
        <v>164</v>
      </c>
      <c r="AB41" s="47" t="s">
        <v>165</v>
      </c>
      <c r="AC41" s="47" t="s">
        <v>166</v>
      </c>
      <c r="AD41" s="47" t="s">
        <v>167</v>
      </c>
      <c r="AE41" s="47" t="s">
        <v>168</v>
      </c>
      <c r="AF41" s="47" t="s">
        <v>169</v>
      </c>
      <c r="AG41" s="47" t="s">
        <v>170</v>
      </c>
      <c r="AH41" s="47" t="s">
        <v>171</v>
      </c>
      <c r="AI41" s="47" t="s">
        <v>172</v>
      </c>
      <c r="AJ41" s="47" t="s">
        <v>173</v>
      </c>
      <c r="AK41" s="47" t="s">
        <v>174</v>
      </c>
      <c r="AL41" s="47" t="s">
        <v>175</v>
      </c>
      <c r="AM41" s="47" t="s">
        <v>176</v>
      </c>
      <c r="AN41" s="47" t="s">
        <v>177</v>
      </c>
      <c r="AO41" s="47" t="s">
        <v>178</v>
      </c>
      <c r="AP41" s="47" t="s">
        <v>179</v>
      </c>
      <c r="AQ41" s="47" t="s">
        <v>180</v>
      </c>
      <c r="AR41" s="47" t="s">
        <v>181</v>
      </c>
      <c r="AS41" s="47" t="s">
        <v>182</v>
      </c>
      <c r="AT41" s="47" t="s">
        <v>183</v>
      </c>
      <c r="AU41" s="47" t="s">
        <v>184</v>
      </c>
      <c r="AV41" s="47" t="s">
        <v>185</v>
      </c>
      <c r="AW41" s="47" t="s">
        <v>186</v>
      </c>
      <c r="AX41" s="47" t="s">
        <v>187</v>
      </c>
      <c r="AY41" s="47" t="s">
        <v>87</v>
      </c>
      <c r="AZ41" s="47" t="s">
        <v>88</v>
      </c>
      <c r="BA41" s="47" t="s">
        <v>89</v>
      </c>
      <c r="BB41" s="47" t="s">
        <v>90</v>
      </c>
      <c r="BC41" s="47" t="s">
        <v>91</v>
      </c>
      <c r="BD41" s="47" t="s">
        <v>92</v>
      </c>
      <c r="BE41" s="47" t="s">
        <v>93</v>
      </c>
      <c r="BF41" s="47" t="s">
        <v>94</v>
      </c>
      <c r="BG41" s="47" t="s">
        <v>95</v>
      </c>
      <c r="BH41" s="47" t="s">
        <v>96</v>
      </c>
      <c r="BI41" s="47" t="s">
        <v>97</v>
      </c>
      <c r="BJ41" s="47" t="s">
        <v>98</v>
      </c>
      <c r="BK41" s="47" t="s">
        <v>99</v>
      </c>
      <c r="BL41" s="47" t="s">
        <v>100</v>
      </c>
      <c r="BM41" s="47" t="s">
        <v>101</v>
      </c>
      <c r="BN41" s="47" t="s">
        <v>102</v>
      </c>
      <c r="BO41" s="47" t="s">
        <v>103</v>
      </c>
      <c r="BP41" s="47" t="s">
        <v>104</v>
      </c>
      <c r="BQ41" s="47" t="s">
        <v>105</v>
      </c>
      <c r="BR41" s="47" t="s">
        <v>106</v>
      </c>
      <c r="BS41" s="47" t="s">
        <v>107</v>
      </c>
      <c r="BT41" s="47" t="s">
        <v>108</v>
      </c>
      <c r="BU41" s="47" t="s">
        <v>109</v>
      </c>
      <c r="BV41" s="47" t="s">
        <v>110</v>
      </c>
      <c r="BW41" s="47" t="s">
        <v>111</v>
      </c>
      <c r="BX41" s="47" t="s">
        <v>112</v>
      </c>
      <c r="BY41" s="47" t="s">
        <v>113</v>
      </c>
      <c r="BZ41" s="47" t="s">
        <v>114</v>
      </c>
      <c r="CA41" s="47" t="s">
        <v>115</v>
      </c>
      <c r="CB41" s="47" t="s">
        <v>116</v>
      </c>
      <c r="CC41" s="48" t="s">
        <v>117</v>
      </c>
    </row>
    <row r="42" spans="1:81" x14ac:dyDescent="0.4">
      <c r="A42" s="322"/>
      <c r="B42" s="302" t="s">
        <v>302</v>
      </c>
      <c r="C42" s="323"/>
      <c r="D42" s="248" t="s">
        <v>119</v>
      </c>
      <c r="E42" s="248" t="s">
        <v>119</v>
      </c>
      <c r="F42" s="248" t="s">
        <v>119</v>
      </c>
      <c r="G42" s="248" t="s">
        <v>119</v>
      </c>
      <c r="H42" s="248" t="s">
        <v>119</v>
      </c>
      <c r="I42" s="248" t="s">
        <v>119</v>
      </c>
      <c r="J42" s="248" t="s">
        <v>119</v>
      </c>
      <c r="K42" s="248" t="s">
        <v>119</v>
      </c>
      <c r="L42" s="248" t="s">
        <v>119</v>
      </c>
      <c r="M42" s="248" t="s">
        <v>119</v>
      </c>
      <c r="N42" s="248" t="s">
        <v>119</v>
      </c>
      <c r="O42" s="248" t="s">
        <v>119</v>
      </c>
      <c r="P42" s="248" t="s">
        <v>119</v>
      </c>
      <c r="Q42" s="248" t="s">
        <v>119</v>
      </c>
      <c r="R42" s="248" t="s">
        <v>119</v>
      </c>
      <c r="S42" s="248" t="s">
        <v>119</v>
      </c>
      <c r="T42" s="248" t="s">
        <v>119</v>
      </c>
      <c r="U42" s="248" t="s">
        <v>119</v>
      </c>
      <c r="V42" s="248" t="s">
        <v>119</v>
      </c>
      <c r="W42" s="248" t="s">
        <v>119</v>
      </c>
      <c r="X42" s="248" t="s">
        <v>119</v>
      </c>
      <c r="Y42" s="248" t="s">
        <v>119</v>
      </c>
      <c r="Z42" s="248" t="s">
        <v>119</v>
      </c>
      <c r="AA42" s="248" t="s">
        <v>119</v>
      </c>
      <c r="AB42" s="248" t="s">
        <v>119</v>
      </c>
      <c r="AC42" s="248" t="s">
        <v>119</v>
      </c>
      <c r="AD42" s="248" t="s">
        <v>119</v>
      </c>
      <c r="AE42" s="248" t="s">
        <v>119</v>
      </c>
      <c r="AF42" s="248" t="s">
        <v>119</v>
      </c>
      <c r="AG42" s="248" t="s">
        <v>119</v>
      </c>
      <c r="AH42" s="248" t="s">
        <v>119</v>
      </c>
      <c r="AI42" s="248" t="s">
        <v>119</v>
      </c>
      <c r="AJ42" s="248" t="s">
        <v>119</v>
      </c>
      <c r="AK42" s="248" t="s">
        <v>119</v>
      </c>
      <c r="AL42" s="248" t="s">
        <v>119</v>
      </c>
      <c r="AM42" s="248" t="s">
        <v>119</v>
      </c>
      <c r="AN42" s="248" t="s">
        <v>119</v>
      </c>
      <c r="AO42" s="248" t="s">
        <v>119</v>
      </c>
      <c r="AP42" s="248" t="s">
        <v>119</v>
      </c>
      <c r="AQ42" s="248" t="s">
        <v>119</v>
      </c>
      <c r="AR42" s="248" t="s">
        <v>119</v>
      </c>
      <c r="AS42" s="248" t="s">
        <v>119</v>
      </c>
      <c r="AT42" s="248" t="s">
        <v>119</v>
      </c>
      <c r="AU42" s="248" t="s">
        <v>119</v>
      </c>
      <c r="AV42" s="248" t="s">
        <v>119</v>
      </c>
      <c r="AW42" s="248" t="s">
        <v>119</v>
      </c>
      <c r="AX42" s="248" t="s">
        <v>119</v>
      </c>
      <c r="AY42" s="248" t="s">
        <v>119</v>
      </c>
      <c r="AZ42" s="248" t="s">
        <v>119</v>
      </c>
      <c r="BA42" s="248" t="s">
        <v>119</v>
      </c>
      <c r="BB42" s="248" t="s">
        <v>119</v>
      </c>
      <c r="BC42" s="248" t="s">
        <v>119</v>
      </c>
      <c r="BD42" s="248" t="s">
        <v>119</v>
      </c>
      <c r="BE42" s="248" t="s">
        <v>119</v>
      </c>
      <c r="BF42" s="248" t="s">
        <v>119</v>
      </c>
      <c r="BG42" s="248" t="s">
        <v>119</v>
      </c>
      <c r="BH42" s="248" t="s">
        <v>119</v>
      </c>
      <c r="BI42" s="248" t="s">
        <v>119</v>
      </c>
      <c r="BJ42" s="248" t="s">
        <v>119</v>
      </c>
      <c r="BK42" s="248" t="s">
        <v>119</v>
      </c>
      <c r="BL42" s="248" t="s">
        <v>119</v>
      </c>
      <c r="BM42" s="248" t="s">
        <v>119</v>
      </c>
      <c r="BN42" s="248" t="s">
        <v>119</v>
      </c>
      <c r="BO42" s="248" t="s">
        <v>119</v>
      </c>
      <c r="BP42" s="248" t="s">
        <v>119</v>
      </c>
      <c r="BQ42" s="248" t="s">
        <v>119</v>
      </c>
      <c r="BR42" s="248" t="s">
        <v>119</v>
      </c>
      <c r="BS42" s="248" t="s">
        <v>119</v>
      </c>
      <c r="BT42" s="248" t="s">
        <v>119</v>
      </c>
      <c r="BU42" s="248" t="s">
        <v>119</v>
      </c>
      <c r="BV42" s="248" t="s">
        <v>119</v>
      </c>
      <c r="BW42" s="248" t="s">
        <v>119</v>
      </c>
      <c r="BX42" s="248" t="s">
        <v>120</v>
      </c>
      <c r="BY42" s="248" t="s">
        <v>120</v>
      </c>
      <c r="BZ42" s="248" t="s">
        <v>120</v>
      </c>
      <c r="CA42" s="248" t="s">
        <v>120</v>
      </c>
      <c r="CB42" s="248" t="s">
        <v>120</v>
      </c>
      <c r="CC42" s="249" t="s">
        <v>120</v>
      </c>
    </row>
    <row r="43" spans="1:81" s="219" customFormat="1" ht="26.25" customHeight="1" x14ac:dyDescent="0.4">
      <c r="A43" s="352"/>
      <c r="B43" s="93" t="s">
        <v>133</v>
      </c>
      <c r="C43" s="284"/>
      <c r="D43" s="314">
        <v>0</v>
      </c>
      <c r="E43" s="314">
        <v>0</v>
      </c>
      <c r="F43" s="314">
        <v>0</v>
      </c>
      <c r="G43" s="314">
        <v>0</v>
      </c>
      <c r="H43" s="314">
        <v>0</v>
      </c>
      <c r="I43" s="314">
        <v>0</v>
      </c>
      <c r="J43" s="314">
        <v>0</v>
      </c>
      <c r="K43" s="314">
        <v>0</v>
      </c>
      <c r="L43" s="314">
        <v>0</v>
      </c>
      <c r="M43" s="314">
        <v>0</v>
      </c>
      <c r="N43" s="314">
        <v>0</v>
      </c>
      <c r="O43" s="314">
        <v>0</v>
      </c>
      <c r="P43" s="314">
        <v>0</v>
      </c>
      <c r="Q43" s="314">
        <v>0</v>
      </c>
      <c r="R43" s="314">
        <v>0</v>
      </c>
      <c r="S43" s="314">
        <v>0</v>
      </c>
      <c r="T43" s="314">
        <v>0</v>
      </c>
      <c r="U43" s="314">
        <v>0</v>
      </c>
      <c r="V43" s="314">
        <v>0</v>
      </c>
      <c r="W43" s="314">
        <v>0</v>
      </c>
      <c r="X43" s="314">
        <v>0</v>
      </c>
      <c r="Y43" s="314">
        <v>0</v>
      </c>
      <c r="Z43" s="314">
        <v>252.19279057014168</v>
      </c>
      <c r="AA43" s="314">
        <v>273.55757888644763</v>
      </c>
      <c r="AB43" s="314">
        <v>324.17780486567034</v>
      </c>
      <c r="AC43" s="314">
        <v>364.15631913277502</v>
      </c>
      <c r="AD43" s="314">
        <v>908.13129144967058</v>
      </c>
      <c r="AE43" s="314">
        <v>1009.566252451063</v>
      </c>
      <c r="AF43" s="314">
        <v>957.35839045403577</v>
      </c>
      <c r="AG43" s="314">
        <v>2098.3459037876769</v>
      </c>
      <c r="AH43" s="314">
        <v>1972.904843826384</v>
      </c>
      <c r="AI43" s="314">
        <v>1946.4154495851149</v>
      </c>
      <c r="AJ43" s="314">
        <v>2199.4777873129146</v>
      </c>
      <c r="AK43" s="314">
        <v>2958.5755739151296</v>
      </c>
      <c r="AL43" s="314">
        <v>3351.0743862208451</v>
      </c>
      <c r="AM43" s="314">
        <v>3596.955252287677</v>
      </c>
      <c r="AN43" s="314">
        <v>3783.4643989868359</v>
      </c>
      <c r="AO43" s="314">
        <v>3914.82413992388</v>
      </c>
      <c r="AP43" s="314">
        <v>4155.4563970533909</v>
      </c>
      <c r="AQ43" s="314">
        <v>4094.1230304342566</v>
      </c>
      <c r="AR43" s="314">
        <v>3084.2496480458731</v>
      </c>
      <c r="AS43" s="314">
        <v>3563.8024493287739</v>
      </c>
      <c r="AT43" s="314">
        <v>4112.8999849399397</v>
      </c>
      <c r="AU43" s="314">
        <v>2571.1776553076893</v>
      </c>
      <c r="AV43" s="314">
        <v>3020.662823282822</v>
      </c>
      <c r="AW43" s="314">
        <v>3378.8958229015693</v>
      </c>
      <c r="AX43" s="314">
        <v>3571.843351832485</v>
      </c>
      <c r="AY43" s="314">
        <v>3654.7956494456516</v>
      </c>
      <c r="AZ43" s="314">
        <v>3726.0249275187152</v>
      </c>
      <c r="BA43" s="314">
        <v>3874.3690295557108</v>
      </c>
      <c r="BB43" s="314">
        <v>3903.5148625881807</v>
      </c>
      <c r="BC43" s="314">
        <v>3978.8566665496137</v>
      </c>
      <c r="BD43" s="314">
        <v>4006.64019419441</v>
      </c>
      <c r="BE43" s="314">
        <v>4119.6363198103272</v>
      </c>
      <c r="BF43" s="314">
        <v>4251.9543900827584</v>
      </c>
      <c r="BG43" s="314">
        <v>4738.5833480940528</v>
      </c>
      <c r="BH43" s="314">
        <v>5079.4614601528838</v>
      </c>
      <c r="BI43" s="314">
        <v>5250.9566591633884</v>
      </c>
      <c r="BJ43" s="314">
        <v>5331.8478859412926</v>
      </c>
      <c r="BK43" s="314">
        <v>5298.3893037944372</v>
      </c>
      <c r="BL43" s="314">
        <f t="shared" ref="BL43:CC43" si="12">SUM(BL45:BL54)</f>
        <v>5424.773070840829</v>
      </c>
      <c r="BM43" s="314">
        <f t="shared" si="12"/>
        <v>5923.5516904757114</v>
      </c>
      <c r="BN43" s="314">
        <f t="shared" si="12"/>
        <v>6098.2288772877919</v>
      </c>
      <c r="BO43" s="314">
        <f t="shared" si="12"/>
        <v>5999.3499362035727</v>
      </c>
      <c r="BP43" s="314">
        <f t="shared" si="12"/>
        <v>5871.4579997679775</v>
      </c>
      <c r="BQ43" s="314">
        <f t="shared" si="12"/>
        <v>0</v>
      </c>
      <c r="BR43" s="314">
        <f t="shared" si="12"/>
        <v>0</v>
      </c>
      <c r="BS43" s="314">
        <f t="shared" si="12"/>
        <v>0</v>
      </c>
      <c r="BT43" s="314">
        <f t="shared" si="12"/>
        <v>0</v>
      </c>
      <c r="BU43" s="314">
        <f t="shared" si="12"/>
        <v>0</v>
      </c>
      <c r="BV43" s="314">
        <f t="shared" si="12"/>
        <v>0</v>
      </c>
      <c r="BW43" s="314">
        <f t="shared" si="12"/>
        <v>0</v>
      </c>
      <c r="BX43" s="314">
        <f t="shared" si="12"/>
        <v>0</v>
      </c>
      <c r="BY43" s="314">
        <f t="shared" si="12"/>
        <v>0</v>
      </c>
      <c r="BZ43" s="314">
        <f t="shared" si="12"/>
        <v>0</v>
      </c>
      <c r="CA43" s="314">
        <f t="shared" si="12"/>
        <v>0</v>
      </c>
      <c r="CB43" s="314">
        <f t="shared" si="12"/>
        <v>0</v>
      </c>
      <c r="CC43" s="315">
        <f t="shared" si="12"/>
        <v>0</v>
      </c>
    </row>
    <row r="44" spans="1:81" ht="26.25" customHeight="1" x14ac:dyDescent="0.4">
      <c r="A44" s="67"/>
      <c r="B44" s="49" t="s">
        <v>562</v>
      </c>
      <c r="C44" s="34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17"/>
      <c r="BM44" s="317"/>
      <c r="BN44" s="317"/>
      <c r="BO44" s="317"/>
      <c r="BP44" s="317"/>
      <c r="BQ44" s="317"/>
      <c r="BR44" s="317"/>
      <c r="BS44" s="317"/>
      <c r="BT44" s="317"/>
      <c r="BU44" s="317"/>
      <c r="BV44" s="317"/>
      <c r="BW44" s="317"/>
      <c r="BX44" s="317"/>
      <c r="BY44" s="317"/>
      <c r="BZ44" s="317"/>
      <c r="CA44" s="317"/>
      <c r="CB44" s="317"/>
      <c r="CC44" s="318"/>
    </row>
    <row r="45" spans="1:81" x14ac:dyDescent="0.4">
      <c r="A45" s="348"/>
      <c r="B45" s="65" t="s">
        <v>563</v>
      </c>
      <c r="C45" s="347"/>
      <c r="D45" s="317">
        <v>0</v>
      </c>
      <c r="E45" s="317">
        <v>0</v>
      </c>
      <c r="F45" s="317">
        <v>0</v>
      </c>
      <c r="G45" s="317">
        <v>0</v>
      </c>
      <c r="H45" s="317">
        <v>0</v>
      </c>
      <c r="I45" s="317">
        <v>0</v>
      </c>
      <c r="J45" s="317">
        <v>0</v>
      </c>
      <c r="K45" s="317">
        <v>0</v>
      </c>
      <c r="L45" s="317">
        <v>0</v>
      </c>
      <c r="M45" s="317">
        <v>0</v>
      </c>
      <c r="N45" s="317">
        <v>0</v>
      </c>
      <c r="O45" s="317">
        <v>0</v>
      </c>
      <c r="P45" s="317">
        <v>0</v>
      </c>
      <c r="Q45" s="317">
        <v>0</v>
      </c>
      <c r="R45" s="317">
        <v>0</v>
      </c>
      <c r="S45" s="317">
        <v>0</v>
      </c>
      <c r="T45" s="317">
        <v>0</v>
      </c>
      <c r="U45" s="317">
        <v>0</v>
      </c>
      <c r="V45" s="317">
        <v>0</v>
      </c>
      <c r="W45" s="317">
        <v>0</v>
      </c>
      <c r="X45" s="317">
        <v>0</v>
      </c>
      <c r="Y45" s="317">
        <v>0</v>
      </c>
      <c r="Z45" s="317">
        <v>0</v>
      </c>
      <c r="AA45" s="317">
        <v>0</v>
      </c>
      <c r="AB45" s="317">
        <v>0</v>
      </c>
      <c r="AC45" s="317">
        <v>0</v>
      </c>
      <c r="AD45" s="317">
        <v>0</v>
      </c>
      <c r="AE45" s="317">
        <v>0</v>
      </c>
      <c r="AF45" s="317">
        <v>0</v>
      </c>
      <c r="AG45" s="317">
        <v>0</v>
      </c>
      <c r="AH45" s="317">
        <v>0</v>
      </c>
      <c r="AI45" s="317">
        <v>0</v>
      </c>
      <c r="AJ45" s="317">
        <v>0</v>
      </c>
      <c r="AK45" s="317">
        <v>0</v>
      </c>
      <c r="AL45" s="317">
        <v>0</v>
      </c>
      <c r="AM45" s="317">
        <v>0</v>
      </c>
      <c r="AN45" s="317">
        <v>0</v>
      </c>
      <c r="AO45" s="317">
        <v>0</v>
      </c>
      <c r="AP45" s="317">
        <v>0</v>
      </c>
      <c r="AQ45" s="317">
        <v>0</v>
      </c>
      <c r="AR45" s="317">
        <v>0</v>
      </c>
      <c r="AS45" s="317">
        <v>0</v>
      </c>
      <c r="AT45" s="317">
        <v>0</v>
      </c>
      <c r="AU45" s="317">
        <v>0</v>
      </c>
      <c r="AV45" s="317">
        <v>0</v>
      </c>
      <c r="AW45" s="317">
        <v>0</v>
      </c>
      <c r="AX45" s="317">
        <v>0</v>
      </c>
      <c r="AY45" s="317">
        <v>0</v>
      </c>
      <c r="AZ45" s="317">
        <v>0</v>
      </c>
      <c r="BA45" s="317">
        <v>0</v>
      </c>
      <c r="BB45" s="317">
        <v>0</v>
      </c>
      <c r="BC45" s="317">
        <v>0</v>
      </c>
      <c r="BD45" s="317">
        <v>0</v>
      </c>
      <c r="BE45" s="317">
        <v>0</v>
      </c>
      <c r="BF45" s="317">
        <v>0</v>
      </c>
      <c r="BG45" s="317">
        <v>0</v>
      </c>
      <c r="BH45" s="317">
        <v>0</v>
      </c>
      <c r="BI45" s="317">
        <v>0</v>
      </c>
      <c r="BJ45" s="317">
        <v>0</v>
      </c>
      <c r="BK45" s="317">
        <v>0</v>
      </c>
      <c r="BL45" s="317">
        <v>394.61607995330627</v>
      </c>
      <c r="BM45" s="317">
        <v>649.99915069922167</v>
      </c>
      <c r="BN45" s="317">
        <v>692.99979087727297</v>
      </c>
      <c r="BO45" s="317">
        <v>717.52197957920248</v>
      </c>
      <c r="BP45" s="317">
        <v>742.26832653523968</v>
      </c>
      <c r="BQ45" s="317">
        <v>0</v>
      </c>
      <c r="BR45" s="317">
        <v>0</v>
      </c>
      <c r="BS45" s="317">
        <v>0</v>
      </c>
      <c r="BT45" s="317">
        <v>0</v>
      </c>
      <c r="BU45" s="317">
        <v>0</v>
      </c>
      <c r="BV45" s="317">
        <v>0</v>
      </c>
      <c r="BW45" s="317">
        <v>0</v>
      </c>
      <c r="BX45" s="317">
        <v>0</v>
      </c>
      <c r="BY45" s="317">
        <v>0</v>
      </c>
      <c r="BZ45" s="317">
        <v>0</v>
      </c>
      <c r="CA45" s="317">
        <v>0</v>
      </c>
      <c r="CB45" s="317">
        <v>0</v>
      </c>
      <c r="CC45" s="318">
        <v>0</v>
      </c>
    </row>
    <row r="46" spans="1:81" x14ac:dyDescent="0.4">
      <c r="A46" s="348"/>
      <c r="B46" s="65" t="s">
        <v>26</v>
      </c>
      <c r="C46" s="347"/>
      <c r="D46" s="317">
        <v>0</v>
      </c>
      <c r="E46" s="317">
        <v>0</v>
      </c>
      <c r="F46" s="317">
        <v>0</v>
      </c>
      <c r="G46" s="317">
        <v>0</v>
      </c>
      <c r="H46" s="317">
        <v>0</v>
      </c>
      <c r="I46" s="317">
        <v>0</v>
      </c>
      <c r="J46" s="317">
        <v>0</v>
      </c>
      <c r="K46" s="317">
        <v>0</v>
      </c>
      <c r="L46" s="317">
        <v>0</v>
      </c>
      <c r="M46" s="317">
        <v>0</v>
      </c>
      <c r="N46" s="317">
        <v>0</v>
      </c>
      <c r="O46" s="317">
        <v>0</v>
      </c>
      <c r="P46" s="317">
        <v>0</v>
      </c>
      <c r="Q46" s="317">
        <v>0</v>
      </c>
      <c r="R46" s="317">
        <v>0</v>
      </c>
      <c r="S46" s="317">
        <v>0</v>
      </c>
      <c r="T46" s="317">
        <v>0</v>
      </c>
      <c r="U46" s="317">
        <v>0</v>
      </c>
      <c r="V46" s="317">
        <v>0</v>
      </c>
      <c r="W46" s="317">
        <v>0</v>
      </c>
      <c r="X46" s="317">
        <v>0</v>
      </c>
      <c r="Y46" s="317">
        <v>0</v>
      </c>
      <c r="Z46" s="317">
        <v>0</v>
      </c>
      <c r="AA46" s="317">
        <v>0</v>
      </c>
      <c r="AB46" s="317">
        <v>0</v>
      </c>
      <c r="AC46" s="317">
        <v>0</v>
      </c>
      <c r="AD46" s="317">
        <v>0</v>
      </c>
      <c r="AE46" s="317">
        <v>0</v>
      </c>
      <c r="AF46" s="317">
        <v>0</v>
      </c>
      <c r="AG46" s="317">
        <v>0</v>
      </c>
      <c r="AH46" s="317">
        <v>0</v>
      </c>
      <c r="AI46" s="317">
        <v>0</v>
      </c>
      <c r="AJ46" s="317">
        <v>0</v>
      </c>
      <c r="AK46" s="317">
        <v>0</v>
      </c>
      <c r="AL46" s="317">
        <v>0</v>
      </c>
      <c r="AM46" s="317">
        <v>0</v>
      </c>
      <c r="AN46" s="317">
        <v>0</v>
      </c>
      <c r="AO46" s="317">
        <v>0</v>
      </c>
      <c r="AP46" s="317">
        <v>0</v>
      </c>
      <c r="AQ46" s="317">
        <v>0</v>
      </c>
      <c r="AR46" s="317">
        <v>0</v>
      </c>
      <c r="AS46" s="317">
        <v>0</v>
      </c>
      <c r="AT46" s="317">
        <v>0</v>
      </c>
      <c r="AU46" s="317">
        <v>0</v>
      </c>
      <c r="AV46" s="317">
        <v>0</v>
      </c>
      <c r="AW46" s="317">
        <v>0</v>
      </c>
      <c r="AX46" s="317">
        <v>0</v>
      </c>
      <c r="AY46" s="317">
        <v>0</v>
      </c>
      <c r="AZ46" s="317">
        <v>0</v>
      </c>
      <c r="BA46" s="317">
        <v>0</v>
      </c>
      <c r="BB46" s="317">
        <v>0</v>
      </c>
      <c r="BC46" s="317">
        <v>0</v>
      </c>
      <c r="BD46" s="317">
        <v>0</v>
      </c>
      <c r="BE46" s="317">
        <v>0</v>
      </c>
      <c r="BF46" s="317">
        <v>0</v>
      </c>
      <c r="BG46" s="317">
        <v>0</v>
      </c>
      <c r="BH46" s="317">
        <v>0</v>
      </c>
      <c r="BI46" s="317">
        <v>0</v>
      </c>
      <c r="BJ46" s="317">
        <v>0</v>
      </c>
      <c r="BK46" s="317">
        <v>0</v>
      </c>
      <c r="BL46" s="317">
        <v>1209.6375602676865</v>
      </c>
      <c r="BM46" s="317">
        <v>1294.1280156815396</v>
      </c>
      <c r="BN46" s="317">
        <v>1342.2378981408347</v>
      </c>
      <c r="BO46" s="317">
        <v>1338.4978745244091</v>
      </c>
      <c r="BP46" s="317">
        <v>1327.9788201728397</v>
      </c>
      <c r="BQ46" s="317">
        <v>0</v>
      </c>
      <c r="BR46" s="317">
        <v>0</v>
      </c>
      <c r="BS46" s="317">
        <v>0</v>
      </c>
      <c r="BT46" s="317">
        <v>0</v>
      </c>
      <c r="BU46" s="317">
        <v>0</v>
      </c>
      <c r="BV46" s="317">
        <v>0</v>
      </c>
      <c r="BW46" s="317">
        <v>0</v>
      </c>
      <c r="BX46" s="317">
        <v>0</v>
      </c>
      <c r="BY46" s="317">
        <v>0</v>
      </c>
      <c r="BZ46" s="317">
        <v>0</v>
      </c>
      <c r="CA46" s="317">
        <v>0</v>
      </c>
      <c r="CB46" s="317">
        <v>0</v>
      </c>
      <c r="CC46" s="318">
        <v>0</v>
      </c>
    </row>
    <row r="47" spans="1:81" x14ac:dyDescent="0.4">
      <c r="A47" s="348"/>
      <c r="B47" s="65" t="s">
        <v>564</v>
      </c>
      <c r="C47" s="347"/>
      <c r="D47" s="317">
        <v>0</v>
      </c>
      <c r="E47" s="317">
        <v>0</v>
      </c>
      <c r="F47" s="317">
        <v>0</v>
      </c>
      <c r="G47" s="317">
        <v>0</v>
      </c>
      <c r="H47" s="317">
        <v>0</v>
      </c>
      <c r="I47" s="317">
        <v>0</v>
      </c>
      <c r="J47" s="317">
        <v>0</v>
      </c>
      <c r="K47" s="317">
        <v>0</v>
      </c>
      <c r="L47" s="317">
        <v>0</v>
      </c>
      <c r="M47" s="317">
        <v>0</v>
      </c>
      <c r="N47" s="317">
        <v>0</v>
      </c>
      <c r="O47" s="317">
        <v>0</v>
      </c>
      <c r="P47" s="317">
        <v>0</v>
      </c>
      <c r="Q47" s="317">
        <v>0</v>
      </c>
      <c r="R47" s="317">
        <v>0</v>
      </c>
      <c r="S47" s="317">
        <v>0</v>
      </c>
      <c r="T47" s="317">
        <v>0</v>
      </c>
      <c r="U47" s="317">
        <v>0</v>
      </c>
      <c r="V47" s="317">
        <v>0</v>
      </c>
      <c r="W47" s="317">
        <v>0</v>
      </c>
      <c r="X47" s="317">
        <v>0</v>
      </c>
      <c r="Y47" s="317">
        <v>0</v>
      </c>
      <c r="Z47" s="317">
        <v>0</v>
      </c>
      <c r="AA47" s="317">
        <v>0</v>
      </c>
      <c r="AB47" s="317">
        <v>0</v>
      </c>
      <c r="AC47" s="317">
        <v>0</v>
      </c>
      <c r="AD47" s="317">
        <v>0</v>
      </c>
      <c r="AE47" s="317">
        <v>0</v>
      </c>
      <c r="AF47" s="317">
        <v>0</v>
      </c>
      <c r="AG47" s="317">
        <v>0</v>
      </c>
      <c r="AH47" s="317">
        <v>0</v>
      </c>
      <c r="AI47" s="317">
        <v>0</v>
      </c>
      <c r="AJ47" s="317">
        <v>0</v>
      </c>
      <c r="AK47" s="317">
        <v>0</v>
      </c>
      <c r="AL47" s="317">
        <v>0</v>
      </c>
      <c r="AM47" s="317">
        <v>0</v>
      </c>
      <c r="AN47" s="317">
        <v>0</v>
      </c>
      <c r="AO47" s="317">
        <v>0</v>
      </c>
      <c r="AP47" s="317">
        <v>0</v>
      </c>
      <c r="AQ47" s="317">
        <v>0</v>
      </c>
      <c r="AR47" s="317">
        <v>0</v>
      </c>
      <c r="AS47" s="317">
        <v>0</v>
      </c>
      <c r="AT47" s="317">
        <v>0</v>
      </c>
      <c r="AU47" s="317">
        <v>0</v>
      </c>
      <c r="AV47" s="317">
        <v>0</v>
      </c>
      <c r="AW47" s="317">
        <v>0</v>
      </c>
      <c r="AX47" s="317">
        <v>0</v>
      </c>
      <c r="AY47" s="317">
        <v>0</v>
      </c>
      <c r="AZ47" s="317">
        <v>0</v>
      </c>
      <c r="BA47" s="317">
        <v>0</v>
      </c>
      <c r="BB47" s="317">
        <v>0</v>
      </c>
      <c r="BC47" s="317">
        <v>0</v>
      </c>
      <c r="BD47" s="317">
        <v>0</v>
      </c>
      <c r="BE47" s="317">
        <v>0</v>
      </c>
      <c r="BF47" s="317">
        <v>0</v>
      </c>
      <c r="BG47" s="317">
        <v>0</v>
      </c>
      <c r="BH47" s="317">
        <v>0</v>
      </c>
      <c r="BI47" s="317">
        <v>0</v>
      </c>
      <c r="BJ47" s="317">
        <v>0</v>
      </c>
      <c r="BK47" s="317">
        <v>0</v>
      </c>
      <c r="BL47" s="317">
        <v>702.97354551541514</v>
      </c>
      <c r="BM47" s="317">
        <v>680.65002867549845</v>
      </c>
      <c r="BN47" s="317">
        <v>625.06070356986163</v>
      </c>
      <c r="BO47" s="317">
        <v>541.26526639126598</v>
      </c>
      <c r="BP47" s="317">
        <v>477.92660797733481</v>
      </c>
      <c r="BQ47" s="317">
        <v>0</v>
      </c>
      <c r="BR47" s="317">
        <v>0</v>
      </c>
      <c r="BS47" s="317">
        <v>0</v>
      </c>
      <c r="BT47" s="317">
        <v>0</v>
      </c>
      <c r="BU47" s="317">
        <v>0</v>
      </c>
      <c r="BV47" s="317">
        <v>0</v>
      </c>
      <c r="BW47" s="317">
        <v>0</v>
      </c>
      <c r="BX47" s="317">
        <v>0</v>
      </c>
      <c r="BY47" s="317">
        <v>0</v>
      </c>
      <c r="BZ47" s="317">
        <v>0</v>
      </c>
      <c r="CA47" s="317">
        <v>0</v>
      </c>
      <c r="CB47" s="317">
        <v>0</v>
      </c>
      <c r="CC47" s="318">
        <v>0</v>
      </c>
    </row>
    <row r="48" spans="1:81" x14ac:dyDescent="0.4">
      <c r="A48" s="348"/>
      <c r="B48" s="65" t="s">
        <v>442</v>
      </c>
      <c r="C48" s="347"/>
      <c r="D48" s="317">
        <v>0</v>
      </c>
      <c r="E48" s="317">
        <v>0</v>
      </c>
      <c r="F48" s="317">
        <v>0</v>
      </c>
      <c r="G48" s="317">
        <v>0</v>
      </c>
      <c r="H48" s="317">
        <v>0</v>
      </c>
      <c r="I48" s="317">
        <v>0</v>
      </c>
      <c r="J48" s="317">
        <v>0</v>
      </c>
      <c r="K48" s="317">
        <v>0</v>
      </c>
      <c r="L48" s="317">
        <v>0</v>
      </c>
      <c r="M48" s="317">
        <v>0</v>
      </c>
      <c r="N48" s="317">
        <v>0</v>
      </c>
      <c r="O48" s="317">
        <v>0</v>
      </c>
      <c r="P48" s="317">
        <v>0</v>
      </c>
      <c r="Q48" s="317">
        <v>0</v>
      </c>
      <c r="R48" s="317">
        <v>0</v>
      </c>
      <c r="S48" s="317">
        <v>0</v>
      </c>
      <c r="T48" s="317">
        <v>0</v>
      </c>
      <c r="U48" s="317">
        <v>0</v>
      </c>
      <c r="V48" s="317">
        <v>0</v>
      </c>
      <c r="W48" s="317">
        <v>0</v>
      </c>
      <c r="X48" s="317">
        <v>0</v>
      </c>
      <c r="Y48" s="317">
        <v>0</v>
      </c>
      <c r="Z48" s="317">
        <v>0</v>
      </c>
      <c r="AA48" s="317">
        <v>0</v>
      </c>
      <c r="AB48" s="317">
        <v>0</v>
      </c>
      <c r="AC48" s="317">
        <v>0</v>
      </c>
      <c r="AD48" s="317">
        <v>0</v>
      </c>
      <c r="AE48" s="317">
        <v>0</v>
      </c>
      <c r="AF48" s="317">
        <v>0</v>
      </c>
      <c r="AG48" s="317">
        <v>0</v>
      </c>
      <c r="AH48" s="317">
        <v>0</v>
      </c>
      <c r="AI48" s="317">
        <v>0</v>
      </c>
      <c r="AJ48" s="317">
        <v>0</v>
      </c>
      <c r="AK48" s="317">
        <v>0</v>
      </c>
      <c r="AL48" s="317">
        <v>0</v>
      </c>
      <c r="AM48" s="317">
        <v>0</v>
      </c>
      <c r="AN48" s="317">
        <v>0</v>
      </c>
      <c r="AO48" s="317">
        <v>0</v>
      </c>
      <c r="AP48" s="317">
        <v>0</v>
      </c>
      <c r="AQ48" s="317">
        <v>0</v>
      </c>
      <c r="AR48" s="317">
        <v>0</v>
      </c>
      <c r="AS48" s="317">
        <v>0</v>
      </c>
      <c r="AT48" s="317">
        <v>0</v>
      </c>
      <c r="AU48" s="317">
        <v>0</v>
      </c>
      <c r="AV48" s="317">
        <v>0</v>
      </c>
      <c r="AW48" s="317">
        <v>0</v>
      </c>
      <c r="AX48" s="317">
        <v>0</v>
      </c>
      <c r="AY48" s="317">
        <v>0</v>
      </c>
      <c r="AZ48" s="317">
        <v>0</v>
      </c>
      <c r="BA48" s="317">
        <v>0</v>
      </c>
      <c r="BB48" s="317">
        <v>0</v>
      </c>
      <c r="BC48" s="317">
        <v>0</v>
      </c>
      <c r="BD48" s="317">
        <v>0</v>
      </c>
      <c r="BE48" s="317">
        <v>0</v>
      </c>
      <c r="BF48" s="317">
        <v>0</v>
      </c>
      <c r="BG48" s="317">
        <v>0</v>
      </c>
      <c r="BH48" s="317">
        <v>0</v>
      </c>
      <c r="BI48" s="317">
        <v>0</v>
      </c>
      <c r="BJ48" s="317">
        <v>0</v>
      </c>
      <c r="BK48" s="317">
        <v>0</v>
      </c>
      <c r="BL48" s="317">
        <v>116.57272766430107</v>
      </c>
      <c r="BM48" s="317">
        <v>134.12041978589514</v>
      </c>
      <c r="BN48" s="317">
        <v>153.31702236043662</v>
      </c>
      <c r="BO48" s="317">
        <v>164.24802610007214</v>
      </c>
      <c r="BP48" s="317">
        <v>178.01543694502087</v>
      </c>
      <c r="BQ48" s="317">
        <v>0</v>
      </c>
      <c r="BR48" s="317">
        <v>0</v>
      </c>
      <c r="BS48" s="317">
        <v>0</v>
      </c>
      <c r="BT48" s="317">
        <v>0</v>
      </c>
      <c r="BU48" s="317">
        <v>0</v>
      </c>
      <c r="BV48" s="317">
        <v>0</v>
      </c>
      <c r="BW48" s="317">
        <v>0</v>
      </c>
      <c r="BX48" s="317">
        <v>0</v>
      </c>
      <c r="BY48" s="317">
        <v>0</v>
      </c>
      <c r="BZ48" s="317">
        <v>0</v>
      </c>
      <c r="CA48" s="317">
        <v>0</v>
      </c>
      <c r="CB48" s="317">
        <v>0</v>
      </c>
      <c r="CC48" s="318">
        <v>0</v>
      </c>
    </row>
    <row r="49" spans="1:81" x14ac:dyDescent="0.4">
      <c r="A49" s="348"/>
      <c r="B49" s="65" t="s">
        <v>565</v>
      </c>
      <c r="C49" s="347"/>
      <c r="D49" s="317">
        <v>0</v>
      </c>
      <c r="E49" s="317">
        <v>0</v>
      </c>
      <c r="F49" s="317">
        <v>0</v>
      </c>
      <c r="G49" s="317">
        <v>0</v>
      </c>
      <c r="H49" s="317">
        <v>0</v>
      </c>
      <c r="I49" s="317">
        <v>0</v>
      </c>
      <c r="J49" s="317">
        <v>0</v>
      </c>
      <c r="K49" s="317">
        <v>0</v>
      </c>
      <c r="L49" s="317">
        <v>0</v>
      </c>
      <c r="M49" s="317">
        <v>0</v>
      </c>
      <c r="N49" s="317">
        <v>0</v>
      </c>
      <c r="O49" s="317">
        <v>0</v>
      </c>
      <c r="P49" s="317">
        <v>0</v>
      </c>
      <c r="Q49" s="317">
        <v>0</v>
      </c>
      <c r="R49" s="317">
        <v>0</v>
      </c>
      <c r="S49" s="317">
        <v>0</v>
      </c>
      <c r="T49" s="317">
        <v>0</v>
      </c>
      <c r="U49" s="317">
        <v>0</v>
      </c>
      <c r="V49" s="317">
        <v>0</v>
      </c>
      <c r="W49" s="317">
        <v>0</v>
      </c>
      <c r="X49" s="317">
        <v>0</v>
      </c>
      <c r="Y49" s="317">
        <v>0</v>
      </c>
      <c r="Z49" s="317">
        <v>0</v>
      </c>
      <c r="AA49" s="317">
        <v>0</v>
      </c>
      <c r="AB49" s="317">
        <v>0</v>
      </c>
      <c r="AC49" s="317">
        <v>0</v>
      </c>
      <c r="AD49" s="317">
        <v>0</v>
      </c>
      <c r="AE49" s="317">
        <v>0</v>
      </c>
      <c r="AF49" s="317">
        <v>0</v>
      </c>
      <c r="AG49" s="317">
        <v>0</v>
      </c>
      <c r="AH49" s="317">
        <v>0</v>
      </c>
      <c r="AI49" s="317">
        <v>0</v>
      </c>
      <c r="AJ49" s="317">
        <v>0</v>
      </c>
      <c r="AK49" s="317">
        <v>0</v>
      </c>
      <c r="AL49" s="317">
        <v>0</v>
      </c>
      <c r="AM49" s="317">
        <v>0</v>
      </c>
      <c r="AN49" s="317">
        <v>0</v>
      </c>
      <c r="AO49" s="317">
        <v>0</v>
      </c>
      <c r="AP49" s="317">
        <v>0</v>
      </c>
      <c r="AQ49" s="317">
        <v>0</v>
      </c>
      <c r="AR49" s="317">
        <v>0</v>
      </c>
      <c r="AS49" s="317">
        <v>0</v>
      </c>
      <c r="AT49" s="317">
        <v>0</v>
      </c>
      <c r="AU49" s="317">
        <v>0</v>
      </c>
      <c r="AV49" s="317">
        <v>0</v>
      </c>
      <c r="AW49" s="317">
        <v>0</v>
      </c>
      <c r="AX49" s="317">
        <v>0</v>
      </c>
      <c r="AY49" s="317">
        <v>0</v>
      </c>
      <c r="AZ49" s="317">
        <v>0</v>
      </c>
      <c r="BA49" s="317">
        <v>0</v>
      </c>
      <c r="BB49" s="317">
        <v>0</v>
      </c>
      <c r="BC49" s="317">
        <v>0</v>
      </c>
      <c r="BD49" s="317">
        <v>0</v>
      </c>
      <c r="BE49" s="317">
        <v>0</v>
      </c>
      <c r="BF49" s="317">
        <v>0</v>
      </c>
      <c r="BG49" s="317">
        <v>0</v>
      </c>
      <c r="BH49" s="317">
        <v>0</v>
      </c>
      <c r="BI49" s="317">
        <v>0</v>
      </c>
      <c r="BJ49" s="317">
        <v>0</v>
      </c>
      <c r="BK49" s="317">
        <v>0</v>
      </c>
      <c r="BL49" s="317">
        <v>205.10988707533431</v>
      </c>
      <c r="BM49" s="317">
        <v>214.24550744479484</v>
      </c>
      <c r="BN49" s="317">
        <v>210.17292679143219</v>
      </c>
      <c r="BO49" s="317">
        <v>188.27716317871841</v>
      </c>
      <c r="BP49" s="317">
        <v>155.21736644659066</v>
      </c>
      <c r="BQ49" s="317">
        <v>0</v>
      </c>
      <c r="BR49" s="317">
        <v>0</v>
      </c>
      <c r="BS49" s="317">
        <v>0</v>
      </c>
      <c r="BT49" s="317">
        <v>0</v>
      </c>
      <c r="BU49" s="317">
        <v>0</v>
      </c>
      <c r="BV49" s="317">
        <v>0</v>
      </c>
      <c r="BW49" s="317">
        <v>0</v>
      </c>
      <c r="BX49" s="317">
        <v>0</v>
      </c>
      <c r="BY49" s="317">
        <v>0</v>
      </c>
      <c r="BZ49" s="317">
        <v>0</v>
      </c>
      <c r="CA49" s="317">
        <v>0</v>
      </c>
      <c r="CB49" s="317">
        <v>0</v>
      </c>
      <c r="CC49" s="318">
        <v>0</v>
      </c>
    </row>
    <row r="50" spans="1:81" ht="26.25" customHeight="1" x14ac:dyDescent="0.4">
      <c r="A50" s="348"/>
      <c r="B50" s="65" t="s">
        <v>566</v>
      </c>
      <c r="C50" s="347"/>
      <c r="D50" s="317">
        <v>0</v>
      </c>
      <c r="E50" s="317">
        <v>0</v>
      </c>
      <c r="F50" s="317">
        <v>0</v>
      </c>
      <c r="G50" s="317">
        <v>0</v>
      </c>
      <c r="H50" s="317">
        <v>0</v>
      </c>
      <c r="I50" s="317">
        <v>0</v>
      </c>
      <c r="J50" s="317">
        <v>0</v>
      </c>
      <c r="K50" s="317">
        <v>0</v>
      </c>
      <c r="L50" s="317">
        <v>0</v>
      </c>
      <c r="M50" s="317">
        <v>0</v>
      </c>
      <c r="N50" s="317">
        <v>0</v>
      </c>
      <c r="O50" s="317">
        <v>0</v>
      </c>
      <c r="P50" s="317">
        <v>0</v>
      </c>
      <c r="Q50" s="317">
        <v>0</v>
      </c>
      <c r="R50" s="317">
        <v>0</v>
      </c>
      <c r="S50" s="317">
        <v>0</v>
      </c>
      <c r="T50" s="317">
        <v>0</v>
      </c>
      <c r="U50" s="317">
        <v>0</v>
      </c>
      <c r="V50" s="317">
        <v>0</v>
      </c>
      <c r="W50" s="317">
        <v>0</v>
      </c>
      <c r="X50" s="317">
        <v>0</v>
      </c>
      <c r="Y50" s="317">
        <v>0</v>
      </c>
      <c r="Z50" s="317">
        <v>0</v>
      </c>
      <c r="AA50" s="317">
        <v>0</v>
      </c>
      <c r="AB50" s="317">
        <v>0</v>
      </c>
      <c r="AC50" s="317">
        <v>0</v>
      </c>
      <c r="AD50" s="317">
        <v>0</v>
      </c>
      <c r="AE50" s="317">
        <v>0</v>
      </c>
      <c r="AF50" s="317">
        <v>0</v>
      </c>
      <c r="AG50" s="317">
        <v>0</v>
      </c>
      <c r="AH50" s="317">
        <v>0</v>
      </c>
      <c r="AI50" s="317">
        <v>0</v>
      </c>
      <c r="AJ50" s="317">
        <v>0</v>
      </c>
      <c r="AK50" s="317">
        <v>0</v>
      </c>
      <c r="AL50" s="317">
        <v>0</v>
      </c>
      <c r="AM50" s="317">
        <v>0</v>
      </c>
      <c r="AN50" s="317">
        <v>0</v>
      </c>
      <c r="AO50" s="317">
        <v>0</v>
      </c>
      <c r="AP50" s="317">
        <v>0</v>
      </c>
      <c r="AQ50" s="317">
        <v>0</v>
      </c>
      <c r="AR50" s="317">
        <v>0</v>
      </c>
      <c r="AS50" s="317">
        <v>0</v>
      </c>
      <c r="AT50" s="317">
        <v>0</v>
      </c>
      <c r="AU50" s="317">
        <v>0</v>
      </c>
      <c r="AV50" s="317">
        <v>0</v>
      </c>
      <c r="AW50" s="317">
        <v>0</v>
      </c>
      <c r="AX50" s="317">
        <v>0</v>
      </c>
      <c r="AY50" s="317">
        <v>0</v>
      </c>
      <c r="AZ50" s="317">
        <v>0</v>
      </c>
      <c r="BA50" s="317">
        <v>0</v>
      </c>
      <c r="BB50" s="317">
        <v>0</v>
      </c>
      <c r="BC50" s="317">
        <v>0</v>
      </c>
      <c r="BD50" s="317">
        <v>0</v>
      </c>
      <c r="BE50" s="317">
        <v>0</v>
      </c>
      <c r="BF50" s="317">
        <v>0</v>
      </c>
      <c r="BG50" s="317">
        <v>0</v>
      </c>
      <c r="BH50" s="317">
        <v>0</v>
      </c>
      <c r="BI50" s="317">
        <v>0</v>
      </c>
      <c r="BJ50" s="317">
        <v>0</v>
      </c>
      <c r="BK50" s="317">
        <v>0</v>
      </c>
      <c r="BL50" s="317">
        <v>2101.6986085337098</v>
      </c>
      <c r="BM50" s="317">
        <v>2124.3203603238362</v>
      </c>
      <c r="BN50" s="317">
        <v>2110.9914362953627</v>
      </c>
      <c r="BO50" s="317">
        <v>2026.0132820830088</v>
      </c>
      <c r="BP50" s="317">
        <v>1901.2832191974685</v>
      </c>
      <c r="BQ50" s="317">
        <v>0</v>
      </c>
      <c r="BR50" s="317">
        <v>0</v>
      </c>
      <c r="BS50" s="317">
        <v>0</v>
      </c>
      <c r="BT50" s="317">
        <v>0</v>
      </c>
      <c r="BU50" s="317">
        <v>0</v>
      </c>
      <c r="BV50" s="317">
        <v>0</v>
      </c>
      <c r="BW50" s="317">
        <v>0</v>
      </c>
      <c r="BX50" s="317">
        <v>0</v>
      </c>
      <c r="BY50" s="317">
        <v>0</v>
      </c>
      <c r="BZ50" s="317">
        <v>0</v>
      </c>
      <c r="CA50" s="317">
        <v>0</v>
      </c>
      <c r="CB50" s="317">
        <v>0</v>
      </c>
      <c r="CC50" s="318">
        <v>0</v>
      </c>
    </row>
    <row r="51" spans="1:81" x14ac:dyDescent="0.4">
      <c r="A51" s="348"/>
      <c r="B51" s="65" t="s">
        <v>444</v>
      </c>
      <c r="C51" s="347"/>
      <c r="D51" s="317">
        <v>0</v>
      </c>
      <c r="E51" s="317">
        <v>0</v>
      </c>
      <c r="F51" s="317">
        <v>0</v>
      </c>
      <c r="G51" s="317">
        <v>0</v>
      </c>
      <c r="H51" s="317">
        <v>0</v>
      </c>
      <c r="I51" s="317">
        <v>0</v>
      </c>
      <c r="J51" s="317">
        <v>0</v>
      </c>
      <c r="K51" s="317">
        <v>0</v>
      </c>
      <c r="L51" s="317">
        <v>0</v>
      </c>
      <c r="M51" s="317">
        <v>0</v>
      </c>
      <c r="N51" s="317">
        <v>0</v>
      </c>
      <c r="O51" s="317">
        <v>0</v>
      </c>
      <c r="P51" s="317">
        <v>0</v>
      </c>
      <c r="Q51" s="317">
        <v>0</v>
      </c>
      <c r="R51" s="317">
        <v>0</v>
      </c>
      <c r="S51" s="317">
        <v>0</v>
      </c>
      <c r="T51" s="317">
        <v>0</v>
      </c>
      <c r="U51" s="317">
        <v>0</v>
      </c>
      <c r="V51" s="317">
        <v>0</v>
      </c>
      <c r="W51" s="317">
        <v>0</v>
      </c>
      <c r="X51" s="317">
        <v>0</v>
      </c>
      <c r="Y51" s="317">
        <v>0</v>
      </c>
      <c r="Z51" s="317">
        <v>0</v>
      </c>
      <c r="AA51" s="317">
        <v>0</v>
      </c>
      <c r="AB51" s="317">
        <v>0</v>
      </c>
      <c r="AC51" s="317">
        <v>0</v>
      </c>
      <c r="AD51" s="317">
        <v>0</v>
      </c>
      <c r="AE51" s="317">
        <v>0</v>
      </c>
      <c r="AF51" s="317">
        <v>0</v>
      </c>
      <c r="AG51" s="317">
        <v>0</v>
      </c>
      <c r="AH51" s="317">
        <v>0</v>
      </c>
      <c r="AI51" s="317">
        <v>0</v>
      </c>
      <c r="AJ51" s="317">
        <v>0</v>
      </c>
      <c r="AK51" s="317">
        <v>0</v>
      </c>
      <c r="AL51" s="317">
        <v>0</v>
      </c>
      <c r="AM51" s="317">
        <v>0</v>
      </c>
      <c r="AN51" s="317">
        <v>0</v>
      </c>
      <c r="AO51" s="317">
        <v>0</v>
      </c>
      <c r="AP51" s="317">
        <v>0</v>
      </c>
      <c r="AQ51" s="317">
        <v>0</v>
      </c>
      <c r="AR51" s="317">
        <v>0</v>
      </c>
      <c r="AS51" s="317">
        <v>0</v>
      </c>
      <c r="AT51" s="317">
        <v>0</v>
      </c>
      <c r="AU51" s="317">
        <v>0</v>
      </c>
      <c r="AV51" s="317">
        <v>0</v>
      </c>
      <c r="AW51" s="317">
        <v>0</v>
      </c>
      <c r="AX51" s="317">
        <v>0</v>
      </c>
      <c r="AY51" s="317">
        <v>0</v>
      </c>
      <c r="AZ51" s="317">
        <v>0</v>
      </c>
      <c r="BA51" s="317">
        <v>0</v>
      </c>
      <c r="BB51" s="317">
        <v>0</v>
      </c>
      <c r="BC51" s="317">
        <v>0</v>
      </c>
      <c r="BD51" s="317">
        <v>0</v>
      </c>
      <c r="BE51" s="317">
        <v>0</v>
      </c>
      <c r="BF51" s="317">
        <v>0</v>
      </c>
      <c r="BG51" s="317">
        <v>0</v>
      </c>
      <c r="BH51" s="317">
        <v>0</v>
      </c>
      <c r="BI51" s="317">
        <v>0</v>
      </c>
      <c r="BJ51" s="317">
        <v>0</v>
      </c>
      <c r="BK51" s="317">
        <v>0</v>
      </c>
      <c r="BL51" s="317">
        <v>29.571580623688099</v>
      </c>
      <c r="BM51" s="317">
        <v>35.846229172602534</v>
      </c>
      <c r="BN51" s="317">
        <v>42.620744653300775</v>
      </c>
      <c r="BO51" s="317">
        <v>46.576438396957094</v>
      </c>
      <c r="BP51" s="317">
        <v>54.795976368545588</v>
      </c>
      <c r="BQ51" s="317">
        <v>0</v>
      </c>
      <c r="BR51" s="317">
        <v>0</v>
      </c>
      <c r="BS51" s="317">
        <v>0</v>
      </c>
      <c r="BT51" s="317">
        <v>0</v>
      </c>
      <c r="BU51" s="317">
        <v>0</v>
      </c>
      <c r="BV51" s="317">
        <v>0</v>
      </c>
      <c r="BW51" s="317">
        <v>0</v>
      </c>
      <c r="BX51" s="317">
        <v>0</v>
      </c>
      <c r="BY51" s="317">
        <v>0</v>
      </c>
      <c r="BZ51" s="317">
        <v>0</v>
      </c>
      <c r="CA51" s="317">
        <v>0</v>
      </c>
      <c r="CB51" s="317">
        <v>0</v>
      </c>
      <c r="CC51" s="318">
        <v>0</v>
      </c>
    </row>
    <row r="52" spans="1:81" x14ac:dyDescent="0.4">
      <c r="A52" s="348"/>
      <c r="B52" s="65" t="s">
        <v>567</v>
      </c>
      <c r="C52" s="347"/>
      <c r="D52" s="317">
        <v>0</v>
      </c>
      <c r="E52" s="317">
        <v>0</v>
      </c>
      <c r="F52" s="317">
        <v>0</v>
      </c>
      <c r="G52" s="317">
        <v>0</v>
      </c>
      <c r="H52" s="317">
        <v>0</v>
      </c>
      <c r="I52" s="317">
        <v>0</v>
      </c>
      <c r="J52" s="317">
        <v>0</v>
      </c>
      <c r="K52" s="317">
        <v>0</v>
      </c>
      <c r="L52" s="317">
        <v>0</v>
      </c>
      <c r="M52" s="317">
        <v>0</v>
      </c>
      <c r="N52" s="317">
        <v>0</v>
      </c>
      <c r="O52" s="317">
        <v>0</v>
      </c>
      <c r="P52" s="317">
        <v>0</v>
      </c>
      <c r="Q52" s="317">
        <v>0</v>
      </c>
      <c r="R52" s="317">
        <v>0</v>
      </c>
      <c r="S52" s="317">
        <v>0</v>
      </c>
      <c r="T52" s="317">
        <v>0</v>
      </c>
      <c r="U52" s="317">
        <v>0</v>
      </c>
      <c r="V52" s="317">
        <v>0</v>
      </c>
      <c r="W52" s="317">
        <v>0</v>
      </c>
      <c r="X52" s="317">
        <v>0</v>
      </c>
      <c r="Y52" s="317">
        <v>0</v>
      </c>
      <c r="Z52" s="317">
        <v>0</v>
      </c>
      <c r="AA52" s="317">
        <v>0</v>
      </c>
      <c r="AB52" s="317">
        <v>0</v>
      </c>
      <c r="AC52" s="317">
        <v>0</v>
      </c>
      <c r="AD52" s="317">
        <v>0</v>
      </c>
      <c r="AE52" s="317">
        <v>0</v>
      </c>
      <c r="AF52" s="317">
        <v>0</v>
      </c>
      <c r="AG52" s="317">
        <v>0</v>
      </c>
      <c r="AH52" s="317">
        <v>0</v>
      </c>
      <c r="AI52" s="317">
        <v>0</v>
      </c>
      <c r="AJ52" s="317">
        <v>0</v>
      </c>
      <c r="AK52" s="317">
        <v>0</v>
      </c>
      <c r="AL52" s="317">
        <v>0</v>
      </c>
      <c r="AM52" s="317">
        <v>0</v>
      </c>
      <c r="AN52" s="317">
        <v>0</v>
      </c>
      <c r="AO52" s="317">
        <v>0</v>
      </c>
      <c r="AP52" s="317">
        <v>0</v>
      </c>
      <c r="AQ52" s="317">
        <v>0</v>
      </c>
      <c r="AR52" s="317">
        <v>0</v>
      </c>
      <c r="AS52" s="317">
        <v>0</v>
      </c>
      <c r="AT52" s="317">
        <v>0</v>
      </c>
      <c r="AU52" s="317">
        <v>0</v>
      </c>
      <c r="AV52" s="317">
        <v>0</v>
      </c>
      <c r="AW52" s="317">
        <v>0</v>
      </c>
      <c r="AX52" s="317">
        <v>0</v>
      </c>
      <c r="AY52" s="317">
        <v>0</v>
      </c>
      <c r="AZ52" s="317">
        <v>0</v>
      </c>
      <c r="BA52" s="317">
        <v>0</v>
      </c>
      <c r="BB52" s="317">
        <v>0</v>
      </c>
      <c r="BC52" s="317">
        <v>0</v>
      </c>
      <c r="BD52" s="317">
        <v>0</v>
      </c>
      <c r="BE52" s="317">
        <v>0</v>
      </c>
      <c r="BF52" s="317">
        <v>0</v>
      </c>
      <c r="BG52" s="317">
        <v>0</v>
      </c>
      <c r="BH52" s="317">
        <v>0</v>
      </c>
      <c r="BI52" s="317">
        <v>0</v>
      </c>
      <c r="BJ52" s="317">
        <v>0</v>
      </c>
      <c r="BK52" s="317">
        <v>0</v>
      </c>
      <c r="BL52" s="317">
        <v>7.002195168348246</v>
      </c>
      <c r="BM52" s="317">
        <v>7.6880305303627514</v>
      </c>
      <c r="BN52" s="317">
        <v>8.5387195583563589</v>
      </c>
      <c r="BO52" s="317">
        <v>8.2815640241637833</v>
      </c>
      <c r="BP52" s="317">
        <v>8.0238974126927971</v>
      </c>
      <c r="BQ52" s="317">
        <v>0</v>
      </c>
      <c r="BR52" s="317">
        <v>0</v>
      </c>
      <c r="BS52" s="317">
        <v>0</v>
      </c>
      <c r="BT52" s="317">
        <v>0</v>
      </c>
      <c r="BU52" s="317">
        <v>0</v>
      </c>
      <c r="BV52" s="317">
        <v>0</v>
      </c>
      <c r="BW52" s="317">
        <v>0</v>
      </c>
      <c r="BX52" s="317">
        <v>0</v>
      </c>
      <c r="BY52" s="317">
        <v>0</v>
      </c>
      <c r="BZ52" s="317">
        <v>0</v>
      </c>
      <c r="CA52" s="317">
        <v>0</v>
      </c>
      <c r="CB52" s="317">
        <v>0</v>
      </c>
      <c r="CC52" s="318">
        <v>0</v>
      </c>
    </row>
    <row r="53" spans="1:81" x14ac:dyDescent="0.4">
      <c r="A53" s="348"/>
      <c r="B53" s="65" t="s">
        <v>33</v>
      </c>
      <c r="C53" s="347"/>
      <c r="D53" s="317">
        <v>0</v>
      </c>
      <c r="E53" s="317">
        <v>0</v>
      </c>
      <c r="F53" s="317">
        <v>0</v>
      </c>
      <c r="G53" s="317">
        <v>0</v>
      </c>
      <c r="H53" s="317">
        <v>0</v>
      </c>
      <c r="I53" s="317">
        <v>0</v>
      </c>
      <c r="J53" s="317">
        <v>0</v>
      </c>
      <c r="K53" s="317">
        <v>0</v>
      </c>
      <c r="L53" s="317">
        <v>0</v>
      </c>
      <c r="M53" s="317">
        <v>0</v>
      </c>
      <c r="N53" s="317">
        <v>0</v>
      </c>
      <c r="O53" s="317">
        <v>0</v>
      </c>
      <c r="P53" s="317">
        <v>0</v>
      </c>
      <c r="Q53" s="317">
        <v>0</v>
      </c>
      <c r="R53" s="317">
        <v>0</v>
      </c>
      <c r="S53" s="317">
        <v>0</v>
      </c>
      <c r="T53" s="317">
        <v>0</v>
      </c>
      <c r="U53" s="317">
        <v>0</v>
      </c>
      <c r="V53" s="317">
        <v>0</v>
      </c>
      <c r="W53" s="317">
        <v>0</v>
      </c>
      <c r="X53" s="317">
        <v>0</v>
      </c>
      <c r="Y53" s="317">
        <v>0</v>
      </c>
      <c r="Z53" s="317">
        <v>0</v>
      </c>
      <c r="AA53" s="317">
        <v>0</v>
      </c>
      <c r="AB53" s="317">
        <v>0</v>
      </c>
      <c r="AC53" s="317">
        <v>0</v>
      </c>
      <c r="AD53" s="317">
        <v>0</v>
      </c>
      <c r="AE53" s="317">
        <v>0</v>
      </c>
      <c r="AF53" s="317">
        <v>0</v>
      </c>
      <c r="AG53" s="317">
        <v>0</v>
      </c>
      <c r="AH53" s="317">
        <v>0</v>
      </c>
      <c r="AI53" s="317">
        <v>0</v>
      </c>
      <c r="AJ53" s="317">
        <v>0</v>
      </c>
      <c r="AK53" s="317">
        <v>0</v>
      </c>
      <c r="AL53" s="317">
        <v>0</v>
      </c>
      <c r="AM53" s="317">
        <v>0</v>
      </c>
      <c r="AN53" s="317">
        <v>0</v>
      </c>
      <c r="AO53" s="317">
        <v>0</v>
      </c>
      <c r="AP53" s="317">
        <v>0</v>
      </c>
      <c r="AQ53" s="317">
        <v>0</v>
      </c>
      <c r="AR53" s="317">
        <v>0</v>
      </c>
      <c r="AS53" s="317">
        <v>0</v>
      </c>
      <c r="AT53" s="317">
        <v>0</v>
      </c>
      <c r="AU53" s="317">
        <v>0</v>
      </c>
      <c r="AV53" s="317">
        <v>0</v>
      </c>
      <c r="AW53" s="317">
        <v>0</v>
      </c>
      <c r="AX53" s="317">
        <v>0</v>
      </c>
      <c r="AY53" s="317">
        <v>0</v>
      </c>
      <c r="AZ53" s="317">
        <v>0</v>
      </c>
      <c r="BA53" s="317">
        <v>0</v>
      </c>
      <c r="BB53" s="317">
        <v>0</v>
      </c>
      <c r="BC53" s="317">
        <v>0</v>
      </c>
      <c r="BD53" s="317">
        <v>0</v>
      </c>
      <c r="BE53" s="317">
        <v>0</v>
      </c>
      <c r="BF53" s="317">
        <v>0</v>
      </c>
      <c r="BG53" s="317">
        <v>0</v>
      </c>
      <c r="BH53" s="317">
        <v>0</v>
      </c>
      <c r="BI53" s="317">
        <v>0</v>
      </c>
      <c r="BJ53" s="317">
        <v>0</v>
      </c>
      <c r="BK53" s="317">
        <v>0</v>
      </c>
      <c r="BL53" s="317">
        <v>398.55632406461035</v>
      </c>
      <c r="BM53" s="317">
        <v>406.14721112459699</v>
      </c>
      <c r="BN53" s="317">
        <v>407.06779192099054</v>
      </c>
      <c r="BO53" s="317">
        <v>392.54984086634994</v>
      </c>
      <c r="BP53" s="317">
        <v>395.04003030949252</v>
      </c>
      <c r="BQ53" s="317">
        <v>0</v>
      </c>
      <c r="BR53" s="317">
        <v>0</v>
      </c>
      <c r="BS53" s="317">
        <v>0</v>
      </c>
      <c r="BT53" s="317">
        <v>0</v>
      </c>
      <c r="BU53" s="317">
        <v>0</v>
      </c>
      <c r="BV53" s="317">
        <v>0</v>
      </c>
      <c r="BW53" s="317">
        <v>0</v>
      </c>
      <c r="BX53" s="317">
        <v>0</v>
      </c>
      <c r="BY53" s="317">
        <v>0</v>
      </c>
      <c r="BZ53" s="317">
        <v>0</v>
      </c>
      <c r="CA53" s="317">
        <v>0</v>
      </c>
      <c r="CB53" s="317">
        <v>0</v>
      </c>
      <c r="CC53" s="318">
        <v>0</v>
      </c>
    </row>
    <row r="54" spans="1:81" x14ac:dyDescent="0.4">
      <c r="A54" s="348"/>
      <c r="B54" s="65" t="s">
        <v>568</v>
      </c>
      <c r="C54" s="347"/>
      <c r="D54" s="317">
        <v>0</v>
      </c>
      <c r="E54" s="317">
        <v>0</v>
      </c>
      <c r="F54" s="317">
        <v>0</v>
      </c>
      <c r="G54" s="317">
        <v>0</v>
      </c>
      <c r="H54" s="317">
        <v>0</v>
      </c>
      <c r="I54" s="317">
        <v>0</v>
      </c>
      <c r="J54" s="317">
        <v>0</v>
      </c>
      <c r="K54" s="317">
        <v>0</v>
      </c>
      <c r="L54" s="317">
        <v>0</v>
      </c>
      <c r="M54" s="317">
        <v>0</v>
      </c>
      <c r="N54" s="317">
        <v>0</v>
      </c>
      <c r="O54" s="317">
        <v>0</v>
      </c>
      <c r="P54" s="317">
        <v>0</v>
      </c>
      <c r="Q54" s="317">
        <v>0</v>
      </c>
      <c r="R54" s="317">
        <v>0</v>
      </c>
      <c r="S54" s="317">
        <v>0</v>
      </c>
      <c r="T54" s="317">
        <v>0</v>
      </c>
      <c r="U54" s="317">
        <v>0</v>
      </c>
      <c r="V54" s="317">
        <v>0</v>
      </c>
      <c r="W54" s="317">
        <v>0</v>
      </c>
      <c r="X54" s="317">
        <v>0</v>
      </c>
      <c r="Y54" s="317">
        <v>0</v>
      </c>
      <c r="Z54" s="317">
        <v>0</v>
      </c>
      <c r="AA54" s="317">
        <v>0</v>
      </c>
      <c r="AB54" s="317">
        <v>0</v>
      </c>
      <c r="AC54" s="317">
        <v>0</v>
      </c>
      <c r="AD54" s="317">
        <v>0</v>
      </c>
      <c r="AE54" s="317">
        <v>0</v>
      </c>
      <c r="AF54" s="317">
        <v>0</v>
      </c>
      <c r="AG54" s="317">
        <v>0</v>
      </c>
      <c r="AH54" s="317">
        <v>0</v>
      </c>
      <c r="AI54" s="317">
        <v>0</v>
      </c>
      <c r="AJ54" s="317">
        <v>0</v>
      </c>
      <c r="AK54" s="317">
        <v>0</v>
      </c>
      <c r="AL54" s="317">
        <v>0</v>
      </c>
      <c r="AM54" s="317">
        <v>0</v>
      </c>
      <c r="AN54" s="317">
        <v>0</v>
      </c>
      <c r="AO54" s="317">
        <v>0</v>
      </c>
      <c r="AP54" s="317">
        <v>0</v>
      </c>
      <c r="AQ54" s="317">
        <v>0</v>
      </c>
      <c r="AR54" s="317">
        <v>0</v>
      </c>
      <c r="AS54" s="317">
        <v>0</v>
      </c>
      <c r="AT54" s="317">
        <v>0</v>
      </c>
      <c r="AU54" s="317">
        <v>0</v>
      </c>
      <c r="AV54" s="317">
        <v>0</v>
      </c>
      <c r="AW54" s="317">
        <v>0</v>
      </c>
      <c r="AX54" s="317">
        <v>0</v>
      </c>
      <c r="AY54" s="317">
        <v>0</v>
      </c>
      <c r="AZ54" s="317">
        <v>0</v>
      </c>
      <c r="BA54" s="317">
        <v>0</v>
      </c>
      <c r="BB54" s="317">
        <v>0</v>
      </c>
      <c r="BC54" s="317">
        <v>0</v>
      </c>
      <c r="BD54" s="317">
        <v>0</v>
      </c>
      <c r="BE54" s="317">
        <v>0</v>
      </c>
      <c r="BF54" s="317">
        <v>0</v>
      </c>
      <c r="BG54" s="317">
        <v>0</v>
      </c>
      <c r="BH54" s="317">
        <v>0</v>
      </c>
      <c r="BI54" s="317">
        <v>0</v>
      </c>
      <c r="BJ54" s="317">
        <v>0</v>
      </c>
      <c r="BK54" s="317">
        <v>0</v>
      </c>
      <c r="BL54" s="317">
        <v>259.03456197442796</v>
      </c>
      <c r="BM54" s="317">
        <v>376.4067370373628</v>
      </c>
      <c r="BN54" s="317">
        <v>505.22184311994323</v>
      </c>
      <c r="BO54" s="317">
        <v>576.11850105942653</v>
      </c>
      <c r="BP54" s="317">
        <v>630.90831840275303</v>
      </c>
      <c r="BQ54" s="317">
        <v>0</v>
      </c>
      <c r="BR54" s="317">
        <v>0</v>
      </c>
      <c r="BS54" s="317">
        <v>0</v>
      </c>
      <c r="BT54" s="317">
        <v>0</v>
      </c>
      <c r="BU54" s="317">
        <v>0</v>
      </c>
      <c r="BV54" s="317">
        <v>0</v>
      </c>
      <c r="BW54" s="317">
        <v>0</v>
      </c>
      <c r="BX54" s="317">
        <v>0</v>
      </c>
      <c r="BY54" s="317">
        <v>0</v>
      </c>
      <c r="BZ54" s="317">
        <v>0</v>
      </c>
      <c r="CA54" s="317">
        <v>0</v>
      </c>
      <c r="CB54" s="317">
        <v>0</v>
      </c>
      <c r="CC54" s="318">
        <v>0</v>
      </c>
    </row>
    <row r="55" spans="1:81" ht="26.25" customHeight="1" x14ac:dyDescent="0.4">
      <c r="A55" s="348"/>
      <c r="B55" s="65" t="s">
        <v>569</v>
      </c>
      <c r="C55" s="49"/>
      <c r="D55" s="317">
        <v>0</v>
      </c>
      <c r="E55" s="317">
        <v>0</v>
      </c>
      <c r="F55" s="317">
        <v>0</v>
      </c>
      <c r="G55" s="317">
        <v>0</v>
      </c>
      <c r="H55" s="317">
        <v>0</v>
      </c>
      <c r="I55" s="317">
        <v>0</v>
      </c>
      <c r="J55" s="317">
        <v>0</v>
      </c>
      <c r="K55" s="317">
        <v>0</v>
      </c>
      <c r="L55" s="317">
        <v>0</v>
      </c>
      <c r="M55" s="317">
        <v>0</v>
      </c>
      <c r="N55" s="317">
        <v>0</v>
      </c>
      <c r="O55" s="317">
        <v>0</v>
      </c>
      <c r="P55" s="317">
        <v>0</v>
      </c>
      <c r="Q55" s="317">
        <v>0</v>
      </c>
      <c r="R55" s="317">
        <v>0</v>
      </c>
      <c r="S55" s="317">
        <v>0</v>
      </c>
      <c r="T55" s="317">
        <v>0</v>
      </c>
      <c r="U55" s="317">
        <v>0</v>
      </c>
      <c r="V55" s="317">
        <v>0</v>
      </c>
      <c r="W55" s="317">
        <v>0</v>
      </c>
      <c r="X55" s="317">
        <v>0</v>
      </c>
      <c r="Y55" s="317">
        <v>0</v>
      </c>
      <c r="Z55" s="317">
        <v>0</v>
      </c>
      <c r="AA55" s="317">
        <v>0</v>
      </c>
      <c r="AB55" s="317">
        <v>0</v>
      </c>
      <c r="AC55" s="317">
        <v>0</v>
      </c>
      <c r="AD55" s="317">
        <v>0</v>
      </c>
      <c r="AE55" s="317">
        <v>0</v>
      </c>
      <c r="AF55" s="317">
        <v>0</v>
      </c>
      <c r="AG55" s="317">
        <v>0</v>
      </c>
      <c r="AH55" s="317">
        <v>966.31657679722264</v>
      </c>
      <c r="AI55" s="317">
        <v>950.20880967823757</v>
      </c>
      <c r="AJ55" s="317">
        <v>1070.9024788912218</v>
      </c>
      <c r="AK55" s="317">
        <v>1447.7103953472933</v>
      </c>
      <c r="AL55" s="317">
        <v>1645.0300646256953</v>
      </c>
      <c r="AM55" s="317">
        <v>1771.6433217857941</v>
      </c>
      <c r="AN55" s="317">
        <v>1865.4596926875729</v>
      </c>
      <c r="AO55" s="317">
        <v>1933.7063764687816</v>
      </c>
      <c r="AP55" s="317">
        <v>2047.5051818186748</v>
      </c>
      <c r="AQ55" s="317">
        <v>2017.4287290993884</v>
      </c>
      <c r="AR55" s="317">
        <v>1717.6770893334926</v>
      </c>
      <c r="AS55" s="317">
        <v>1963.192706512996</v>
      </c>
      <c r="AT55" s="317">
        <v>2251.5773864822795</v>
      </c>
      <c r="AU55" s="317">
        <v>1227.4393317528736</v>
      </c>
      <c r="AV55" s="317">
        <v>1292.4483374951808</v>
      </c>
      <c r="AW55" s="317">
        <v>1639.8557047031925</v>
      </c>
      <c r="AX55" s="317">
        <v>1673.5387307874323</v>
      </c>
      <c r="AY55" s="317">
        <v>1655.6808292306252</v>
      </c>
      <c r="AZ55" s="317">
        <v>1669.1800534928664</v>
      </c>
      <c r="BA55" s="317">
        <v>1746.6026132214938</v>
      </c>
      <c r="BB55" s="317">
        <v>1790.2313176950738</v>
      </c>
      <c r="BC55" s="317">
        <v>1844.103774897734</v>
      </c>
      <c r="BD55" s="317">
        <v>1913.2165252610025</v>
      </c>
      <c r="BE55" s="317">
        <v>2069.8407590817487</v>
      </c>
      <c r="BF55" s="317">
        <v>2146.7964378021838</v>
      </c>
      <c r="BG55" s="317">
        <v>2368.4861870533023</v>
      </c>
      <c r="BH55" s="317">
        <v>2611.181742989671</v>
      </c>
      <c r="BI55" s="317">
        <v>2564.6097867337758</v>
      </c>
      <c r="BJ55" s="317">
        <v>2711.2201766249332</v>
      </c>
      <c r="BK55" s="317">
        <v>2692.9716993880083</v>
      </c>
      <c r="BL55" s="317">
        <v>2770.8093192933561</v>
      </c>
      <c r="BM55" s="317">
        <v>2824.2145337363813</v>
      </c>
      <c r="BN55" s="317">
        <v>2814.619495947753</v>
      </c>
      <c r="BO55" s="317">
        <v>2716.6124280702088</v>
      </c>
      <c r="BP55" s="317">
        <v>2553.9506401496283</v>
      </c>
      <c r="BQ55" s="317">
        <v>0</v>
      </c>
      <c r="BR55" s="317">
        <v>0</v>
      </c>
      <c r="BS55" s="317">
        <v>0</v>
      </c>
      <c r="BT55" s="317">
        <v>0</v>
      </c>
      <c r="BU55" s="317">
        <v>0</v>
      </c>
      <c r="BV55" s="317">
        <v>0</v>
      </c>
      <c r="BW55" s="317">
        <v>0</v>
      </c>
      <c r="BX55" s="317">
        <v>0</v>
      </c>
      <c r="BY55" s="317">
        <v>0</v>
      </c>
      <c r="BZ55" s="317">
        <v>0</v>
      </c>
      <c r="CA55" s="317">
        <v>0</v>
      </c>
      <c r="CB55" s="317">
        <v>0</v>
      </c>
      <c r="CC55" s="318">
        <v>0</v>
      </c>
    </row>
    <row r="56" spans="1:81" x14ac:dyDescent="0.4">
      <c r="A56" s="348"/>
      <c r="B56" s="65" t="s">
        <v>570</v>
      </c>
      <c r="C56" s="49"/>
      <c r="D56" s="317">
        <v>0</v>
      </c>
      <c r="E56" s="317">
        <v>0</v>
      </c>
      <c r="F56" s="317">
        <v>0</v>
      </c>
      <c r="G56" s="317">
        <v>0</v>
      </c>
      <c r="H56" s="317">
        <v>0</v>
      </c>
      <c r="I56" s="317">
        <v>0</v>
      </c>
      <c r="J56" s="317">
        <v>0</v>
      </c>
      <c r="K56" s="317">
        <v>0</v>
      </c>
      <c r="L56" s="317">
        <v>0</v>
      </c>
      <c r="M56" s="317">
        <v>0</v>
      </c>
      <c r="N56" s="317">
        <v>0</v>
      </c>
      <c r="O56" s="317">
        <v>0</v>
      </c>
      <c r="P56" s="317">
        <v>0</v>
      </c>
      <c r="Q56" s="317">
        <v>0</v>
      </c>
      <c r="R56" s="317">
        <v>0</v>
      </c>
      <c r="S56" s="317">
        <v>0</v>
      </c>
      <c r="T56" s="317">
        <v>0</v>
      </c>
      <c r="U56" s="317">
        <v>0</v>
      </c>
      <c r="V56" s="317">
        <v>0</v>
      </c>
      <c r="W56" s="317">
        <v>0</v>
      </c>
      <c r="X56" s="317">
        <v>0</v>
      </c>
      <c r="Y56" s="317">
        <v>0</v>
      </c>
      <c r="Z56" s="317">
        <v>0</v>
      </c>
      <c r="AA56" s="317">
        <v>0</v>
      </c>
      <c r="AB56" s="317">
        <v>0</v>
      </c>
      <c r="AC56" s="317">
        <v>0</v>
      </c>
      <c r="AD56" s="317">
        <v>0</v>
      </c>
      <c r="AE56" s="317">
        <v>0</v>
      </c>
      <c r="AF56" s="317">
        <v>0</v>
      </c>
      <c r="AG56" s="317">
        <v>0</v>
      </c>
      <c r="AH56" s="317">
        <v>1006.5882670291613</v>
      </c>
      <c r="AI56" s="317">
        <v>996.20663990687751</v>
      </c>
      <c r="AJ56" s="317">
        <v>1128.5753084216929</v>
      </c>
      <c r="AK56" s="317">
        <v>1510.865178567836</v>
      </c>
      <c r="AL56" s="317">
        <v>1706.0443215951498</v>
      </c>
      <c r="AM56" s="317">
        <v>1825.3119305018829</v>
      </c>
      <c r="AN56" s="317">
        <v>1918.0047062992624</v>
      </c>
      <c r="AO56" s="317">
        <v>1981.1177634550986</v>
      </c>
      <c r="AP56" s="317">
        <v>2107.9512152347161</v>
      </c>
      <c r="AQ56" s="317">
        <v>2076.6943013348682</v>
      </c>
      <c r="AR56" s="317">
        <v>1366.5725587123809</v>
      </c>
      <c r="AS56" s="317">
        <v>1600.6097428157775</v>
      </c>
      <c r="AT56" s="317">
        <v>1861.32259845766</v>
      </c>
      <c r="AU56" s="317">
        <v>1343.7383235548157</v>
      </c>
      <c r="AV56" s="317">
        <v>1728.2144857876417</v>
      </c>
      <c r="AW56" s="317">
        <v>1739.0401181983761</v>
      </c>
      <c r="AX56" s="317">
        <v>1898.3046210450523</v>
      </c>
      <c r="AY56" s="317">
        <v>1999.1148202150264</v>
      </c>
      <c r="AZ56" s="317">
        <v>2056.8448740258482</v>
      </c>
      <c r="BA56" s="317">
        <v>2127.766416334217</v>
      </c>
      <c r="BB56" s="317">
        <v>2113.283544893106</v>
      </c>
      <c r="BC56" s="317">
        <v>2134.7528916518795</v>
      </c>
      <c r="BD56" s="317">
        <v>2093.423668933407</v>
      </c>
      <c r="BE56" s="317">
        <v>2049.7955607285785</v>
      </c>
      <c r="BF56" s="317">
        <v>2105.1579522805746</v>
      </c>
      <c r="BG56" s="317">
        <v>2370.0971610407501</v>
      </c>
      <c r="BH56" s="317">
        <v>2468.2797171632128</v>
      </c>
      <c r="BI56" s="317">
        <v>2686.3468724296122</v>
      </c>
      <c r="BJ56" s="317">
        <v>2620.6277093163594</v>
      </c>
      <c r="BK56" s="317">
        <v>2605.4176044064284</v>
      </c>
      <c r="BL56" s="317">
        <v>2653.9637515474715</v>
      </c>
      <c r="BM56" s="317">
        <v>3099.3371567393306</v>
      </c>
      <c r="BN56" s="317">
        <v>3283.6093813400385</v>
      </c>
      <c r="BO56" s="317">
        <v>3282.7375081333657</v>
      </c>
      <c r="BP56" s="317">
        <v>3317.5073596183497</v>
      </c>
      <c r="BQ56" s="317">
        <v>0</v>
      </c>
      <c r="BR56" s="317">
        <v>0</v>
      </c>
      <c r="BS56" s="317">
        <v>0</v>
      </c>
      <c r="BT56" s="317">
        <v>0</v>
      </c>
      <c r="BU56" s="317">
        <v>0</v>
      </c>
      <c r="BV56" s="317">
        <v>0</v>
      </c>
      <c r="BW56" s="317">
        <v>0</v>
      </c>
      <c r="BX56" s="317">
        <v>0</v>
      </c>
      <c r="BY56" s="317">
        <v>0</v>
      </c>
      <c r="BZ56" s="317">
        <v>0</v>
      </c>
      <c r="CA56" s="317">
        <v>0</v>
      </c>
      <c r="CB56" s="317">
        <v>0</v>
      </c>
      <c r="CC56" s="318">
        <v>0</v>
      </c>
    </row>
    <row r="57" spans="1:81" ht="26.25" customHeight="1" x14ac:dyDescent="0.4">
      <c r="A57" s="67"/>
      <c r="B57" s="49" t="s">
        <v>571</v>
      </c>
      <c r="C57" s="34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8"/>
    </row>
    <row r="58" spans="1:81" x14ac:dyDescent="0.4">
      <c r="A58" s="348"/>
      <c r="B58" s="65" t="s">
        <v>572</v>
      </c>
      <c r="C58" s="347"/>
      <c r="D58" s="317">
        <v>0</v>
      </c>
      <c r="E58" s="317">
        <v>0</v>
      </c>
      <c r="F58" s="317">
        <v>0</v>
      </c>
      <c r="G58" s="317">
        <v>0</v>
      </c>
      <c r="H58" s="317">
        <v>0</v>
      </c>
      <c r="I58" s="317">
        <v>0</v>
      </c>
      <c r="J58" s="317">
        <v>0</v>
      </c>
      <c r="K58" s="317">
        <v>0</v>
      </c>
      <c r="L58" s="317">
        <v>0</v>
      </c>
      <c r="M58" s="317">
        <v>0</v>
      </c>
      <c r="N58" s="317">
        <v>0</v>
      </c>
      <c r="O58" s="317">
        <v>0</v>
      </c>
      <c r="P58" s="317">
        <v>0</v>
      </c>
      <c r="Q58" s="317">
        <v>0</v>
      </c>
      <c r="R58" s="317">
        <v>0</v>
      </c>
      <c r="S58" s="317">
        <v>0</v>
      </c>
      <c r="T58" s="317">
        <v>0</v>
      </c>
      <c r="U58" s="317">
        <v>0</v>
      </c>
      <c r="V58" s="317">
        <v>0</v>
      </c>
      <c r="W58" s="317">
        <v>0</v>
      </c>
      <c r="X58" s="317">
        <v>0</v>
      </c>
      <c r="Y58" s="317">
        <v>0</v>
      </c>
      <c r="Z58" s="317">
        <v>0</v>
      </c>
      <c r="AA58" s="317">
        <v>0</v>
      </c>
      <c r="AB58" s="317">
        <v>0</v>
      </c>
      <c r="AC58" s="317">
        <v>0</v>
      </c>
      <c r="AD58" s="317">
        <v>0</v>
      </c>
      <c r="AE58" s="317">
        <v>0</v>
      </c>
      <c r="AF58" s="317">
        <v>0</v>
      </c>
      <c r="AG58" s="317">
        <v>0</v>
      </c>
      <c r="AH58" s="317">
        <v>966.31657679722264</v>
      </c>
      <c r="AI58" s="317">
        <v>950.20880967823757</v>
      </c>
      <c r="AJ58" s="317">
        <v>1070.9024788912218</v>
      </c>
      <c r="AK58" s="317">
        <v>1447.7103953472933</v>
      </c>
      <c r="AL58" s="317">
        <v>1645.0300646256953</v>
      </c>
      <c r="AM58" s="317">
        <v>1771.6433217857941</v>
      </c>
      <c r="AN58" s="317">
        <v>1865.4596926875729</v>
      </c>
      <c r="AO58" s="317">
        <v>1933.7063764687816</v>
      </c>
      <c r="AP58" s="317">
        <v>2047.5051818186748</v>
      </c>
      <c r="AQ58" s="317">
        <v>2017.4287290993884</v>
      </c>
      <c r="AR58" s="317">
        <v>1717.6770893334926</v>
      </c>
      <c r="AS58" s="317">
        <v>1963.192706512996</v>
      </c>
      <c r="AT58" s="317">
        <v>2251.5773864822795</v>
      </c>
      <c r="AU58" s="317">
        <v>1227.4393317528736</v>
      </c>
      <c r="AV58" s="317">
        <v>1292.4483374951808</v>
      </c>
      <c r="AW58" s="317">
        <v>1639.8557047031925</v>
      </c>
      <c r="AX58" s="317">
        <v>1673.5387307874323</v>
      </c>
      <c r="AY58" s="317">
        <v>1655.6808292306252</v>
      </c>
      <c r="AZ58" s="317">
        <v>1669.1800534928664</v>
      </c>
      <c r="BA58" s="317">
        <v>1746.6026132214938</v>
      </c>
      <c r="BB58" s="317">
        <v>1790.2313176950738</v>
      </c>
      <c r="BC58" s="317">
        <v>1844.103774897734</v>
      </c>
      <c r="BD58" s="317">
        <v>1913.2165252610025</v>
      </c>
      <c r="BE58" s="317">
        <v>2069.8407590817487</v>
      </c>
      <c r="BF58" s="317">
        <v>2146.7964378021838</v>
      </c>
      <c r="BG58" s="317">
        <v>2368.4861870533023</v>
      </c>
      <c r="BH58" s="317">
        <v>2611.181742989671</v>
      </c>
      <c r="BI58" s="317">
        <v>2564.6097867337758</v>
      </c>
      <c r="BJ58" s="317">
        <v>2711.2201766249332</v>
      </c>
      <c r="BK58" s="317">
        <v>2692.9716993880083</v>
      </c>
      <c r="BL58" s="317">
        <v>2770.8093192933561</v>
      </c>
      <c r="BM58" s="317">
        <v>2824.2145337363813</v>
      </c>
      <c r="BN58" s="317">
        <v>2814.619495947753</v>
      </c>
      <c r="BO58" s="317">
        <v>2716.6124280702088</v>
      </c>
      <c r="BP58" s="317">
        <v>2553.9506401496283</v>
      </c>
      <c r="BQ58" s="317">
        <v>0</v>
      </c>
      <c r="BR58" s="317">
        <v>0</v>
      </c>
      <c r="BS58" s="317">
        <v>0</v>
      </c>
      <c r="BT58" s="317">
        <v>0</v>
      </c>
      <c r="BU58" s="317">
        <v>0</v>
      </c>
      <c r="BV58" s="317">
        <v>0</v>
      </c>
      <c r="BW58" s="317">
        <v>0</v>
      </c>
      <c r="BX58" s="317">
        <v>0</v>
      </c>
      <c r="BY58" s="317">
        <v>0</v>
      </c>
      <c r="BZ58" s="317">
        <v>0</v>
      </c>
      <c r="CA58" s="317">
        <v>0</v>
      </c>
      <c r="CB58" s="317">
        <v>0</v>
      </c>
      <c r="CC58" s="318">
        <v>0</v>
      </c>
    </row>
    <row r="59" spans="1:81" x14ac:dyDescent="0.4">
      <c r="A59" s="348"/>
      <c r="B59" s="65" t="s">
        <v>447</v>
      </c>
      <c r="C59" s="347"/>
      <c r="D59" s="317">
        <v>0</v>
      </c>
      <c r="E59" s="317">
        <v>0</v>
      </c>
      <c r="F59" s="317">
        <v>0</v>
      </c>
      <c r="G59" s="317">
        <v>0</v>
      </c>
      <c r="H59" s="317">
        <v>0</v>
      </c>
      <c r="I59" s="317">
        <v>0</v>
      </c>
      <c r="J59" s="317">
        <v>0</v>
      </c>
      <c r="K59" s="317">
        <v>0</v>
      </c>
      <c r="L59" s="317">
        <v>0</v>
      </c>
      <c r="M59" s="317">
        <v>0</v>
      </c>
      <c r="N59" s="317">
        <v>0</v>
      </c>
      <c r="O59" s="317">
        <v>0</v>
      </c>
      <c r="P59" s="317">
        <v>0</v>
      </c>
      <c r="Q59" s="317">
        <v>0</v>
      </c>
      <c r="R59" s="317">
        <v>0</v>
      </c>
      <c r="S59" s="317">
        <v>0</v>
      </c>
      <c r="T59" s="317">
        <v>0</v>
      </c>
      <c r="U59" s="317">
        <v>0</v>
      </c>
      <c r="V59" s="317">
        <v>0</v>
      </c>
      <c r="W59" s="317">
        <v>0</v>
      </c>
      <c r="X59" s="317">
        <v>0</v>
      </c>
      <c r="Y59" s="317">
        <v>0</v>
      </c>
      <c r="Z59" s="317">
        <v>0</v>
      </c>
      <c r="AA59" s="317">
        <v>0</v>
      </c>
      <c r="AB59" s="317">
        <v>0</v>
      </c>
      <c r="AC59" s="317">
        <v>0</v>
      </c>
      <c r="AD59" s="317">
        <v>0</v>
      </c>
      <c r="AE59" s="317">
        <v>0</v>
      </c>
      <c r="AF59" s="317">
        <v>0</v>
      </c>
      <c r="AG59" s="317">
        <v>0</v>
      </c>
      <c r="AH59" s="317">
        <v>140.57114286312282</v>
      </c>
      <c r="AI59" s="317">
        <v>138.1554840589184</v>
      </c>
      <c r="AJ59" s="317">
        <v>155.63263255400821</v>
      </c>
      <c r="AK59" s="317">
        <v>209.99401106963211</v>
      </c>
      <c r="AL59" s="317">
        <v>237.56541784995918</v>
      </c>
      <c r="AM59" s="317">
        <v>254.84317963881995</v>
      </c>
      <c r="AN59" s="317">
        <v>268.80986224046876</v>
      </c>
      <c r="AO59" s="317">
        <v>276.97886797434325</v>
      </c>
      <c r="AP59" s="317">
        <v>294.90811995136613</v>
      </c>
      <c r="AQ59" s="317">
        <v>290.32639983023529</v>
      </c>
      <c r="AR59" s="317">
        <v>187.65534483577596</v>
      </c>
      <c r="AS59" s="317">
        <v>240.76892232867237</v>
      </c>
      <c r="AT59" s="317">
        <v>323.01070128237194</v>
      </c>
      <c r="AU59" s="317">
        <v>205.59467353975134</v>
      </c>
      <c r="AV59" s="317">
        <v>260.82185357367382</v>
      </c>
      <c r="AW59" s="317">
        <v>328.94898109475832</v>
      </c>
      <c r="AX59" s="317">
        <v>409.07234214585077</v>
      </c>
      <c r="AY59" s="317">
        <v>466.61816070058092</v>
      </c>
      <c r="AZ59" s="317">
        <v>514.05201020528614</v>
      </c>
      <c r="BA59" s="317">
        <v>593.40298583324739</v>
      </c>
      <c r="BB59" s="317">
        <v>650.60230610912834</v>
      </c>
      <c r="BC59" s="317">
        <v>705.00801876834214</v>
      </c>
      <c r="BD59" s="317">
        <v>756.84433259431989</v>
      </c>
      <c r="BE59" s="317">
        <v>811.04327829818749</v>
      </c>
      <c r="BF59" s="317">
        <v>890.37709340904883</v>
      </c>
      <c r="BG59" s="317">
        <v>1029.2135181115154</v>
      </c>
      <c r="BH59" s="317">
        <v>1071.0568055620315</v>
      </c>
      <c r="BI59" s="317">
        <v>1168.6528435992432</v>
      </c>
      <c r="BJ59" s="317">
        <v>1089.509945130274</v>
      </c>
      <c r="BK59" s="317">
        <v>1089.6213236558524</v>
      </c>
      <c r="BL59" s="317">
        <v>1114.3336414659329</v>
      </c>
      <c r="BM59" s="317">
        <v>1199.1218079678558</v>
      </c>
      <c r="BN59" s="317">
        <v>1248.8537830196392</v>
      </c>
      <c r="BO59" s="317">
        <v>1245.1403867711992</v>
      </c>
      <c r="BP59" s="317">
        <v>1238.3096554435454</v>
      </c>
      <c r="BQ59" s="317">
        <v>0</v>
      </c>
      <c r="BR59" s="317">
        <v>0</v>
      </c>
      <c r="BS59" s="317">
        <v>0</v>
      </c>
      <c r="BT59" s="317">
        <v>0</v>
      </c>
      <c r="BU59" s="317">
        <v>0</v>
      </c>
      <c r="BV59" s="317">
        <v>0</v>
      </c>
      <c r="BW59" s="317">
        <v>0</v>
      </c>
      <c r="BX59" s="317">
        <v>0</v>
      </c>
      <c r="BY59" s="317">
        <v>0</v>
      </c>
      <c r="BZ59" s="317">
        <v>0</v>
      </c>
      <c r="CA59" s="317">
        <v>0</v>
      </c>
      <c r="CB59" s="317">
        <v>0</v>
      </c>
      <c r="CC59" s="318">
        <v>0</v>
      </c>
    </row>
    <row r="60" spans="1:81" x14ac:dyDescent="0.4">
      <c r="A60" s="348"/>
      <c r="B60" s="65" t="s">
        <v>573</v>
      </c>
      <c r="C60" s="347"/>
      <c r="D60" s="317">
        <v>0</v>
      </c>
      <c r="E60" s="317">
        <v>0</v>
      </c>
      <c r="F60" s="317">
        <v>0</v>
      </c>
      <c r="G60" s="317">
        <v>0</v>
      </c>
      <c r="H60" s="317">
        <v>0</v>
      </c>
      <c r="I60" s="317">
        <v>0</v>
      </c>
      <c r="J60" s="317">
        <v>0</v>
      </c>
      <c r="K60" s="317">
        <v>0</v>
      </c>
      <c r="L60" s="317">
        <v>0</v>
      </c>
      <c r="M60" s="317">
        <v>0</v>
      </c>
      <c r="N60" s="317">
        <v>0</v>
      </c>
      <c r="O60" s="317">
        <v>0</v>
      </c>
      <c r="P60" s="317">
        <v>0</v>
      </c>
      <c r="Q60" s="317">
        <v>0</v>
      </c>
      <c r="R60" s="317">
        <v>0</v>
      </c>
      <c r="S60" s="317">
        <v>0</v>
      </c>
      <c r="T60" s="317">
        <v>0</v>
      </c>
      <c r="U60" s="317">
        <v>0</v>
      </c>
      <c r="V60" s="317">
        <v>0</v>
      </c>
      <c r="W60" s="317">
        <v>0</v>
      </c>
      <c r="X60" s="317">
        <v>0</v>
      </c>
      <c r="Y60" s="317">
        <v>0</v>
      </c>
      <c r="Z60" s="317">
        <v>0</v>
      </c>
      <c r="AA60" s="317">
        <v>0</v>
      </c>
      <c r="AB60" s="317">
        <v>0</v>
      </c>
      <c r="AC60" s="317">
        <v>0</v>
      </c>
      <c r="AD60" s="317">
        <v>0</v>
      </c>
      <c r="AE60" s="317">
        <v>0</v>
      </c>
      <c r="AF60" s="317">
        <v>0</v>
      </c>
      <c r="AG60" s="317">
        <v>0</v>
      </c>
      <c r="AH60" s="317">
        <v>454.61468847727645</v>
      </c>
      <c r="AI60" s="317">
        <v>448.94355410785039</v>
      </c>
      <c r="AJ60" s="317">
        <v>508.14065948615865</v>
      </c>
      <c r="AK60" s="317">
        <v>682.72984650968726</v>
      </c>
      <c r="AL60" s="317">
        <v>773.53967832367471</v>
      </c>
      <c r="AM60" s="317">
        <v>830.00891509726819</v>
      </c>
      <c r="AN60" s="317">
        <v>872.50644758691362</v>
      </c>
      <c r="AO60" s="317">
        <v>903.09909463739302</v>
      </c>
      <c r="AP60" s="317">
        <v>958.94215576468662</v>
      </c>
      <c r="AQ60" s="317">
        <v>944.168687526231</v>
      </c>
      <c r="AR60" s="317">
        <v>488.89030772118082</v>
      </c>
      <c r="AS60" s="317">
        <v>509.82428877714608</v>
      </c>
      <c r="AT60" s="317">
        <v>431.78077733935686</v>
      </c>
      <c r="AU60" s="317">
        <v>340.43177553965046</v>
      </c>
      <c r="AV60" s="317">
        <v>390.91421959044436</v>
      </c>
      <c r="AW60" s="317">
        <v>534.50442809919446</v>
      </c>
      <c r="AX60" s="317">
        <v>594.44522902759525</v>
      </c>
      <c r="AY60" s="317">
        <v>640.76502058091637</v>
      </c>
      <c r="AZ60" s="317">
        <v>659.04882880579976</v>
      </c>
      <c r="BA60" s="317">
        <v>685.50539360757773</v>
      </c>
      <c r="BB60" s="317">
        <v>703.96083924169511</v>
      </c>
      <c r="BC60" s="317">
        <v>726.37777871398225</v>
      </c>
      <c r="BD60" s="317">
        <v>699.71916391014429</v>
      </c>
      <c r="BE60" s="317">
        <v>686.63710699569504</v>
      </c>
      <c r="BF60" s="317">
        <v>685.33093600134464</v>
      </c>
      <c r="BG60" s="317">
        <v>770.47591898893199</v>
      </c>
      <c r="BH60" s="317">
        <v>815.9867442122918</v>
      </c>
      <c r="BI60" s="317">
        <v>880.13209766295029</v>
      </c>
      <c r="BJ60" s="317">
        <v>843.51679844672583</v>
      </c>
      <c r="BK60" s="317">
        <v>814.40044492501715</v>
      </c>
      <c r="BL60" s="317">
        <v>809.15045346971431</v>
      </c>
      <c r="BM60" s="317">
        <v>855.84346512875527</v>
      </c>
      <c r="BN60" s="317">
        <v>920.26005670783661</v>
      </c>
      <c r="BO60" s="317">
        <v>915.295187759025</v>
      </c>
      <c r="BP60" s="317">
        <v>904.55824598816639</v>
      </c>
      <c r="BQ60" s="317">
        <v>0</v>
      </c>
      <c r="BR60" s="317">
        <v>0</v>
      </c>
      <c r="BS60" s="317">
        <v>0</v>
      </c>
      <c r="BT60" s="317">
        <v>0</v>
      </c>
      <c r="BU60" s="317">
        <v>0</v>
      </c>
      <c r="BV60" s="317">
        <v>0</v>
      </c>
      <c r="BW60" s="317">
        <v>0</v>
      </c>
      <c r="BX60" s="317">
        <v>0</v>
      </c>
      <c r="BY60" s="317">
        <v>0</v>
      </c>
      <c r="BZ60" s="317">
        <v>0</v>
      </c>
      <c r="CA60" s="317">
        <v>0</v>
      </c>
      <c r="CB60" s="317">
        <v>0</v>
      </c>
      <c r="CC60" s="318">
        <v>0</v>
      </c>
    </row>
    <row r="61" spans="1:81" x14ac:dyDescent="0.4">
      <c r="A61" s="348"/>
      <c r="B61" s="65" t="s">
        <v>404</v>
      </c>
      <c r="C61" s="347"/>
      <c r="D61" s="317">
        <v>0</v>
      </c>
      <c r="E61" s="317">
        <v>0</v>
      </c>
      <c r="F61" s="317">
        <v>0</v>
      </c>
      <c r="G61" s="317">
        <v>0</v>
      </c>
      <c r="H61" s="317">
        <v>0</v>
      </c>
      <c r="I61" s="317">
        <v>0</v>
      </c>
      <c r="J61" s="317">
        <v>0</v>
      </c>
      <c r="K61" s="317">
        <v>0</v>
      </c>
      <c r="L61" s="317">
        <v>0</v>
      </c>
      <c r="M61" s="317">
        <v>0</v>
      </c>
      <c r="N61" s="317">
        <v>0</v>
      </c>
      <c r="O61" s="317">
        <v>0</v>
      </c>
      <c r="P61" s="317">
        <v>0</v>
      </c>
      <c r="Q61" s="317">
        <v>0</v>
      </c>
      <c r="R61" s="317">
        <v>0</v>
      </c>
      <c r="S61" s="317">
        <v>0</v>
      </c>
      <c r="T61" s="317">
        <v>0</v>
      </c>
      <c r="U61" s="317">
        <v>0</v>
      </c>
      <c r="V61" s="317">
        <v>0</v>
      </c>
      <c r="W61" s="317">
        <v>0</v>
      </c>
      <c r="X61" s="317">
        <v>0</v>
      </c>
      <c r="Y61" s="317">
        <v>0</v>
      </c>
      <c r="Z61" s="317">
        <v>0</v>
      </c>
      <c r="AA61" s="317">
        <v>0</v>
      </c>
      <c r="AB61" s="317">
        <v>0</v>
      </c>
      <c r="AC61" s="317">
        <v>0</v>
      </c>
      <c r="AD61" s="317">
        <v>0</v>
      </c>
      <c r="AE61" s="317">
        <v>0</v>
      </c>
      <c r="AF61" s="317">
        <v>0</v>
      </c>
      <c r="AG61" s="317">
        <v>0</v>
      </c>
      <c r="AH61" s="317">
        <v>374.3550886920973</v>
      </c>
      <c r="AI61" s="317">
        <v>372.52240541339387</v>
      </c>
      <c r="AJ61" s="317">
        <v>423.39274428309761</v>
      </c>
      <c r="AK61" s="317">
        <v>562.50447033297894</v>
      </c>
      <c r="AL61" s="317">
        <v>631.90212256297514</v>
      </c>
      <c r="AM61" s="317">
        <v>672.82095592465021</v>
      </c>
      <c r="AN61" s="317">
        <v>705.58631829475723</v>
      </c>
      <c r="AO61" s="317">
        <v>727.4446742902137</v>
      </c>
      <c r="AP61" s="317">
        <v>775.95506413276507</v>
      </c>
      <c r="AQ61" s="317">
        <v>765.25725438767404</v>
      </c>
      <c r="AR61" s="317">
        <v>504.65119679490408</v>
      </c>
      <c r="AS61" s="317">
        <v>601.01800356909894</v>
      </c>
      <c r="AT61" s="317">
        <v>722.48788977067591</v>
      </c>
      <c r="AU61" s="317">
        <v>600.5183121158509</v>
      </c>
      <c r="AV61" s="317">
        <v>857.25863250093562</v>
      </c>
      <c r="AW61" s="317">
        <v>661.9145268411022</v>
      </c>
      <c r="AX61" s="317">
        <v>657.34776704833678</v>
      </c>
      <c r="AY61" s="317">
        <v>612.6680773293665</v>
      </c>
      <c r="AZ61" s="317">
        <v>583.64621994806146</v>
      </c>
      <c r="BA61" s="317">
        <v>509.53123703179386</v>
      </c>
      <c r="BB61" s="317">
        <v>431.0800372965503</v>
      </c>
      <c r="BC61" s="317">
        <v>396.05092773376043</v>
      </c>
      <c r="BD61" s="317">
        <v>351.92247638872084</v>
      </c>
      <c r="BE61" s="317">
        <v>295.43212733823287</v>
      </c>
      <c r="BF61" s="317">
        <v>288.14670509461189</v>
      </c>
      <c r="BG61" s="317">
        <v>251.63143110887825</v>
      </c>
      <c r="BH61" s="317">
        <v>311.09971848503011</v>
      </c>
      <c r="BI61" s="317">
        <v>335.49603224616402</v>
      </c>
      <c r="BJ61" s="317">
        <v>329.44084947540938</v>
      </c>
      <c r="BK61" s="317">
        <v>319.20911701879447</v>
      </c>
      <c r="BL61" s="317">
        <v>366.09686874233648</v>
      </c>
      <c r="BM61" s="317">
        <v>580.59306935610414</v>
      </c>
      <c r="BN61" s="317">
        <v>564.112944039941</v>
      </c>
      <c r="BO61" s="317">
        <v>550.94809179900506</v>
      </c>
      <c r="BP61" s="317">
        <v>554.41512232801131</v>
      </c>
      <c r="BQ61" s="317">
        <v>0</v>
      </c>
      <c r="BR61" s="317">
        <v>0</v>
      </c>
      <c r="BS61" s="317">
        <v>0</v>
      </c>
      <c r="BT61" s="317">
        <v>0</v>
      </c>
      <c r="BU61" s="317">
        <v>0</v>
      </c>
      <c r="BV61" s="317">
        <v>0</v>
      </c>
      <c r="BW61" s="317">
        <v>0</v>
      </c>
      <c r="BX61" s="317">
        <v>0</v>
      </c>
      <c r="BY61" s="317">
        <v>0</v>
      </c>
      <c r="BZ61" s="317">
        <v>0</v>
      </c>
      <c r="CA61" s="317">
        <v>0</v>
      </c>
      <c r="CB61" s="317">
        <v>0</v>
      </c>
      <c r="CC61" s="318">
        <v>0</v>
      </c>
    </row>
    <row r="62" spans="1:81" x14ac:dyDescent="0.4">
      <c r="A62" s="49"/>
      <c r="B62" s="65" t="s">
        <v>574</v>
      </c>
      <c r="C62" s="347"/>
      <c r="D62" s="317">
        <v>0</v>
      </c>
      <c r="E62" s="317">
        <v>0</v>
      </c>
      <c r="F62" s="317">
        <v>0</v>
      </c>
      <c r="G62" s="317">
        <v>0</v>
      </c>
      <c r="H62" s="317">
        <v>0</v>
      </c>
      <c r="I62" s="317">
        <v>0</v>
      </c>
      <c r="J62" s="317">
        <v>0</v>
      </c>
      <c r="K62" s="317">
        <v>0</v>
      </c>
      <c r="L62" s="317">
        <v>0</v>
      </c>
      <c r="M62" s="317">
        <v>0</v>
      </c>
      <c r="N62" s="317">
        <v>0</v>
      </c>
      <c r="O62" s="317">
        <v>0</v>
      </c>
      <c r="P62" s="317">
        <v>0</v>
      </c>
      <c r="Q62" s="317">
        <v>0</v>
      </c>
      <c r="R62" s="317">
        <v>0</v>
      </c>
      <c r="S62" s="317">
        <v>0</v>
      </c>
      <c r="T62" s="317">
        <v>0</v>
      </c>
      <c r="U62" s="317">
        <v>0</v>
      </c>
      <c r="V62" s="317">
        <v>0</v>
      </c>
      <c r="W62" s="317">
        <v>0</v>
      </c>
      <c r="X62" s="317">
        <v>0</v>
      </c>
      <c r="Y62" s="317">
        <v>0</v>
      </c>
      <c r="Z62" s="317">
        <v>0</v>
      </c>
      <c r="AA62" s="317">
        <v>0</v>
      </c>
      <c r="AB62" s="317">
        <v>0</v>
      </c>
      <c r="AC62" s="317">
        <v>0</v>
      </c>
      <c r="AD62" s="317">
        <v>0</v>
      </c>
      <c r="AE62" s="317">
        <v>0</v>
      </c>
      <c r="AF62" s="317">
        <v>0</v>
      </c>
      <c r="AG62" s="317">
        <v>0</v>
      </c>
      <c r="AH62" s="317">
        <v>37.0473469966648</v>
      </c>
      <c r="AI62" s="317">
        <v>36.585196326714936</v>
      </c>
      <c r="AJ62" s="317">
        <v>41.409272098428403</v>
      </c>
      <c r="AK62" s="317">
        <v>55.636850655537863</v>
      </c>
      <c r="AL62" s="317">
        <v>63.037102858541004</v>
      </c>
      <c r="AM62" s="317">
        <v>67.638879841144387</v>
      </c>
      <c r="AN62" s="317">
        <v>71.102078177122976</v>
      </c>
      <c r="AO62" s="317">
        <v>73.59512655314856</v>
      </c>
      <c r="AP62" s="317">
        <v>78.145875385898165</v>
      </c>
      <c r="AQ62" s="317">
        <v>76.941959590727819</v>
      </c>
      <c r="AR62" s="317">
        <v>185.37570936052029</v>
      </c>
      <c r="AS62" s="317">
        <v>248.99852814086017</v>
      </c>
      <c r="AT62" s="317">
        <v>384.04323006525516</v>
      </c>
      <c r="AU62" s="317">
        <v>197.19356235956297</v>
      </c>
      <c r="AV62" s="317">
        <v>219.21978012258793</v>
      </c>
      <c r="AW62" s="317">
        <v>213.67218216332131</v>
      </c>
      <c r="AX62" s="317">
        <v>237.43928282326942</v>
      </c>
      <c r="AY62" s="317">
        <v>279.06356160416271</v>
      </c>
      <c r="AZ62" s="317">
        <v>300.097815066701</v>
      </c>
      <c r="BA62" s="317">
        <v>339.32679986159775</v>
      </c>
      <c r="BB62" s="317">
        <v>327.64036224573255</v>
      </c>
      <c r="BC62" s="317">
        <v>307.31616643579451</v>
      </c>
      <c r="BD62" s="317">
        <v>284.93769604022191</v>
      </c>
      <c r="BE62" s="317">
        <v>256.68304809646304</v>
      </c>
      <c r="BF62" s="317">
        <v>241.30321777556924</v>
      </c>
      <c r="BG62" s="317">
        <v>318.7762928314246</v>
      </c>
      <c r="BH62" s="317">
        <v>270.13644890385945</v>
      </c>
      <c r="BI62" s="317">
        <v>302.06589892125481</v>
      </c>
      <c r="BJ62" s="317">
        <v>358.16011626394993</v>
      </c>
      <c r="BK62" s="317">
        <v>382.18671880676476</v>
      </c>
      <c r="BL62" s="317">
        <v>364.3827878694878</v>
      </c>
      <c r="BM62" s="317">
        <v>463.77881428661499</v>
      </c>
      <c r="BN62" s="317">
        <v>550.38259757262142</v>
      </c>
      <c r="BO62" s="317">
        <v>571.35384180413712</v>
      </c>
      <c r="BP62" s="317">
        <v>620.22433585862677</v>
      </c>
      <c r="BQ62" s="317">
        <v>0</v>
      </c>
      <c r="BR62" s="317">
        <v>0</v>
      </c>
      <c r="BS62" s="317">
        <v>0</v>
      </c>
      <c r="BT62" s="317">
        <v>0</v>
      </c>
      <c r="BU62" s="317">
        <v>0</v>
      </c>
      <c r="BV62" s="317">
        <v>0</v>
      </c>
      <c r="BW62" s="317">
        <v>0</v>
      </c>
      <c r="BX62" s="317">
        <v>0</v>
      </c>
      <c r="BY62" s="317">
        <v>0</v>
      </c>
      <c r="BZ62" s="317">
        <v>0</v>
      </c>
      <c r="CA62" s="317">
        <v>0</v>
      </c>
      <c r="CB62" s="317">
        <v>0</v>
      </c>
      <c r="CC62" s="318">
        <v>0</v>
      </c>
    </row>
    <row r="63" spans="1:81" ht="26.25" customHeight="1" x14ac:dyDescent="0.4">
      <c r="A63" s="348"/>
      <c r="B63" s="65" t="s">
        <v>570</v>
      </c>
      <c r="C63" s="347"/>
      <c r="D63" s="317">
        <v>0</v>
      </c>
      <c r="E63" s="317">
        <v>0</v>
      </c>
      <c r="F63" s="317">
        <v>0</v>
      </c>
      <c r="G63" s="317">
        <v>0</v>
      </c>
      <c r="H63" s="317">
        <v>0</v>
      </c>
      <c r="I63" s="317">
        <v>0</v>
      </c>
      <c r="J63" s="317">
        <v>0</v>
      </c>
      <c r="K63" s="317">
        <v>0</v>
      </c>
      <c r="L63" s="317">
        <v>0</v>
      </c>
      <c r="M63" s="317">
        <v>0</v>
      </c>
      <c r="N63" s="317">
        <v>0</v>
      </c>
      <c r="O63" s="317">
        <v>0</v>
      </c>
      <c r="P63" s="317">
        <v>0</v>
      </c>
      <c r="Q63" s="317">
        <v>0</v>
      </c>
      <c r="R63" s="317">
        <v>0</v>
      </c>
      <c r="S63" s="317">
        <v>0</v>
      </c>
      <c r="T63" s="317">
        <v>0</v>
      </c>
      <c r="U63" s="317">
        <v>0</v>
      </c>
      <c r="V63" s="317">
        <v>0</v>
      </c>
      <c r="W63" s="317">
        <v>0</v>
      </c>
      <c r="X63" s="317">
        <v>0</v>
      </c>
      <c r="Y63" s="317">
        <v>0</v>
      </c>
      <c r="Z63" s="317">
        <v>0</v>
      </c>
      <c r="AA63" s="317">
        <v>0</v>
      </c>
      <c r="AB63" s="317">
        <v>0</v>
      </c>
      <c r="AC63" s="317">
        <v>0</v>
      </c>
      <c r="AD63" s="317">
        <v>0</v>
      </c>
      <c r="AE63" s="317">
        <v>0</v>
      </c>
      <c r="AF63" s="317">
        <v>0</v>
      </c>
      <c r="AG63" s="317">
        <v>0</v>
      </c>
      <c r="AH63" s="317">
        <v>1006.5882670291613</v>
      </c>
      <c r="AI63" s="317">
        <v>996.20663990687751</v>
      </c>
      <c r="AJ63" s="317">
        <v>1128.5753084216929</v>
      </c>
      <c r="AK63" s="317">
        <v>1510.865178567836</v>
      </c>
      <c r="AL63" s="317">
        <v>1706.0443215951498</v>
      </c>
      <c r="AM63" s="317">
        <v>1825.3119305018829</v>
      </c>
      <c r="AN63" s="317">
        <v>1918.0047062992624</v>
      </c>
      <c r="AO63" s="317">
        <v>1981.1177634550986</v>
      </c>
      <c r="AP63" s="317">
        <v>2107.9512152347161</v>
      </c>
      <c r="AQ63" s="317">
        <v>2076.6943013348682</v>
      </c>
      <c r="AR63" s="317">
        <v>1366.5725587123809</v>
      </c>
      <c r="AS63" s="317">
        <v>1600.6097428157775</v>
      </c>
      <c r="AT63" s="317">
        <v>1861.32259845766</v>
      </c>
      <c r="AU63" s="317">
        <v>1343.7383235548157</v>
      </c>
      <c r="AV63" s="317">
        <v>1728.2144857876417</v>
      </c>
      <c r="AW63" s="317">
        <v>1739.0401181983761</v>
      </c>
      <c r="AX63" s="317">
        <v>1898.3046210450523</v>
      </c>
      <c r="AY63" s="317">
        <v>1999.1148202150264</v>
      </c>
      <c r="AZ63" s="317">
        <v>2056.8448740258482</v>
      </c>
      <c r="BA63" s="317">
        <v>2127.766416334217</v>
      </c>
      <c r="BB63" s="317">
        <v>2113.283544893106</v>
      </c>
      <c r="BC63" s="317">
        <v>2134.7528916518795</v>
      </c>
      <c r="BD63" s="317">
        <v>2093.423668933407</v>
      </c>
      <c r="BE63" s="317">
        <v>2049.7955607285785</v>
      </c>
      <c r="BF63" s="317">
        <v>2105.1579522805746</v>
      </c>
      <c r="BG63" s="317">
        <v>2370.0971610407501</v>
      </c>
      <c r="BH63" s="317">
        <v>2468.2797171632128</v>
      </c>
      <c r="BI63" s="317">
        <v>2686.3468724296122</v>
      </c>
      <c r="BJ63" s="317">
        <v>2620.6277093163594</v>
      </c>
      <c r="BK63" s="317">
        <v>2605.4176044064284</v>
      </c>
      <c r="BL63" s="317">
        <v>2653.9637515474715</v>
      </c>
      <c r="BM63" s="317">
        <v>3099.3371567393306</v>
      </c>
      <c r="BN63" s="317">
        <v>3283.6093813400385</v>
      </c>
      <c r="BO63" s="317">
        <v>3282.7375081333666</v>
      </c>
      <c r="BP63" s="317">
        <v>3317.5073596183497</v>
      </c>
      <c r="BQ63" s="317">
        <v>0</v>
      </c>
      <c r="BR63" s="317">
        <v>0</v>
      </c>
      <c r="BS63" s="317">
        <v>0</v>
      </c>
      <c r="BT63" s="317">
        <v>0</v>
      </c>
      <c r="BU63" s="317">
        <v>0</v>
      </c>
      <c r="BV63" s="317">
        <v>0</v>
      </c>
      <c r="BW63" s="317">
        <v>0</v>
      </c>
      <c r="BX63" s="317">
        <v>0</v>
      </c>
      <c r="BY63" s="317">
        <v>0</v>
      </c>
      <c r="BZ63" s="317">
        <v>0</v>
      </c>
      <c r="CA63" s="317">
        <v>0</v>
      </c>
      <c r="CB63" s="317">
        <v>0</v>
      </c>
      <c r="CC63" s="318">
        <v>0</v>
      </c>
    </row>
    <row r="64" spans="1:81" ht="26.25" customHeight="1" x14ac:dyDescent="0.4">
      <c r="A64" s="67"/>
      <c r="B64" s="49" t="s">
        <v>575</v>
      </c>
      <c r="C64" s="34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8"/>
    </row>
    <row r="65" spans="1:81" x14ac:dyDescent="0.4">
      <c r="A65" s="348"/>
      <c r="B65" s="65" t="s">
        <v>23</v>
      </c>
      <c r="C65" s="347"/>
      <c r="D65" s="317">
        <v>0</v>
      </c>
      <c r="E65" s="317">
        <v>0</v>
      </c>
      <c r="F65" s="317">
        <v>0</v>
      </c>
      <c r="G65" s="317">
        <v>0</v>
      </c>
      <c r="H65" s="317">
        <v>0</v>
      </c>
      <c r="I65" s="317">
        <v>0</v>
      </c>
      <c r="J65" s="317">
        <v>0</v>
      </c>
      <c r="K65" s="317">
        <v>0</v>
      </c>
      <c r="L65" s="317">
        <v>0</v>
      </c>
      <c r="M65" s="317">
        <v>0</v>
      </c>
      <c r="N65" s="317">
        <v>0</v>
      </c>
      <c r="O65" s="317">
        <v>0</v>
      </c>
      <c r="P65" s="317">
        <v>0</v>
      </c>
      <c r="Q65" s="317">
        <v>0</v>
      </c>
      <c r="R65" s="317">
        <v>0</v>
      </c>
      <c r="S65" s="317">
        <v>0</v>
      </c>
      <c r="T65" s="317">
        <v>0</v>
      </c>
      <c r="U65" s="317">
        <v>0</v>
      </c>
      <c r="V65" s="317">
        <v>0</v>
      </c>
      <c r="W65" s="317">
        <v>0</v>
      </c>
      <c r="X65" s="317">
        <v>0</v>
      </c>
      <c r="Y65" s="317">
        <v>0</v>
      </c>
      <c r="Z65" s="317">
        <v>0</v>
      </c>
      <c r="AA65" s="317">
        <v>0</v>
      </c>
      <c r="AB65" s="317">
        <v>0</v>
      </c>
      <c r="AC65" s="317">
        <v>0</v>
      </c>
      <c r="AD65" s="317">
        <v>0</v>
      </c>
      <c r="AE65" s="317">
        <v>0</v>
      </c>
      <c r="AF65" s="317">
        <v>0</v>
      </c>
      <c r="AG65" s="317">
        <v>0</v>
      </c>
      <c r="AH65" s="317">
        <v>0</v>
      </c>
      <c r="AI65" s="317">
        <v>0</v>
      </c>
      <c r="AJ65" s="317">
        <v>0</v>
      </c>
      <c r="AK65" s="317">
        <v>0</v>
      </c>
      <c r="AL65" s="317">
        <v>0</v>
      </c>
      <c r="AM65" s="317">
        <v>0</v>
      </c>
      <c r="AN65" s="317">
        <v>0</v>
      </c>
      <c r="AO65" s="317">
        <v>0</v>
      </c>
      <c r="AP65" s="317">
        <v>0</v>
      </c>
      <c r="AQ65" s="317">
        <v>0</v>
      </c>
      <c r="AR65" s="317">
        <v>0</v>
      </c>
      <c r="AS65" s="317">
        <v>0</v>
      </c>
      <c r="AT65" s="317">
        <v>0</v>
      </c>
      <c r="AU65" s="317">
        <v>0</v>
      </c>
      <c r="AV65" s="317">
        <v>0</v>
      </c>
      <c r="AW65" s="317">
        <v>3378.8958229015693</v>
      </c>
      <c r="AX65" s="317">
        <v>3571.843351832485</v>
      </c>
      <c r="AY65" s="317">
        <v>3654.7956494456525</v>
      </c>
      <c r="AZ65" s="317">
        <v>3726.0249275187143</v>
      </c>
      <c r="BA65" s="317">
        <v>3874.3690295557099</v>
      </c>
      <c r="BB65" s="317">
        <v>3903.5148625881825</v>
      </c>
      <c r="BC65" s="317">
        <v>3978.8566665496141</v>
      </c>
      <c r="BD65" s="317">
        <v>4006.6401941944109</v>
      </c>
      <c r="BE65" s="317">
        <v>4119.6363198103272</v>
      </c>
      <c r="BF65" s="317">
        <v>4251.9543900827593</v>
      </c>
      <c r="BG65" s="317">
        <v>4738.5833480940537</v>
      </c>
      <c r="BH65" s="317">
        <v>5079.4614601528847</v>
      </c>
      <c r="BI65" s="317">
        <v>5250.9566591633884</v>
      </c>
      <c r="BJ65" s="317">
        <v>5331.8478859412926</v>
      </c>
      <c r="BK65" s="317">
        <v>5298.3893037944363</v>
      </c>
      <c r="BL65" s="317">
        <v>5424.7730708408271</v>
      </c>
      <c r="BM65" s="317">
        <v>5923.5516904757114</v>
      </c>
      <c r="BN65" s="317">
        <v>6098.2288772877919</v>
      </c>
      <c r="BO65" s="317">
        <v>5999.3499362035745</v>
      </c>
      <c r="BP65" s="317">
        <v>5871.4579997679775</v>
      </c>
      <c r="BQ65" s="317">
        <v>0</v>
      </c>
      <c r="BR65" s="317">
        <v>0</v>
      </c>
      <c r="BS65" s="317">
        <v>0</v>
      </c>
      <c r="BT65" s="317">
        <v>0</v>
      </c>
      <c r="BU65" s="317">
        <v>0</v>
      </c>
      <c r="BV65" s="317">
        <v>0</v>
      </c>
      <c r="BW65" s="317">
        <v>0</v>
      </c>
      <c r="BX65" s="317">
        <v>0</v>
      </c>
      <c r="BY65" s="317">
        <v>0</v>
      </c>
      <c r="BZ65" s="317">
        <v>0</v>
      </c>
      <c r="CA65" s="317">
        <v>0</v>
      </c>
      <c r="CB65" s="317">
        <v>0</v>
      </c>
      <c r="CC65" s="318">
        <v>0</v>
      </c>
    </row>
    <row r="66" spans="1:81" x14ac:dyDescent="0.4">
      <c r="A66" s="348"/>
      <c r="B66" s="178" t="s">
        <v>576</v>
      </c>
      <c r="C66" s="347"/>
      <c r="D66" s="317">
        <v>0</v>
      </c>
      <c r="E66" s="317">
        <v>0</v>
      </c>
      <c r="F66" s="317">
        <v>0</v>
      </c>
      <c r="G66" s="317">
        <v>0</v>
      </c>
      <c r="H66" s="317">
        <v>0</v>
      </c>
      <c r="I66" s="317">
        <v>0</v>
      </c>
      <c r="J66" s="317">
        <v>0</v>
      </c>
      <c r="K66" s="317">
        <v>0</v>
      </c>
      <c r="L66" s="317">
        <v>0</v>
      </c>
      <c r="M66" s="317">
        <v>0</v>
      </c>
      <c r="N66" s="317">
        <v>0</v>
      </c>
      <c r="O66" s="317">
        <v>0</v>
      </c>
      <c r="P66" s="317">
        <v>0</v>
      </c>
      <c r="Q66" s="317">
        <v>0</v>
      </c>
      <c r="R66" s="317">
        <v>0</v>
      </c>
      <c r="S66" s="317">
        <v>0</v>
      </c>
      <c r="T66" s="317">
        <v>0</v>
      </c>
      <c r="U66" s="317">
        <v>0</v>
      </c>
      <c r="V66" s="317">
        <v>0</v>
      </c>
      <c r="W66" s="317">
        <v>0</v>
      </c>
      <c r="X66" s="317">
        <v>0</v>
      </c>
      <c r="Y66" s="317">
        <v>0</v>
      </c>
      <c r="Z66" s="317">
        <v>0</v>
      </c>
      <c r="AA66" s="317">
        <v>0</v>
      </c>
      <c r="AB66" s="317">
        <v>0</v>
      </c>
      <c r="AC66" s="317">
        <v>0</v>
      </c>
      <c r="AD66" s="317">
        <v>0</v>
      </c>
      <c r="AE66" s="317">
        <v>0</v>
      </c>
      <c r="AF66" s="317">
        <v>0</v>
      </c>
      <c r="AG66" s="317">
        <v>0</v>
      </c>
      <c r="AH66" s="317">
        <v>0</v>
      </c>
      <c r="AI66" s="317">
        <v>0</v>
      </c>
      <c r="AJ66" s="317">
        <v>0</v>
      </c>
      <c r="AK66" s="317">
        <v>0</v>
      </c>
      <c r="AL66" s="317">
        <v>0</v>
      </c>
      <c r="AM66" s="317">
        <v>0</v>
      </c>
      <c r="AN66" s="317">
        <v>0</v>
      </c>
      <c r="AO66" s="317">
        <v>0</v>
      </c>
      <c r="AP66" s="317">
        <v>0</v>
      </c>
      <c r="AQ66" s="317">
        <v>0</v>
      </c>
      <c r="AR66" s="317">
        <v>0</v>
      </c>
      <c r="AS66" s="317">
        <v>0</v>
      </c>
      <c r="AT66" s="317">
        <v>0</v>
      </c>
      <c r="AU66" s="317">
        <v>0</v>
      </c>
      <c r="AV66" s="317">
        <v>0</v>
      </c>
      <c r="AW66" s="317">
        <v>2956.4474984902745</v>
      </c>
      <c r="AX66" s="317">
        <v>3110.0837281926019</v>
      </c>
      <c r="AY66" s="317">
        <v>3176.4568557979819</v>
      </c>
      <c r="AZ66" s="317">
        <v>3188.5082862335512</v>
      </c>
      <c r="BA66" s="317">
        <v>3257.9054775796626</v>
      </c>
      <c r="BB66" s="317">
        <v>3257.2383937761001</v>
      </c>
      <c r="BC66" s="317">
        <v>3321.6105780594885</v>
      </c>
      <c r="BD66" s="317">
        <v>3339.2156612637305</v>
      </c>
      <c r="BE66" s="317">
        <v>3445.4353377657167</v>
      </c>
      <c r="BF66" s="317">
        <v>3572.9123106919265</v>
      </c>
      <c r="BG66" s="317">
        <v>4030.1104944639919</v>
      </c>
      <c r="BH66" s="317">
        <v>4339.7586905693825</v>
      </c>
      <c r="BI66" s="317">
        <v>4493.7330323536153</v>
      </c>
      <c r="BJ66" s="317">
        <v>4579.130231134056</v>
      </c>
      <c r="BK66" s="317">
        <v>4567.6065818238003</v>
      </c>
      <c r="BL66" s="317">
        <v>4703.829007825726</v>
      </c>
      <c r="BM66" s="317">
        <v>5163.5360860127303</v>
      </c>
      <c r="BN66" s="317">
        <v>5323.9386811127288</v>
      </c>
      <c r="BO66" s="317">
        <v>5231.4220194211748</v>
      </c>
      <c r="BP66" s="317">
        <v>5117.5802144161898</v>
      </c>
      <c r="BQ66" s="317">
        <v>0</v>
      </c>
      <c r="BR66" s="317">
        <v>0</v>
      </c>
      <c r="BS66" s="317">
        <v>0</v>
      </c>
      <c r="BT66" s="317">
        <v>0</v>
      </c>
      <c r="BU66" s="317">
        <v>0</v>
      </c>
      <c r="BV66" s="317">
        <v>0</v>
      </c>
      <c r="BW66" s="317">
        <v>0</v>
      </c>
      <c r="BX66" s="317">
        <v>0</v>
      </c>
      <c r="BY66" s="317">
        <v>0</v>
      </c>
      <c r="BZ66" s="317">
        <v>0</v>
      </c>
      <c r="CA66" s="317">
        <v>0</v>
      </c>
      <c r="CB66" s="317">
        <v>0</v>
      </c>
      <c r="CC66" s="318">
        <v>0</v>
      </c>
    </row>
    <row r="67" spans="1:81" x14ac:dyDescent="0.4">
      <c r="A67" s="348"/>
      <c r="B67" s="178" t="s">
        <v>577</v>
      </c>
      <c r="C67" s="347"/>
      <c r="D67" s="317">
        <v>0</v>
      </c>
      <c r="E67" s="317">
        <v>0</v>
      </c>
      <c r="F67" s="317">
        <v>0</v>
      </c>
      <c r="G67" s="317">
        <v>0</v>
      </c>
      <c r="H67" s="317">
        <v>0</v>
      </c>
      <c r="I67" s="317">
        <v>0</v>
      </c>
      <c r="J67" s="317">
        <v>0</v>
      </c>
      <c r="K67" s="317">
        <v>0</v>
      </c>
      <c r="L67" s="317">
        <v>0</v>
      </c>
      <c r="M67" s="317">
        <v>0</v>
      </c>
      <c r="N67" s="317">
        <v>0</v>
      </c>
      <c r="O67" s="317">
        <v>0</v>
      </c>
      <c r="P67" s="317">
        <v>0</v>
      </c>
      <c r="Q67" s="317">
        <v>0</v>
      </c>
      <c r="R67" s="317">
        <v>0</v>
      </c>
      <c r="S67" s="317">
        <v>0</v>
      </c>
      <c r="T67" s="317">
        <v>0</v>
      </c>
      <c r="U67" s="317">
        <v>0</v>
      </c>
      <c r="V67" s="317">
        <v>0</v>
      </c>
      <c r="W67" s="317">
        <v>0</v>
      </c>
      <c r="X67" s="317">
        <v>0</v>
      </c>
      <c r="Y67" s="317">
        <v>0</v>
      </c>
      <c r="Z67" s="317">
        <v>0</v>
      </c>
      <c r="AA67" s="317">
        <v>0</v>
      </c>
      <c r="AB67" s="317">
        <v>0</v>
      </c>
      <c r="AC67" s="317">
        <v>0</v>
      </c>
      <c r="AD67" s="317">
        <v>0</v>
      </c>
      <c r="AE67" s="317">
        <v>0</v>
      </c>
      <c r="AF67" s="317">
        <v>0</v>
      </c>
      <c r="AG67" s="317">
        <v>0</v>
      </c>
      <c r="AH67" s="317">
        <v>0</v>
      </c>
      <c r="AI67" s="317">
        <v>0</v>
      </c>
      <c r="AJ67" s="317">
        <v>0</v>
      </c>
      <c r="AK67" s="317">
        <v>0</v>
      </c>
      <c r="AL67" s="317">
        <v>0</v>
      </c>
      <c r="AM67" s="317">
        <v>0</v>
      </c>
      <c r="AN67" s="317">
        <v>0</v>
      </c>
      <c r="AO67" s="317">
        <v>0</v>
      </c>
      <c r="AP67" s="317">
        <v>0</v>
      </c>
      <c r="AQ67" s="317">
        <v>0</v>
      </c>
      <c r="AR67" s="317">
        <v>0</v>
      </c>
      <c r="AS67" s="317">
        <v>0</v>
      </c>
      <c r="AT67" s="317">
        <v>0</v>
      </c>
      <c r="AU67" s="317">
        <v>0</v>
      </c>
      <c r="AV67" s="317">
        <v>0</v>
      </c>
      <c r="AW67" s="317">
        <v>100.27150783821328</v>
      </c>
      <c r="AX67" s="317">
        <v>110.82994627853303</v>
      </c>
      <c r="AY67" s="317">
        <v>121.90735548438923</v>
      </c>
      <c r="AZ67" s="317">
        <v>140.86890523690442</v>
      </c>
      <c r="BA67" s="317">
        <v>152.17831447354695</v>
      </c>
      <c r="BB67" s="317">
        <v>164.44537900922202</v>
      </c>
      <c r="BC67" s="317">
        <v>171.41043985485527</v>
      </c>
      <c r="BD67" s="317">
        <v>185.07732563867521</v>
      </c>
      <c r="BE67" s="317">
        <v>189.77449242904589</v>
      </c>
      <c r="BF67" s="317">
        <v>196.54188342286477</v>
      </c>
      <c r="BG67" s="317">
        <v>213.15525181236984</v>
      </c>
      <c r="BH67" s="317">
        <v>229.13708879658404</v>
      </c>
      <c r="BI67" s="317">
        <v>245.52925364116308</v>
      </c>
      <c r="BJ67" s="317">
        <v>248.61374118117209</v>
      </c>
      <c r="BK67" s="317">
        <v>248.56437243998815</v>
      </c>
      <c r="BL67" s="317">
        <v>255.70985486315723</v>
      </c>
      <c r="BM67" s="317">
        <v>281.25639397531182</v>
      </c>
      <c r="BN67" s="317">
        <v>294.53443885640962</v>
      </c>
      <c r="BO67" s="317">
        <v>300.14093425520429</v>
      </c>
      <c r="BP67" s="317">
        <v>300.28956809268198</v>
      </c>
      <c r="BQ67" s="317">
        <v>0</v>
      </c>
      <c r="BR67" s="317">
        <v>0</v>
      </c>
      <c r="BS67" s="317">
        <v>0</v>
      </c>
      <c r="BT67" s="317">
        <v>0</v>
      </c>
      <c r="BU67" s="317">
        <v>0</v>
      </c>
      <c r="BV67" s="317">
        <v>0</v>
      </c>
      <c r="BW67" s="317">
        <v>0</v>
      </c>
      <c r="BX67" s="317">
        <v>0</v>
      </c>
      <c r="BY67" s="317">
        <v>0</v>
      </c>
      <c r="BZ67" s="317">
        <v>0</v>
      </c>
      <c r="CA67" s="317">
        <v>0</v>
      </c>
      <c r="CB67" s="317">
        <v>0</v>
      </c>
      <c r="CC67" s="318">
        <v>0</v>
      </c>
    </row>
    <row r="68" spans="1:81" x14ac:dyDescent="0.4">
      <c r="A68" s="348"/>
      <c r="B68" s="178" t="s">
        <v>578</v>
      </c>
      <c r="C68" s="347"/>
      <c r="D68" s="317">
        <v>0</v>
      </c>
      <c r="E68" s="317">
        <v>0</v>
      </c>
      <c r="F68" s="317">
        <v>0</v>
      </c>
      <c r="G68" s="317">
        <v>0</v>
      </c>
      <c r="H68" s="317">
        <v>0</v>
      </c>
      <c r="I68" s="317">
        <v>0</v>
      </c>
      <c r="J68" s="317">
        <v>0</v>
      </c>
      <c r="K68" s="317">
        <v>0</v>
      </c>
      <c r="L68" s="317">
        <v>0</v>
      </c>
      <c r="M68" s="317">
        <v>0</v>
      </c>
      <c r="N68" s="317">
        <v>0</v>
      </c>
      <c r="O68" s="317">
        <v>0</v>
      </c>
      <c r="P68" s="317">
        <v>0</v>
      </c>
      <c r="Q68" s="317">
        <v>0</v>
      </c>
      <c r="R68" s="317">
        <v>0</v>
      </c>
      <c r="S68" s="317">
        <v>0</v>
      </c>
      <c r="T68" s="317">
        <v>0</v>
      </c>
      <c r="U68" s="317">
        <v>0</v>
      </c>
      <c r="V68" s="317">
        <v>0</v>
      </c>
      <c r="W68" s="317">
        <v>0</v>
      </c>
      <c r="X68" s="317">
        <v>0</v>
      </c>
      <c r="Y68" s="317">
        <v>0</v>
      </c>
      <c r="Z68" s="317">
        <v>0</v>
      </c>
      <c r="AA68" s="317">
        <v>0</v>
      </c>
      <c r="AB68" s="317">
        <v>0</v>
      </c>
      <c r="AC68" s="317">
        <v>0</v>
      </c>
      <c r="AD68" s="317">
        <v>0</v>
      </c>
      <c r="AE68" s="317">
        <v>0</v>
      </c>
      <c r="AF68" s="317">
        <v>0</v>
      </c>
      <c r="AG68" s="317">
        <v>0</v>
      </c>
      <c r="AH68" s="317">
        <v>0</v>
      </c>
      <c r="AI68" s="317">
        <v>0</v>
      </c>
      <c r="AJ68" s="317">
        <v>0</v>
      </c>
      <c r="AK68" s="317">
        <v>0</v>
      </c>
      <c r="AL68" s="317">
        <v>0</v>
      </c>
      <c r="AM68" s="317">
        <v>0</v>
      </c>
      <c r="AN68" s="317">
        <v>0</v>
      </c>
      <c r="AO68" s="317">
        <v>0</v>
      </c>
      <c r="AP68" s="317">
        <v>0</v>
      </c>
      <c r="AQ68" s="317">
        <v>0</v>
      </c>
      <c r="AR68" s="317">
        <v>0</v>
      </c>
      <c r="AS68" s="317">
        <v>0</v>
      </c>
      <c r="AT68" s="317">
        <v>0</v>
      </c>
      <c r="AU68" s="317">
        <v>0</v>
      </c>
      <c r="AV68" s="317">
        <v>0</v>
      </c>
      <c r="AW68" s="317">
        <v>322.17681657308157</v>
      </c>
      <c r="AX68" s="317">
        <v>350.92967736135012</v>
      </c>
      <c r="AY68" s="317">
        <v>356.43143816328165</v>
      </c>
      <c r="AZ68" s="317">
        <v>396.64773604825922</v>
      </c>
      <c r="BA68" s="317">
        <v>464.28523750250014</v>
      </c>
      <c r="BB68" s="317">
        <v>481.83108980285999</v>
      </c>
      <c r="BC68" s="317">
        <v>485.83564863527062</v>
      </c>
      <c r="BD68" s="317">
        <v>482.34720729200518</v>
      </c>
      <c r="BE68" s="317">
        <v>484.42648961556534</v>
      </c>
      <c r="BF68" s="317">
        <v>482.50019596796756</v>
      </c>
      <c r="BG68" s="317">
        <v>495.31760181769124</v>
      </c>
      <c r="BH68" s="317">
        <v>510.56568078691771</v>
      </c>
      <c r="BI68" s="317">
        <v>511.69437316861007</v>
      </c>
      <c r="BJ68" s="317">
        <v>504.10391362606401</v>
      </c>
      <c r="BK68" s="317">
        <v>482.21834953064774</v>
      </c>
      <c r="BL68" s="317">
        <v>465.23420815194459</v>
      </c>
      <c r="BM68" s="317">
        <v>478.75921048766889</v>
      </c>
      <c r="BN68" s="317">
        <v>479.75575731865382</v>
      </c>
      <c r="BO68" s="317">
        <v>467.78698252719505</v>
      </c>
      <c r="BP68" s="317">
        <v>453.58821725910673</v>
      </c>
      <c r="BQ68" s="317">
        <v>0</v>
      </c>
      <c r="BR68" s="317">
        <v>0</v>
      </c>
      <c r="BS68" s="317">
        <v>0</v>
      </c>
      <c r="BT68" s="317">
        <v>0</v>
      </c>
      <c r="BU68" s="317">
        <v>0</v>
      </c>
      <c r="BV68" s="317">
        <v>0</v>
      </c>
      <c r="BW68" s="317">
        <v>0</v>
      </c>
      <c r="BX68" s="317">
        <v>0</v>
      </c>
      <c r="BY68" s="317">
        <v>0</v>
      </c>
      <c r="BZ68" s="317">
        <v>0</v>
      </c>
      <c r="CA68" s="317">
        <v>0</v>
      </c>
      <c r="CB68" s="317">
        <v>0</v>
      </c>
      <c r="CC68" s="318">
        <v>0</v>
      </c>
    </row>
    <row r="69" spans="1:81" ht="26.25" customHeight="1" x14ac:dyDescent="0.4">
      <c r="A69" s="348"/>
      <c r="B69" s="65" t="s">
        <v>585</v>
      </c>
      <c r="C69" s="347"/>
      <c r="D69" s="317">
        <v>0</v>
      </c>
      <c r="E69" s="317">
        <v>0</v>
      </c>
      <c r="F69" s="317">
        <v>0</v>
      </c>
      <c r="G69" s="317">
        <v>0</v>
      </c>
      <c r="H69" s="317">
        <v>0</v>
      </c>
      <c r="I69" s="317">
        <v>0</v>
      </c>
      <c r="J69" s="317">
        <v>0</v>
      </c>
      <c r="K69" s="317">
        <v>0</v>
      </c>
      <c r="L69" s="317">
        <v>0</v>
      </c>
      <c r="M69" s="317">
        <v>0</v>
      </c>
      <c r="N69" s="317">
        <v>0</v>
      </c>
      <c r="O69" s="317">
        <v>0</v>
      </c>
      <c r="P69" s="317">
        <v>0</v>
      </c>
      <c r="Q69" s="317">
        <v>0</v>
      </c>
      <c r="R69" s="317">
        <v>0</v>
      </c>
      <c r="S69" s="317">
        <v>0</v>
      </c>
      <c r="T69" s="317">
        <v>0</v>
      </c>
      <c r="U69" s="317">
        <v>0</v>
      </c>
      <c r="V69" s="317">
        <v>0</v>
      </c>
      <c r="W69" s="317">
        <v>0</v>
      </c>
      <c r="X69" s="317">
        <v>0</v>
      </c>
      <c r="Y69" s="317">
        <v>0</v>
      </c>
      <c r="Z69" s="317">
        <v>0</v>
      </c>
      <c r="AA69" s="317">
        <v>0</v>
      </c>
      <c r="AB69" s="317">
        <v>0</v>
      </c>
      <c r="AC69" s="317">
        <v>0</v>
      </c>
      <c r="AD69" s="317">
        <v>0</v>
      </c>
      <c r="AE69" s="317">
        <v>0</v>
      </c>
      <c r="AF69" s="317">
        <v>0</v>
      </c>
      <c r="AG69" s="317">
        <v>0</v>
      </c>
      <c r="AH69" s="317">
        <v>0</v>
      </c>
      <c r="AI69" s="317">
        <v>0</v>
      </c>
      <c r="AJ69" s="317">
        <v>0</v>
      </c>
      <c r="AK69" s="317">
        <v>0</v>
      </c>
      <c r="AL69" s="317">
        <v>0</v>
      </c>
      <c r="AM69" s="317">
        <v>0</v>
      </c>
      <c r="AN69" s="317">
        <v>0</v>
      </c>
      <c r="AO69" s="317">
        <v>0</v>
      </c>
      <c r="AP69" s="317">
        <v>0</v>
      </c>
      <c r="AQ69" s="317">
        <v>0</v>
      </c>
      <c r="AR69" s="317">
        <v>0</v>
      </c>
      <c r="AS69" s="317">
        <v>431.93488150098511</v>
      </c>
      <c r="AT69" s="317">
        <v>4112.8999849399397</v>
      </c>
      <c r="AU69" s="317">
        <v>2571.1776553076893</v>
      </c>
      <c r="AV69" s="317">
        <v>3020.662823282822</v>
      </c>
      <c r="AW69" s="317">
        <v>0</v>
      </c>
      <c r="AX69" s="317">
        <v>0</v>
      </c>
      <c r="AY69" s="317">
        <v>0</v>
      </c>
      <c r="AZ69" s="317">
        <v>0</v>
      </c>
      <c r="BA69" s="317">
        <v>0</v>
      </c>
      <c r="BB69" s="317">
        <v>0</v>
      </c>
      <c r="BC69" s="317">
        <v>0</v>
      </c>
      <c r="BD69" s="317">
        <v>0</v>
      </c>
      <c r="BE69" s="317">
        <v>0</v>
      </c>
      <c r="BF69" s="317">
        <v>0</v>
      </c>
      <c r="BG69" s="317">
        <v>0</v>
      </c>
      <c r="BH69" s="317">
        <v>0</v>
      </c>
      <c r="BI69" s="317">
        <v>0</v>
      </c>
      <c r="BJ69" s="317">
        <v>0</v>
      </c>
      <c r="BK69" s="317">
        <v>0</v>
      </c>
      <c r="BL69" s="317">
        <v>0</v>
      </c>
      <c r="BM69" s="317">
        <v>0</v>
      </c>
      <c r="BN69" s="317">
        <v>0</v>
      </c>
      <c r="BO69" s="317">
        <v>0</v>
      </c>
      <c r="BP69" s="317">
        <v>0</v>
      </c>
      <c r="BQ69" s="317">
        <v>0</v>
      </c>
      <c r="BR69" s="317">
        <v>0</v>
      </c>
      <c r="BS69" s="317">
        <v>0</v>
      </c>
      <c r="BT69" s="317">
        <v>0</v>
      </c>
      <c r="BU69" s="317">
        <v>0</v>
      </c>
      <c r="BV69" s="317">
        <v>0</v>
      </c>
      <c r="BW69" s="317">
        <v>0</v>
      </c>
      <c r="BX69" s="317">
        <v>0</v>
      </c>
      <c r="BY69" s="317">
        <v>0</v>
      </c>
      <c r="BZ69" s="317">
        <v>0</v>
      </c>
      <c r="CA69" s="317">
        <v>0</v>
      </c>
      <c r="CB69" s="317">
        <v>0</v>
      </c>
      <c r="CC69" s="318">
        <v>0</v>
      </c>
    </row>
    <row r="70" spans="1:81" x14ac:dyDescent="0.4">
      <c r="A70" s="348"/>
      <c r="B70" s="178" t="s">
        <v>576</v>
      </c>
      <c r="C70" s="347"/>
      <c r="D70" s="317">
        <v>0</v>
      </c>
      <c r="E70" s="317">
        <v>0</v>
      </c>
      <c r="F70" s="317">
        <v>0</v>
      </c>
      <c r="G70" s="317">
        <v>0</v>
      </c>
      <c r="H70" s="317">
        <v>0</v>
      </c>
      <c r="I70" s="317">
        <v>0</v>
      </c>
      <c r="J70" s="317">
        <v>0</v>
      </c>
      <c r="K70" s="317">
        <v>0</v>
      </c>
      <c r="L70" s="317">
        <v>0</v>
      </c>
      <c r="M70" s="317">
        <v>0</v>
      </c>
      <c r="N70" s="317">
        <v>0</v>
      </c>
      <c r="O70" s="317">
        <v>0</v>
      </c>
      <c r="P70" s="317">
        <v>0</v>
      </c>
      <c r="Q70" s="317">
        <v>0</v>
      </c>
      <c r="R70" s="317">
        <v>0</v>
      </c>
      <c r="S70" s="317">
        <v>0</v>
      </c>
      <c r="T70" s="317">
        <v>0</v>
      </c>
      <c r="U70" s="317">
        <v>0</v>
      </c>
      <c r="V70" s="317">
        <v>0</v>
      </c>
      <c r="W70" s="317">
        <v>0</v>
      </c>
      <c r="X70" s="317">
        <v>0</v>
      </c>
      <c r="Y70" s="317">
        <v>0</v>
      </c>
      <c r="Z70" s="317">
        <v>0</v>
      </c>
      <c r="AA70" s="317">
        <v>0</v>
      </c>
      <c r="AB70" s="317">
        <v>0</v>
      </c>
      <c r="AC70" s="317">
        <v>0</v>
      </c>
      <c r="AD70" s="317">
        <v>0</v>
      </c>
      <c r="AE70" s="317">
        <v>0</v>
      </c>
      <c r="AF70" s="317">
        <v>0</v>
      </c>
      <c r="AG70" s="317">
        <v>0</v>
      </c>
      <c r="AH70" s="317">
        <v>0</v>
      </c>
      <c r="AI70" s="317">
        <v>0</v>
      </c>
      <c r="AJ70" s="317">
        <v>0</v>
      </c>
      <c r="AK70" s="317">
        <v>0</v>
      </c>
      <c r="AL70" s="317">
        <v>0</v>
      </c>
      <c r="AM70" s="317">
        <v>0</v>
      </c>
      <c r="AN70" s="317">
        <v>0</v>
      </c>
      <c r="AO70" s="317">
        <v>0</v>
      </c>
      <c r="AP70" s="317">
        <v>0</v>
      </c>
      <c r="AQ70" s="317">
        <v>0</v>
      </c>
      <c r="AR70" s="317">
        <v>0</v>
      </c>
      <c r="AS70" s="317">
        <v>0</v>
      </c>
      <c r="AT70" s="317">
        <v>0</v>
      </c>
      <c r="AU70" s="317">
        <v>2278.5373842011409</v>
      </c>
      <c r="AV70" s="317">
        <v>2633.0448751005542</v>
      </c>
      <c r="AW70" s="317">
        <v>0</v>
      </c>
      <c r="AX70" s="317">
        <v>0</v>
      </c>
      <c r="AY70" s="317">
        <v>0</v>
      </c>
      <c r="AZ70" s="317">
        <v>0</v>
      </c>
      <c r="BA70" s="317">
        <v>0</v>
      </c>
      <c r="BB70" s="317">
        <v>0</v>
      </c>
      <c r="BC70" s="317">
        <v>0</v>
      </c>
      <c r="BD70" s="317">
        <v>0</v>
      </c>
      <c r="BE70" s="317">
        <v>0</v>
      </c>
      <c r="BF70" s="317">
        <v>0</v>
      </c>
      <c r="BG70" s="317">
        <v>0</v>
      </c>
      <c r="BH70" s="317">
        <v>0</v>
      </c>
      <c r="BI70" s="317">
        <v>0</v>
      </c>
      <c r="BJ70" s="317">
        <v>0</v>
      </c>
      <c r="BK70" s="317">
        <v>0</v>
      </c>
      <c r="BL70" s="317">
        <v>0</v>
      </c>
      <c r="BM70" s="317">
        <v>0</v>
      </c>
      <c r="BN70" s="317">
        <v>0</v>
      </c>
      <c r="BO70" s="317">
        <v>0</v>
      </c>
      <c r="BP70" s="317">
        <v>0</v>
      </c>
      <c r="BQ70" s="317">
        <v>0</v>
      </c>
      <c r="BR70" s="317">
        <v>0</v>
      </c>
      <c r="BS70" s="317">
        <v>0</v>
      </c>
      <c r="BT70" s="317">
        <v>0</v>
      </c>
      <c r="BU70" s="317">
        <v>0</v>
      </c>
      <c r="BV70" s="317">
        <v>0</v>
      </c>
      <c r="BW70" s="317">
        <v>0</v>
      </c>
      <c r="BX70" s="317">
        <v>0</v>
      </c>
      <c r="BY70" s="317">
        <v>0</v>
      </c>
      <c r="BZ70" s="317">
        <v>0</v>
      </c>
      <c r="CA70" s="317">
        <v>0</v>
      </c>
      <c r="CB70" s="317">
        <v>0</v>
      </c>
      <c r="CC70" s="318">
        <v>0</v>
      </c>
    </row>
    <row r="71" spans="1:81" x14ac:dyDescent="0.4">
      <c r="A71" s="348"/>
      <c r="B71" s="178" t="s">
        <v>577</v>
      </c>
      <c r="C71" s="347"/>
      <c r="D71" s="317">
        <v>0</v>
      </c>
      <c r="E71" s="317">
        <v>0</v>
      </c>
      <c r="F71" s="317">
        <v>0</v>
      </c>
      <c r="G71" s="317">
        <v>0</v>
      </c>
      <c r="H71" s="317">
        <v>0</v>
      </c>
      <c r="I71" s="317">
        <v>0</v>
      </c>
      <c r="J71" s="317">
        <v>0</v>
      </c>
      <c r="K71" s="317">
        <v>0</v>
      </c>
      <c r="L71" s="317">
        <v>0</v>
      </c>
      <c r="M71" s="317">
        <v>0</v>
      </c>
      <c r="N71" s="317">
        <v>0</v>
      </c>
      <c r="O71" s="317">
        <v>0</v>
      </c>
      <c r="P71" s="317">
        <v>0</v>
      </c>
      <c r="Q71" s="317">
        <v>0</v>
      </c>
      <c r="R71" s="317">
        <v>0</v>
      </c>
      <c r="S71" s="317">
        <v>0</v>
      </c>
      <c r="T71" s="317">
        <v>0</v>
      </c>
      <c r="U71" s="317">
        <v>0</v>
      </c>
      <c r="V71" s="317">
        <v>0</v>
      </c>
      <c r="W71" s="317">
        <v>0</v>
      </c>
      <c r="X71" s="317">
        <v>0</v>
      </c>
      <c r="Y71" s="317">
        <v>0</v>
      </c>
      <c r="Z71" s="317">
        <v>0</v>
      </c>
      <c r="AA71" s="317">
        <v>0</v>
      </c>
      <c r="AB71" s="317">
        <v>0</v>
      </c>
      <c r="AC71" s="317">
        <v>0</v>
      </c>
      <c r="AD71" s="317">
        <v>0</v>
      </c>
      <c r="AE71" s="317">
        <v>0</v>
      </c>
      <c r="AF71" s="317">
        <v>0</v>
      </c>
      <c r="AG71" s="317">
        <v>0</v>
      </c>
      <c r="AH71" s="317">
        <v>0</v>
      </c>
      <c r="AI71" s="317">
        <v>0</v>
      </c>
      <c r="AJ71" s="317">
        <v>0</v>
      </c>
      <c r="AK71" s="317">
        <v>0</v>
      </c>
      <c r="AL71" s="317">
        <v>0</v>
      </c>
      <c r="AM71" s="317">
        <v>0</v>
      </c>
      <c r="AN71" s="317">
        <v>0</v>
      </c>
      <c r="AO71" s="317">
        <v>0</v>
      </c>
      <c r="AP71" s="317">
        <v>0</v>
      </c>
      <c r="AQ71" s="317">
        <v>0</v>
      </c>
      <c r="AR71" s="317">
        <v>0</v>
      </c>
      <c r="AS71" s="317">
        <v>0</v>
      </c>
      <c r="AT71" s="317">
        <v>0</v>
      </c>
      <c r="AU71" s="317">
        <v>53.847391006747912</v>
      </c>
      <c r="AV71" s="317">
        <v>81.024282815856381</v>
      </c>
      <c r="AW71" s="317">
        <v>0</v>
      </c>
      <c r="AX71" s="317">
        <v>0</v>
      </c>
      <c r="AY71" s="317">
        <v>0</v>
      </c>
      <c r="AZ71" s="317">
        <v>0</v>
      </c>
      <c r="BA71" s="317">
        <v>0</v>
      </c>
      <c r="BB71" s="317">
        <v>0</v>
      </c>
      <c r="BC71" s="317">
        <v>0</v>
      </c>
      <c r="BD71" s="317">
        <v>0</v>
      </c>
      <c r="BE71" s="317">
        <v>0</v>
      </c>
      <c r="BF71" s="317">
        <v>0</v>
      </c>
      <c r="BG71" s="317">
        <v>0</v>
      </c>
      <c r="BH71" s="317">
        <v>0</v>
      </c>
      <c r="BI71" s="317">
        <v>0</v>
      </c>
      <c r="BJ71" s="317">
        <v>0</v>
      </c>
      <c r="BK71" s="317">
        <v>0</v>
      </c>
      <c r="BL71" s="317">
        <v>0</v>
      </c>
      <c r="BM71" s="317">
        <v>0</v>
      </c>
      <c r="BN71" s="317">
        <v>0</v>
      </c>
      <c r="BO71" s="317">
        <v>0</v>
      </c>
      <c r="BP71" s="317">
        <v>0</v>
      </c>
      <c r="BQ71" s="317">
        <v>0</v>
      </c>
      <c r="BR71" s="317">
        <v>0</v>
      </c>
      <c r="BS71" s="317">
        <v>0</v>
      </c>
      <c r="BT71" s="317">
        <v>0</v>
      </c>
      <c r="BU71" s="317">
        <v>0</v>
      </c>
      <c r="BV71" s="317">
        <v>0</v>
      </c>
      <c r="BW71" s="317">
        <v>0</v>
      </c>
      <c r="BX71" s="317">
        <v>0</v>
      </c>
      <c r="BY71" s="317">
        <v>0</v>
      </c>
      <c r="BZ71" s="317">
        <v>0</v>
      </c>
      <c r="CA71" s="317">
        <v>0</v>
      </c>
      <c r="CB71" s="317">
        <v>0</v>
      </c>
      <c r="CC71" s="318">
        <v>0</v>
      </c>
    </row>
    <row r="72" spans="1:81" x14ac:dyDescent="0.4">
      <c r="A72" s="348"/>
      <c r="B72" s="178" t="s">
        <v>578</v>
      </c>
      <c r="C72" s="347"/>
      <c r="D72" s="317">
        <v>0</v>
      </c>
      <c r="E72" s="317">
        <v>0</v>
      </c>
      <c r="F72" s="317">
        <v>0</v>
      </c>
      <c r="G72" s="317">
        <v>0</v>
      </c>
      <c r="H72" s="317">
        <v>0</v>
      </c>
      <c r="I72" s="317">
        <v>0</v>
      </c>
      <c r="J72" s="317">
        <v>0</v>
      </c>
      <c r="K72" s="317">
        <v>0</v>
      </c>
      <c r="L72" s="317">
        <v>0</v>
      </c>
      <c r="M72" s="317">
        <v>0</v>
      </c>
      <c r="N72" s="317">
        <v>0</v>
      </c>
      <c r="O72" s="317">
        <v>0</v>
      </c>
      <c r="P72" s="317">
        <v>0</v>
      </c>
      <c r="Q72" s="317">
        <v>0</v>
      </c>
      <c r="R72" s="317">
        <v>0</v>
      </c>
      <c r="S72" s="317">
        <v>0</v>
      </c>
      <c r="T72" s="317">
        <v>0</v>
      </c>
      <c r="U72" s="317">
        <v>0</v>
      </c>
      <c r="V72" s="317">
        <v>0</v>
      </c>
      <c r="W72" s="317">
        <v>0</v>
      </c>
      <c r="X72" s="317">
        <v>0</v>
      </c>
      <c r="Y72" s="317">
        <v>0</v>
      </c>
      <c r="Z72" s="317">
        <v>0</v>
      </c>
      <c r="AA72" s="317">
        <v>0</v>
      </c>
      <c r="AB72" s="317">
        <v>0</v>
      </c>
      <c r="AC72" s="317">
        <v>0</v>
      </c>
      <c r="AD72" s="317">
        <v>0</v>
      </c>
      <c r="AE72" s="317">
        <v>0</v>
      </c>
      <c r="AF72" s="317">
        <v>0</v>
      </c>
      <c r="AG72" s="317">
        <v>0</v>
      </c>
      <c r="AH72" s="317">
        <v>0</v>
      </c>
      <c r="AI72" s="317">
        <v>0</v>
      </c>
      <c r="AJ72" s="317">
        <v>0</v>
      </c>
      <c r="AK72" s="317">
        <v>0</v>
      </c>
      <c r="AL72" s="317">
        <v>0</v>
      </c>
      <c r="AM72" s="317">
        <v>0</v>
      </c>
      <c r="AN72" s="317">
        <v>0</v>
      </c>
      <c r="AO72" s="317">
        <v>0</v>
      </c>
      <c r="AP72" s="317">
        <v>0</v>
      </c>
      <c r="AQ72" s="317">
        <v>0</v>
      </c>
      <c r="AR72" s="317">
        <v>0</v>
      </c>
      <c r="AS72" s="317">
        <v>0</v>
      </c>
      <c r="AT72" s="317">
        <v>0</v>
      </c>
      <c r="AU72" s="317">
        <v>238.79288009980058</v>
      </c>
      <c r="AV72" s="317">
        <v>306.59366536641141</v>
      </c>
      <c r="AW72" s="317">
        <v>0</v>
      </c>
      <c r="AX72" s="317">
        <v>0</v>
      </c>
      <c r="AY72" s="317">
        <v>0</v>
      </c>
      <c r="AZ72" s="317">
        <v>0</v>
      </c>
      <c r="BA72" s="317">
        <v>0</v>
      </c>
      <c r="BB72" s="317">
        <v>0</v>
      </c>
      <c r="BC72" s="317">
        <v>0</v>
      </c>
      <c r="BD72" s="317">
        <v>0</v>
      </c>
      <c r="BE72" s="317">
        <v>0</v>
      </c>
      <c r="BF72" s="317">
        <v>0</v>
      </c>
      <c r="BG72" s="317">
        <v>0</v>
      </c>
      <c r="BH72" s="317">
        <v>0</v>
      </c>
      <c r="BI72" s="317">
        <v>0</v>
      </c>
      <c r="BJ72" s="317">
        <v>0</v>
      </c>
      <c r="BK72" s="317">
        <v>0</v>
      </c>
      <c r="BL72" s="317">
        <v>0</v>
      </c>
      <c r="BM72" s="317">
        <v>0</v>
      </c>
      <c r="BN72" s="317">
        <v>0</v>
      </c>
      <c r="BO72" s="317">
        <v>0</v>
      </c>
      <c r="BP72" s="317">
        <v>0</v>
      </c>
      <c r="BQ72" s="317">
        <v>0</v>
      </c>
      <c r="BR72" s="317">
        <v>0</v>
      </c>
      <c r="BS72" s="317">
        <v>0</v>
      </c>
      <c r="BT72" s="317">
        <v>0</v>
      </c>
      <c r="BU72" s="317">
        <v>0</v>
      </c>
      <c r="BV72" s="317">
        <v>0</v>
      </c>
      <c r="BW72" s="317">
        <v>0</v>
      </c>
      <c r="BX72" s="317">
        <v>0</v>
      </c>
      <c r="BY72" s="317">
        <v>0</v>
      </c>
      <c r="BZ72" s="317">
        <v>0</v>
      </c>
      <c r="CA72" s="317">
        <v>0</v>
      </c>
      <c r="CB72" s="317">
        <v>0</v>
      </c>
      <c r="CC72" s="318">
        <v>0</v>
      </c>
    </row>
    <row r="73" spans="1:81" ht="26.25" customHeight="1" x14ac:dyDescent="0.4">
      <c r="A73" s="348"/>
      <c r="B73" s="65" t="s">
        <v>580</v>
      </c>
      <c r="C73" s="347"/>
      <c r="D73" s="317">
        <v>0</v>
      </c>
      <c r="E73" s="317">
        <v>0</v>
      </c>
      <c r="F73" s="317">
        <v>0</v>
      </c>
      <c r="G73" s="317">
        <v>0</v>
      </c>
      <c r="H73" s="317">
        <v>0</v>
      </c>
      <c r="I73" s="317">
        <v>0</v>
      </c>
      <c r="J73" s="317">
        <v>0</v>
      </c>
      <c r="K73" s="317">
        <v>0</v>
      </c>
      <c r="L73" s="317">
        <v>0</v>
      </c>
      <c r="M73" s="317">
        <v>0</v>
      </c>
      <c r="N73" s="317">
        <v>0</v>
      </c>
      <c r="O73" s="317">
        <v>0</v>
      </c>
      <c r="P73" s="317">
        <v>0</v>
      </c>
      <c r="Q73" s="317">
        <v>0</v>
      </c>
      <c r="R73" s="317">
        <v>0</v>
      </c>
      <c r="S73" s="317">
        <v>0</v>
      </c>
      <c r="T73" s="317">
        <v>0</v>
      </c>
      <c r="U73" s="317">
        <v>0</v>
      </c>
      <c r="V73" s="317">
        <v>0</v>
      </c>
      <c r="W73" s="317">
        <v>0</v>
      </c>
      <c r="X73" s="317">
        <v>0</v>
      </c>
      <c r="Y73" s="317">
        <v>0</v>
      </c>
      <c r="Z73" s="317">
        <v>252.19279057014168</v>
      </c>
      <c r="AA73" s="317">
        <v>273.55757888644763</v>
      </c>
      <c r="AB73" s="317">
        <v>324.17780486567034</v>
      </c>
      <c r="AC73" s="317">
        <v>364.15631913277502</v>
      </c>
      <c r="AD73" s="317">
        <v>908.13129144967058</v>
      </c>
      <c r="AE73" s="317">
        <v>1009.566252451063</v>
      </c>
      <c r="AF73" s="317">
        <v>957.35839045403577</v>
      </c>
      <c r="AG73" s="317">
        <v>2098.3459037876769</v>
      </c>
      <c r="AH73" s="317">
        <v>1972.904843826384</v>
      </c>
      <c r="AI73" s="317">
        <v>1946.4154495851149</v>
      </c>
      <c r="AJ73" s="317">
        <v>2199.4777873129146</v>
      </c>
      <c r="AK73" s="317">
        <v>2958.5755739151296</v>
      </c>
      <c r="AL73" s="317">
        <v>3351.0743862208451</v>
      </c>
      <c r="AM73" s="317">
        <v>3596.955252287677</v>
      </c>
      <c r="AN73" s="317">
        <v>3783.4643989868359</v>
      </c>
      <c r="AO73" s="317">
        <v>3914.82413992388</v>
      </c>
      <c r="AP73" s="317">
        <v>4155.4563970533909</v>
      </c>
      <c r="AQ73" s="317">
        <v>4094.1230304342566</v>
      </c>
      <c r="AR73" s="317">
        <v>3084.2496480458731</v>
      </c>
      <c r="AS73" s="317">
        <v>3131.8675678277891</v>
      </c>
      <c r="AT73" s="317">
        <v>0</v>
      </c>
      <c r="AU73" s="317">
        <v>0</v>
      </c>
      <c r="AV73" s="317">
        <v>0</v>
      </c>
      <c r="AW73" s="317">
        <v>0</v>
      </c>
      <c r="AX73" s="317">
        <v>0</v>
      </c>
      <c r="AY73" s="317">
        <v>0</v>
      </c>
      <c r="AZ73" s="317">
        <v>0</v>
      </c>
      <c r="BA73" s="317">
        <v>0</v>
      </c>
      <c r="BB73" s="317">
        <v>0</v>
      </c>
      <c r="BC73" s="317">
        <v>0</v>
      </c>
      <c r="BD73" s="317">
        <v>0</v>
      </c>
      <c r="BE73" s="317">
        <v>0</v>
      </c>
      <c r="BF73" s="317">
        <v>0</v>
      </c>
      <c r="BG73" s="317">
        <v>0</v>
      </c>
      <c r="BH73" s="317">
        <v>0</v>
      </c>
      <c r="BI73" s="317">
        <v>0</v>
      </c>
      <c r="BJ73" s="317">
        <v>0</v>
      </c>
      <c r="BK73" s="317">
        <v>0</v>
      </c>
      <c r="BL73" s="317">
        <v>0</v>
      </c>
      <c r="BM73" s="317">
        <v>0</v>
      </c>
      <c r="BN73" s="317">
        <v>0</v>
      </c>
      <c r="BO73" s="317">
        <v>0</v>
      </c>
      <c r="BP73" s="317">
        <v>0</v>
      </c>
      <c r="BQ73" s="317">
        <v>0</v>
      </c>
      <c r="BR73" s="317">
        <v>0</v>
      </c>
      <c r="BS73" s="317">
        <v>0</v>
      </c>
      <c r="BT73" s="317">
        <v>0</v>
      </c>
      <c r="BU73" s="317">
        <v>0</v>
      </c>
      <c r="BV73" s="317">
        <v>0</v>
      </c>
      <c r="BW73" s="317">
        <v>0</v>
      </c>
      <c r="BX73" s="317">
        <v>0</v>
      </c>
      <c r="BY73" s="317">
        <v>0</v>
      </c>
      <c r="BZ73" s="317">
        <v>0</v>
      </c>
      <c r="CA73" s="317">
        <v>0</v>
      </c>
      <c r="CB73" s="317">
        <v>0</v>
      </c>
      <c r="CC73" s="318">
        <v>0</v>
      </c>
    </row>
    <row r="74" spans="1:81" ht="26.25" customHeight="1" x14ac:dyDescent="0.4">
      <c r="A74" s="49"/>
      <c r="B74" s="49" t="s">
        <v>581</v>
      </c>
      <c r="C74" s="347"/>
      <c r="D74" s="317"/>
      <c r="E74" s="317"/>
      <c r="F74" s="317"/>
      <c r="G74" s="317"/>
      <c r="H74" s="317"/>
      <c r="I74" s="317"/>
      <c r="J74" s="317"/>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c r="BU74" s="317"/>
      <c r="BV74" s="317"/>
      <c r="BW74" s="317"/>
      <c r="BX74" s="317"/>
      <c r="BY74" s="317"/>
      <c r="BZ74" s="317"/>
      <c r="CA74" s="317"/>
      <c r="CB74" s="317"/>
      <c r="CC74" s="318"/>
    </row>
    <row r="75" spans="1:81" x14ac:dyDescent="0.4">
      <c r="A75" s="348"/>
      <c r="B75" s="65" t="s">
        <v>586</v>
      </c>
      <c r="C75" s="347"/>
      <c r="D75" s="317" t="s">
        <v>443</v>
      </c>
      <c r="E75" s="317" t="s">
        <v>443</v>
      </c>
      <c r="F75" s="317" t="s">
        <v>443</v>
      </c>
      <c r="G75" s="317" t="s">
        <v>443</v>
      </c>
      <c r="H75" s="317" t="s">
        <v>443</v>
      </c>
      <c r="I75" s="317" t="s">
        <v>443</v>
      </c>
      <c r="J75" s="317" t="s">
        <v>443</v>
      </c>
      <c r="K75" s="317" t="s">
        <v>443</v>
      </c>
      <c r="L75" s="317" t="s">
        <v>443</v>
      </c>
      <c r="M75" s="317" t="s">
        <v>443</v>
      </c>
      <c r="N75" s="317" t="s">
        <v>443</v>
      </c>
      <c r="O75" s="317" t="s">
        <v>443</v>
      </c>
      <c r="P75" s="317" t="s">
        <v>443</v>
      </c>
      <c r="Q75" s="317" t="s">
        <v>443</v>
      </c>
      <c r="R75" s="317" t="s">
        <v>443</v>
      </c>
      <c r="S75" s="317" t="s">
        <v>443</v>
      </c>
      <c r="T75" s="317" t="s">
        <v>443</v>
      </c>
      <c r="U75" s="317" t="s">
        <v>443</v>
      </c>
      <c r="V75" s="317" t="s">
        <v>443</v>
      </c>
      <c r="W75" s="317" t="s">
        <v>443</v>
      </c>
      <c r="X75" s="317" t="s">
        <v>443</v>
      </c>
      <c r="Y75" s="317" t="s">
        <v>443</v>
      </c>
      <c r="Z75" s="317" t="s">
        <v>443</v>
      </c>
      <c r="AA75" s="317" t="s">
        <v>443</v>
      </c>
      <c r="AB75" s="317" t="s">
        <v>443</v>
      </c>
      <c r="AC75" s="317" t="s">
        <v>443</v>
      </c>
      <c r="AD75" s="317" t="s">
        <v>443</v>
      </c>
      <c r="AE75" s="317" t="s">
        <v>443</v>
      </c>
      <c r="AF75" s="317" t="s">
        <v>443</v>
      </c>
      <c r="AG75" s="317" t="s">
        <v>443</v>
      </c>
      <c r="AH75" s="317" t="s">
        <v>443</v>
      </c>
      <c r="AI75" s="317" t="s">
        <v>443</v>
      </c>
      <c r="AJ75" s="317" t="s">
        <v>443</v>
      </c>
      <c r="AK75" s="317" t="s">
        <v>443</v>
      </c>
      <c r="AL75" s="317" t="s">
        <v>443</v>
      </c>
      <c r="AM75" s="317" t="s">
        <v>443</v>
      </c>
      <c r="AN75" s="317" t="s">
        <v>443</v>
      </c>
      <c r="AO75" s="317" t="s">
        <v>443</v>
      </c>
      <c r="AP75" s="317" t="s">
        <v>443</v>
      </c>
      <c r="AQ75" s="317" t="s">
        <v>443</v>
      </c>
      <c r="AR75" s="317" t="s">
        <v>443</v>
      </c>
      <c r="AS75" s="317" t="s">
        <v>443</v>
      </c>
      <c r="AT75" s="317" t="s">
        <v>443</v>
      </c>
      <c r="AU75" s="317">
        <v>1966.6071071321703</v>
      </c>
      <c r="AV75" s="317">
        <v>2618.0876733191894</v>
      </c>
      <c r="AW75" s="317">
        <v>3067.9064246873399</v>
      </c>
      <c r="AX75" s="317">
        <v>3258.6911698425356</v>
      </c>
      <c r="AY75" s="317">
        <v>3340.9109782980554</v>
      </c>
      <c r="AZ75" s="317">
        <v>3418.0226423093018</v>
      </c>
      <c r="BA75" s="317">
        <v>3554.2989524159775</v>
      </c>
      <c r="BB75" s="317">
        <v>3568.2410436826381</v>
      </c>
      <c r="BC75" s="317">
        <v>3590.4293830294769</v>
      </c>
      <c r="BD75" s="317">
        <v>3575.8254920474192</v>
      </c>
      <c r="BE75" s="317">
        <v>3647.2269485121005</v>
      </c>
      <c r="BF75" s="317">
        <v>3897.9872374723145</v>
      </c>
      <c r="BG75" s="317">
        <v>4341.228508086032</v>
      </c>
      <c r="BH75" s="317">
        <v>4925.1415863190005</v>
      </c>
      <c r="BI75" s="317">
        <v>5066.9309312038558</v>
      </c>
      <c r="BJ75" s="317">
        <v>5156.647652487818</v>
      </c>
      <c r="BK75" s="317">
        <v>5146.6988396414381</v>
      </c>
      <c r="BL75" s="317">
        <v>5289.0149689186474</v>
      </c>
      <c r="BM75" s="317">
        <v>5778.1636334656296</v>
      </c>
      <c r="BN75" s="317">
        <v>5941.9477344389752</v>
      </c>
      <c r="BO75" s="317">
        <v>5884.0617729540027</v>
      </c>
      <c r="BP75" s="317">
        <v>5756.8076248525103</v>
      </c>
      <c r="BQ75" s="317">
        <v>0</v>
      </c>
      <c r="BR75" s="317">
        <v>0</v>
      </c>
      <c r="BS75" s="317">
        <v>0</v>
      </c>
      <c r="BT75" s="317">
        <v>0</v>
      </c>
      <c r="BU75" s="317">
        <v>0</v>
      </c>
      <c r="BV75" s="317">
        <v>0</v>
      </c>
      <c r="BW75" s="317">
        <v>0</v>
      </c>
      <c r="BX75" s="317">
        <v>0</v>
      </c>
      <c r="BY75" s="317">
        <v>0</v>
      </c>
      <c r="BZ75" s="317">
        <v>0</v>
      </c>
      <c r="CA75" s="317">
        <v>0</v>
      </c>
      <c r="CB75" s="317">
        <v>0</v>
      </c>
      <c r="CC75" s="318">
        <v>0</v>
      </c>
    </row>
    <row r="76" spans="1:81" x14ac:dyDescent="0.4">
      <c r="A76" s="348"/>
      <c r="B76" s="178" t="s">
        <v>576</v>
      </c>
      <c r="C76" s="347"/>
      <c r="D76" s="317">
        <v>0</v>
      </c>
      <c r="E76" s="317">
        <v>0</v>
      </c>
      <c r="F76" s="317">
        <v>0</v>
      </c>
      <c r="G76" s="317">
        <v>0</v>
      </c>
      <c r="H76" s="317">
        <v>0</v>
      </c>
      <c r="I76" s="317">
        <v>0</v>
      </c>
      <c r="J76" s="317">
        <v>0</v>
      </c>
      <c r="K76" s="317">
        <v>0</v>
      </c>
      <c r="L76" s="317">
        <v>0</v>
      </c>
      <c r="M76" s="317">
        <v>0</v>
      </c>
      <c r="N76" s="317">
        <v>0</v>
      </c>
      <c r="O76" s="317">
        <v>0</v>
      </c>
      <c r="P76" s="317">
        <v>0</v>
      </c>
      <c r="Q76" s="317">
        <v>0</v>
      </c>
      <c r="R76" s="317">
        <v>0</v>
      </c>
      <c r="S76" s="317">
        <v>0</v>
      </c>
      <c r="T76" s="317">
        <v>0</v>
      </c>
      <c r="U76" s="317">
        <v>0</v>
      </c>
      <c r="V76" s="317">
        <v>0</v>
      </c>
      <c r="W76" s="317">
        <v>0</v>
      </c>
      <c r="X76" s="317">
        <v>0</v>
      </c>
      <c r="Y76" s="317">
        <v>0</v>
      </c>
      <c r="Z76" s="317">
        <v>0</v>
      </c>
      <c r="AA76" s="317">
        <v>0</v>
      </c>
      <c r="AB76" s="317">
        <v>0</v>
      </c>
      <c r="AC76" s="317">
        <v>0</v>
      </c>
      <c r="AD76" s="317">
        <v>0</v>
      </c>
      <c r="AE76" s="317">
        <v>0</v>
      </c>
      <c r="AF76" s="317">
        <v>0</v>
      </c>
      <c r="AG76" s="317">
        <v>0</v>
      </c>
      <c r="AH76" s="317">
        <v>0</v>
      </c>
      <c r="AI76" s="317">
        <v>0</v>
      </c>
      <c r="AJ76" s="317">
        <v>0</v>
      </c>
      <c r="AK76" s="317">
        <v>0</v>
      </c>
      <c r="AL76" s="317">
        <v>0</v>
      </c>
      <c r="AM76" s="317">
        <v>0</v>
      </c>
      <c r="AN76" s="317">
        <v>0</v>
      </c>
      <c r="AO76" s="317">
        <v>0</v>
      </c>
      <c r="AP76" s="317">
        <v>0</v>
      </c>
      <c r="AQ76" s="317">
        <v>0</v>
      </c>
      <c r="AR76" s="317">
        <v>0</v>
      </c>
      <c r="AS76" s="317">
        <v>0</v>
      </c>
      <c r="AT76" s="317">
        <v>0</v>
      </c>
      <c r="AU76" s="317">
        <v>0</v>
      </c>
      <c r="AV76" s="317">
        <v>0</v>
      </c>
      <c r="AW76" s="317">
        <v>0</v>
      </c>
      <c r="AX76" s="317">
        <v>2834.9125746665022</v>
      </c>
      <c r="AY76" s="317">
        <v>2901.1927695698764</v>
      </c>
      <c r="AZ76" s="317">
        <v>2923.9932019498183</v>
      </c>
      <c r="BA76" s="317">
        <v>2988.3827862163307</v>
      </c>
      <c r="BB76" s="317">
        <v>2982.7666258510212</v>
      </c>
      <c r="BC76" s="317">
        <v>2991.9868872746292</v>
      </c>
      <c r="BD76" s="317">
        <v>2970.9691417291338</v>
      </c>
      <c r="BE76" s="317">
        <v>3034.2828681550204</v>
      </c>
      <c r="BF76" s="317">
        <v>3277.4154853801733</v>
      </c>
      <c r="BG76" s="317">
        <v>3699.0342649401082</v>
      </c>
      <c r="BH76" s="317">
        <v>4210.3429103638564</v>
      </c>
      <c r="BI76" s="317">
        <v>4337.8568632635142</v>
      </c>
      <c r="BJ76" s="317">
        <v>4430.9241136832434</v>
      </c>
      <c r="BK76" s="317">
        <v>4440.7902867509611</v>
      </c>
      <c r="BL76" s="317">
        <v>4590.9193637836379</v>
      </c>
      <c r="BM76" s="317">
        <v>5038.9518533093833</v>
      </c>
      <c r="BN76" s="317">
        <v>5188.1543824899427</v>
      </c>
      <c r="BO76" s="317">
        <v>5131.0594548702711</v>
      </c>
      <c r="BP76" s="317">
        <v>5017.874391651726</v>
      </c>
      <c r="BQ76" s="317">
        <v>0</v>
      </c>
      <c r="BR76" s="317">
        <v>0</v>
      </c>
      <c r="BS76" s="317">
        <v>0</v>
      </c>
      <c r="BT76" s="317">
        <v>0</v>
      </c>
      <c r="BU76" s="317">
        <v>0</v>
      </c>
      <c r="BV76" s="317">
        <v>0</v>
      </c>
      <c r="BW76" s="317">
        <v>0</v>
      </c>
      <c r="BX76" s="317">
        <v>0</v>
      </c>
      <c r="BY76" s="317">
        <v>0</v>
      </c>
      <c r="BZ76" s="317">
        <v>0</v>
      </c>
      <c r="CA76" s="317">
        <v>0</v>
      </c>
      <c r="CB76" s="317">
        <v>0</v>
      </c>
      <c r="CC76" s="318">
        <v>0</v>
      </c>
    </row>
    <row r="77" spans="1:81" x14ac:dyDescent="0.4">
      <c r="A77" s="348"/>
      <c r="B77" s="178" t="s">
        <v>577</v>
      </c>
      <c r="C77" s="347"/>
      <c r="D77" s="317">
        <v>0</v>
      </c>
      <c r="E77" s="317">
        <v>0</v>
      </c>
      <c r="F77" s="317">
        <v>0</v>
      </c>
      <c r="G77" s="317">
        <v>0</v>
      </c>
      <c r="H77" s="317">
        <v>0</v>
      </c>
      <c r="I77" s="317">
        <v>0</v>
      </c>
      <c r="J77" s="317">
        <v>0</v>
      </c>
      <c r="K77" s="317">
        <v>0</v>
      </c>
      <c r="L77" s="317">
        <v>0</v>
      </c>
      <c r="M77" s="317">
        <v>0</v>
      </c>
      <c r="N77" s="317">
        <v>0</v>
      </c>
      <c r="O77" s="317">
        <v>0</v>
      </c>
      <c r="P77" s="317">
        <v>0</v>
      </c>
      <c r="Q77" s="317">
        <v>0</v>
      </c>
      <c r="R77" s="317">
        <v>0</v>
      </c>
      <c r="S77" s="317">
        <v>0</v>
      </c>
      <c r="T77" s="317">
        <v>0</v>
      </c>
      <c r="U77" s="317">
        <v>0</v>
      </c>
      <c r="V77" s="317">
        <v>0</v>
      </c>
      <c r="W77" s="317">
        <v>0</v>
      </c>
      <c r="X77" s="317">
        <v>0</v>
      </c>
      <c r="Y77" s="317">
        <v>0</v>
      </c>
      <c r="Z77" s="317">
        <v>0</v>
      </c>
      <c r="AA77" s="317">
        <v>0</v>
      </c>
      <c r="AB77" s="317">
        <v>0</v>
      </c>
      <c r="AC77" s="317">
        <v>0</v>
      </c>
      <c r="AD77" s="317">
        <v>0</v>
      </c>
      <c r="AE77" s="317">
        <v>0</v>
      </c>
      <c r="AF77" s="317">
        <v>0</v>
      </c>
      <c r="AG77" s="317">
        <v>0</v>
      </c>
      <c r="AH77" s="317">
        <v>0</v>
      </c>
      <c r="AI77" s="317">
        <v>0</v>
      </c>
      <c r="AJ77" s="317">
        <v>0</v>
      </c>
      <c r="AK77" s="317">
        <v>0</v>
      </c>
      <c r="AL77" s="317">
        <v>0</v>
      </c>
      <c r="AM77" s="317">
        <v>0</v>
      </c>
      <c r="AN77" s="317">
        <v>0</v>
      </c>
      <c r="AO77" s="317">
        <v>0</v>
      </c>
      <c r="AP77" s="317">
        <v>0</v>
      </c>
      <c r="AQ77" s="317">
        <v>0</v>
      </c>
      <c r="AR77" s="317">
        <v>0</v>
      </c>
      <c r="AS77" s="317">
        <v>0</v>
      </c>
      <c r="AT77" s="317">
        <v>0</v>
      </c>
      <c r="AU77" s="317">
        <v>0</v>
      </c>
      <c r="AV77" s="317">
        <v>0</v>
      </c>
      <c r="AW77" s="317">
        <v>0</v>
      </c>
      <c r="AX77" s="317">
        <v>101.30420979610294</v>
      </c>
      <c r="AY77" s="317">
        <v>111.91844021486183</v>
      </c>
      <c r="AZ77" s="317">
        <v>129.07177322304835</v>
      </c>
      <c r="BA77" s="317">
        <v>137.51188433974477</v>
      </c>
      <c r="BB77" s="317">
        <v>148.64465204351583</v>
      </c>
      <c r="BC77" s="317">
        <v>156.84177526385471</v>
      </c>
      <c r="BD77" s="317">
        <v>169.01997552924578</v>
      </c>
      <c r="BE77" s="317">
        <v>173.76107252173608</v>
      </c>
      <c r="BF77" s="317">
        <v>180.08313815505988</v>
      </c>
      <c r="BG77" s="317">
        <v>190.83012166860249</v>
      </c>
      <c r="BH77" s="317">
        <v>222.09534034366189</v>
      </c>
      <c r="BI77" s="317">
        <v>236.79090078313516</v>
      </c>
      <c r="BJ77" s="317">
        <v>240.52514057593257</v>
      </c>
      <c r="BK77" s="317">
        <v>241.44447027497426</v>
      </c>
      <c r="BL77" s="317">
        <v>249.8084700470705</v>
      </c>
      <c r="BM77" s="317">
        <v>274.91157406432268</v>
      </c>
      <c r="BN77" s="317">
        <v>288.1258872580687</v>
      </c>
      <c r="BO77" s="317">
        <v>295.15141851450187</v>
      </c>
      <c r="BP77" s="317">
        <v>295.18582220510706</v>
      </c>
      <c r="BQ77" s="317">
        <v>0</v>
      </c>
      <c r="BR77" s="317">
        <v>0</v>
      </c>
      <c r="BS77" s="317">
        <v>0</v>
      </c>
      <c r="BT77" s="317">
        <v>0</v>
      </c>
      <c r="BU77" s="317">
        <v>0</v>
      </c>
      <c r="BV77" s="317">
        <v>0</v>
      </c>
      <c r="BW77" s="317">
        <v>0</v>
      </c>
      <c r="BX77" s="317">
        <v>0</v>
      </c>
      <c r="BY77" s="317">
        <v>0</v>
      </c>
      <c r="BZ77" s="317">
        <v>0</v>
      </c>
      <c r="CA77" s="317">
        <v>0</v>
      </c>
      <c r="CB77" s="317">
        <v>0</v>
      </c>
      <c r="CC77" s="318">
        <v>0</v>
      </c>
    </row>
    <row r="78" spans="1:81" x14ac:dyDescent="0.4">
      <c r="A78" s="348"/>
      <c r="B78" s="178" t="s">
        <v>578</v>
      </c>
      <c r="C78" s="347"/>
      <c r="D78" s="317">
        <v>0</v>
      </c>
      <c r="E78" s="317">
        <v>0</v>
      </c>
      <c r="F78" s="317">
        <v>0</v>
      </c>
      <c r="G78" s="317">
        <v>0</v>
      </c>
      <c r="H78" s="317">
        <v>0</v>
      </c>
      <c r="I78" s="317">
        <v>0</v>
      </c>
      <c r="J78" s="317">
        <v>0</v>
      </c>
      <c r="K78" s="317">
        <v>0</v>
      </c>
      <c r="L78" s="317">
        <v>0</v>
      </c>
      <c r="M78" s="317">
        <v>0</v>
      </c>
      <c r="N78" s="317">
        <v>0</v>
      </c>
      <c r="O78" s="317">
        <v>0</v>
      </c>
      <c r="P78" s="317">
        <v>0</v>
      </c>
      <c r="Q78" s="317">
        <v>0</v>
      </c>
      <c r="R78" s="317">
        <v>0</v>
      </c>
      <c r="S78" s="317">
        <v>0</v>
      </c>
      <c r="T78" s="317">
        <v>0</v>
      </c>
      <c r="U78" s="317">
        <v>0</v>
      </c>
      <c r="V78" s="317">
        <v>0</v>
      </c>
      <c r="W78" s="317">
        <v>0</v>
      </c>
      <c r="X78" s="317">
        <v>0</v>
      </c>
      <c r="Y78" s="317">
        <v>0</v>
      </c>
      <c r="Z78" s="317">
        <v>0</v>
      </c>
      <c r="AA78" s="317">
        <v>0</v>
      </c>
      <c r="AB78" s="317">
        <v>0</v>
      </c>
      <c r="AC78" s="317">
        <v>0</v>
      </c>
      <c r="AD78" s="317">
        <v>0</v>
      </c>
      <c r="AE78" s="317">
        <v>0</v>
      </c>
      <c r="AF78" s="317">
        <v>0</v>
      </c>
      <c r="AG78" s="317">
        <v>0</v>
      </c>
      <c r="AH78" s="317">
        <v>0</v>
      </c>
      <c r="AI78" s="317">
        <v>0</v>
      </c>
      <c r="AJ78" s="317">
        <v>0</v>
      </c>
      <c r="AK78" s="317">
        <v>0</v>
      </c>
      <c r="AL78" s="317">
        <v>0</v>
      </c>
      <c r="AM78" s="317">
        <v>0</v>
      </c>
      <c r="AN78" s="317">
        <v>0</v>
      </c>
      <c r="AO78" s="317">
        <v>0</v>
      </c>
      <c r="AP78" s="317">
        <v>0</v>
      </c>
      <c r="AQ78" s="317">
        <v>0</v>
      </c>
      <c r="AR78" s="317">
        <v>0</v>
      </c>
      <c r="AS78" s="317">
        <v>0</v>
      </c>
      <c r="AT78" s="317">
        <v>0</v>
      </c>
      <c r="AU78" s="317">
        <v>0</v>
      </c>
      <c r="AV78" s="317">
        <v>0</v>
      </c>
      <c r="AW78" s="317">
        <v>0</v>
      </c>
      <c r="AX78" s="317">
        <v>322.47438537992997</v>
      </c>
      <c r="AY78" s="317">
        <v>327.79976851331696</v>
      </c>
      <c r="AZ78" s="317">
        <v>364.95700598243781</v>
      </c>
      <c r="BA78" s="317">
        <v>428.40395067419252</v>
      </c>
      <c r="BB78" s="317">
        <v>437.41581463291476</v>
      </c>
      <c r="BC78" s="317">
        <v>440.78989104507247</v>
      </c>
      <c r="BD78" s="317">
        <v>435.8363747890408</v>
      </c>
      <c r="BE78" s="317">
        <v>439.18300783534391</v>
      </c>
      <c r="BF78" s="317">
        <v>440.48861393708131</v>
      </c>
      <c r="BG78" s="317">
        <v>451.36412147731971</v>
      </c>
      <c r="BH78" s="317">
        <v>492.7033356114822</v>
      </c>
      <c r="BI78" s="317">
        <v>492.2831671572053</v>
      </c>
      <c r="BJ78" s="317">
        <v>485.19839822864077</v>
      </c>
      <c r="BK78" s="317">
        <v>464.46408261550278</v>
      </c>
      <c r="BL78" s="317">
        <v>448.28713508793811</v>
      </c>
      <c r="BM78" s="317">
        <v>464.30020609192326</v>
      </c>
      <c r="BN78" s="317">
        <v>465.66746469096483</v>
      </c>
      <c r="BO78" s="317">
        <v>457.85089956922917</v>
      </c>
      <c r="BP78" s="317">
        <v>443.74741099567706</v>
      </c>
      <c r="BQ78" s="317">
        <v>0</v>
      </c>
      <c r="BR78" s="317">
        <v>0</v>
      </c>
      <c r="BS78" s="317">
        <v>0</v>
      </c>
      <c r="BT78" s="317">
        <v>0</v>
      </c>
      <c r="BU78" s="317">
        <v>0</v>
      </c>
      <c r="BV78" s="317">
        <v>0</v>
      </c>
      <c r="BW78" s="317">
        <v>0</v>
      </c>
      <c r="BX78" s="317">
        <v>0</v>
      </c>
      <c r="BY78" s="317">
        <v>0</v>
      </c>
      <c r="BZ78" s="317">
        <v>0</v>
      </c>
      <c r="CA78" s="317">
        <v>0</v>
      </c>
      <c r="CB78" s="317">
        <v>0</v>
      </c>
      <c r="CC78" s="318">
        <v>0</v>
      </c>
    </row>
    <row r="79" spans="1:81" s="291" customFormat="1" ht="26.25" customHeight="1" thickBot="1" x14ac:dyDescent="0.4">
      <c r="A79" s="349"/>
      <c r="B79" s="350" t="s">
        <v>583</v>
      </c>
      <c r="C79" s="351"/>
      <c r="D79" s="320" t="s">
        <v>443</v>
      </c>
      <c r="E79" s="320" t="s">
        <v>443</v>
      </c>
      <c r="F79" s="320" t="s">
        <v>443</v>
      </c>
      <c r="G79" s="320" t="s">
        <v>443</v>
      </c>
      <c r="H79" s="320" t="s">
        <v>443</v>
      </c>
      <c r="I79" s="320" t="s">
        <v>443</v>
      </c>
      <c r="J79" s="320" t="s">
        <v>443</v>
      </c>
      <c r="K79" s="320" t="s">
        <v>443</v>
      </c>
      <c r="L79" s="320" t="s">
        <v>443</v>
      </c>
      <c r="M79" s="320" t="s">
        <v>443</v>
      </c>
      <c r="N79" s="320" t="s">
        <v>443</v>
      </c>
      <c r="O79" s="320" t="s">
        <v>443</v>
      </c>
      <c r="P79" s="320" t="s">
        <v>443</v>
      </c>
      <c r="Q79" s="320" t="s">
        <v>443</v>
      </c>
      <c r="R79" s="320" t="s">
        <v>443</v>
      </c>
      <c r="S79" s="320" t="s">
        <v>443</v>
      </c>
      <c r="T79" s="320" t="s">
        <v>443</v>
      </c>
      <c r="U79" s="320" t="s">
        <v>443</v>
      </c>
      <c r="V79" s="320" t="s">
        <v>443</v>
      </c>
      <c r="W79" s="320" t="s">
        <v>443</v>
      </c>
      <c r="X79" s="320" t="s">
        <v>443</v>
      </c>
      <c r="Y79" s="320" t="s">
        <v>443</v>
      </c>
      <c r="Z79" s="320" t="s">
        <v>443</v>
      </c>
      <c r="AA79" s="320" t="s">
        <v>443</v>
      </c>
      <c r="AB79" s="320" t="s">
        <v>443</v>
      </c>
      <c r="AC79" s="320" t="s">
        <v>443</v>
      </c>
      <c r="AD79" s="320" t="s">
        <v>443</v>
      </c>
      <c r="AE79" s="320" t="s">
        <v>443</v>
      </c>
      <c r="AF79" s="320" t="s">
        <v>443</v>
      </c>
      <c r="AG79" s="320" t="s">
        <v>443</v>
      </c>
      <c r="AH79" s="320" t="s">
        <v>443</v>
      </c>
      <c r="AI79" s="320" t="s">
        <v>443</v>
      </c>
      <c r="AJ79" s="320" t="s">
        <v>443</v>
      </c>
      <c r="AK79" s="320" t="s">
        <v>443</v>
      </c>
      <c r="AL79" s="320" t="s">
        <v>443</v>
      </c>
      <c r="AM79" s="320" t="s">
        <v>443</v>
      </c>
      <c r="AN79" s="320" t="s">
        <v>443</v>
      </c>
      <c r="AO79" s="320" t="s">
        <v>443</v>
      </c>
      <c r="AP79" s="320" t="s">
        <v>443</v>
      </c>
      <c r="AQ79" s="320" t="s">
        <v>443</v>
      </c>
      <c r="AR79" s="320" t="s">
        <v>443</v>
      </c>
      <c r="AS79" s="320" t="s">
        <v>443</v>
      </c>
      <c r="AT79" s="320" t="s">
        <v>443</v>
      </c>
      <c r="AU79" s="320">
        <v>604.57054817551875</v>
      </c>
      <c r="AV79" s="320">
        <v>402.5751499636329</v>
      </c>
      <c r="AW79" s="320">
        <v>310.98939821422942</v>
      </c>
      <c r="AX79" s="320">
        <v>313.15218198994938</v>
      </c>
      <c r="AY79" s="320">
        <v>313.88467114759635</v>
      </c>
      <c r="AZ79" s="320">
        <v>308.00228520941317</v>
      </c>
      <c r="BA79" s="320">
        <v>320.07007713973309</v>
      </c>
      <c r="BB79" s="320">
        <v>335.27381890554278</v>
      </c>
      <c r="BC79" s="320">
        <v>388.42728352013643</v>
      </c>
      <c r="BD79" s="320">
        <v>430.81470214699078</v>
      </c>
      <c r="BE79" s="320">
        <v>472.40937129822709</v>
      </c>
      <c r="BF79" s="320">
        <v>353.96715261044363</v>
      </c>
      <c r="BG79" s="320">
        <v>397.35484000802052</v>
      </c>
      <c r="BH79" s="320">
        <v>154.31987383388352</v>
      </c>
      <c r="BI79" s="320">
        <v>184.02572795953242</v>
      </c>
      <c r="BJ79" s="320">
        <v>175.20023345347477</v>
      </c>
      <c r="BK79" s="320">
        <v>151.69046415299843</v>
      </c>
      <c r="BL79" s="320">
        <v>135.75810192217972</v>
      </c>
      <c r="BM79" s="320">
        <v>145.38805701008172</v>
      </c>
      <c r="BN79" s="320">
        <v>156.28114284881676</v>
      </c>
      <c r="BO79" s="320">
        <v>115.28816324957205</v>
      </c>
      <c r="BP79" s="320">
        <v>114.65037491546759</v>
      </c>
      <c r="BQ79" s="320">
        <v>0</v>
      </c>
      <c r="BR79" s="320">
        <v>0</v>
      </c>
      <c r="BS79" s="320">
        <v>0</v>
      </c>
      <c r="BT79" s="320">
        <v>0</v>
      </c>
      <c r="BU79" s="320">
        <v>0</v>
      </c>
      <c r="BV79" s="320">
        <v>0</v>
      </c>
      <c r="BW79" s="320">
        <v>0</v>
      </c>
      <c r="BX79" s="320">
        <v>0</v>
      </c>
      <c r="BY79" s="320">
        <v>0</v>
      </c>
      <c r="BZ79" s="320">
        <v>0</v>
      </c>
      <c r="CA79" s="320">
        <v>0</v>
      </c>
      <c r="CB79" s="320">
        <v>0</v>
      </c>
      <c r="CC79" s="321">
        <v>0</v>
      </c>
    </row>
    <row r="80" spans="1:81" ht="40.5" customHeight="1" x14ac:dyDescent="0.4">
      <c r="A80" s="324"/>
      <c r="B80" s="353" t="s">
        <v>587</v>
      </c>
      <c r="C80" s="326"/>
      <c r="D80" s="327" t="s">
        <v>478</v>
      </c>
      <c r="E80" s="327" t="s">
        <v>479</v>
      </c>
      <c r="F80" s="327" t="s">
        <v>480</v>
      </c>
      <c r="G80" s="327" t="s">
        <v>481</v>
      </c>
      <c r="H80" s="327" t="s">
        <v>482</v>
      </c>
      <c r="I80" s="327" t="s">
        <v>483</v>
      </c>
      <c r="J80" s="327" t="s">
        <v>484</v>
      </c>
      <c r="K80" s="327" t="s">
        <v>485</v>
      </c>
      <c r="L80" s="327" t="s">
        <v>486</v>
      </c>
      <c r="M80" s="327" t="s">
        <v>487</v>
      </c>
      <c r="N80" s="327" t="s">
        <v>488</v>
      </c>
      <c r="O80" s="327" t="s">
        <v>489</v>
      </c>
      <c r="P80" s="327" t="s">
        <v>490</v>
      </c>
      <c r="Q80" s="327" t="s">
        <v>491</v>
      </c>
      <c r="R80" s="327" t="s">
        <v>492</v>
      </c>
      <c r="S80" s="327" t="s">
        <v>493</v>
      </c>
      <c r="T80" s="327" t="s">
        <v>494</v>
      </c>
      <c r="U80" s="327" t="s">
        <v>495</v>
      </c>
      <c r="V80" s="327" t="s">
        <v>496</v>
      </c>
      <c r="W80" s="327" t="s">
        <v>497</v>
      </c>
      <c r="X80" s="327" t="s">
        <v>498</v>
      </c>
      <c r="Y80" s="327" t="s">
        <v>499</v>
      </c>
      <c r="Z80" s="327" t="s">
        <v>500</v>
      </c>
      <c r="AA80" s="327" t="s">
        <v>501</v>
      </c>
      <c r="AB80" s="327" t="s">
        <v>502</v>
      </c>
      <c r="AC80" s="327" t="s">
        <v>503</v>
      </c>
      <c r="AD80" s="327" t="s">
        <v>504</v>
      </c>
      <c r="AE80" s="327" t="s">
        <v>505</v>
      </c>
      <c r="AF80" s="327" t="s">
        <v>506</v>
      </c>
      <c r="AG80" s="327" t="s">
        <v>507</v>
      </c>
      <c r="AH80" s="327" t="s">
        <v>508</v>
      </c>
      <c r="AI80" s="327" t="s">
        <v>509</v>
      </c>
      <c r="AJ80" s="327" t="s">
        <v>510</v>
      </c>
      <c r="AK80" s="327" t="s">
        <v>511</v>
      </c>
      <c r="AL80" s="327" t="s">
        <v>512</v>
      </c>
      <c r="AM80" s="327" t="s">
        <v>513</v>
      </c>
      <c r="AN80" s="327" t="s">
        <v>514</v>
      </c>
      <c r="AO80" s="327" t="s">
        <v>515</v>
      </c>
      <c r="AP80" s="327" t="s">
        <v>516</v>
      </c>
      <c r="AQ80" s="327" t="s">
        <v>517</v>
      </c>
      <c r="AR80" s="327" t="s">
        <v>518</v>
      </c>
      <c r="AS80" s="327" t="s">
        <v>519</v>
      </c>
      <c r="AT80" s="327" t="s">
        <v>520</v>
      </c>
      <c r="AU80" s="327" t="s">
        <v>521</v>
      </c>
      <c r="AV80" s="327" t="s">
        <v>522</v>
      </c>
      <c r="AW80" s="327" t="s">
        <v>523</v>
      </c>
      <c r="AX80" s="327" t="s">
        <v>524</v>
      </c>
      <c r="AY80" s="327" t="s">
        <v>525</v>
      </c>
      <c r="AZ80" s="327" t="s">
        <v>526</v>
      </c>
      <c r="BA80" s="327" t="s">
        <v>527</v>
      </c>
      <c r="BB80" s="327" t="s">
        <v>528</v>
      </c>
      <c r="BC80" s="327" t="s">
        <v>529</v>
      </c>
      <c r="BD80" s="327" t="s">
        <v>530</v>
      </c>
      <c r="BE80" s="327" t="s">
        <v>531</v>
      </c>
      <c r="BF80" s="327" t="s">
        <v>532</v>
      </c>
      <c r="BG80" s="327" t="s">
        <v>533</v>
      </c>
      <c r="BH80" s="327" t="s">
        <v>534</v>
      </c>
      <c r="BI80" s="327" t="s">
        <v>535</v>
      </c>
      <c r="BJ80" s="327" t="s">
        <v>536</v>
      </c>
      <c r="BK80" s="327" t="s">
        <v>537</v>
      </c>
      <c r="BL80" s="327" t="s">
        <v>538</v>
      </c>
      <c r="BM80" s="327" t="s">
        <v>539</v>
      </c>
      <c r="BN80" s="327" t="s">
        <v>540</v>
      </c>
      <c r="BO80" s="327" t="s">
        <v>541</v>
      </c>
      <c r="BP80" s="327" t="s">
        <v>542</v>
      </c>
      <c r="BQ80" s="327" t="s">
        <v>543</v>
      </c>
      <c r="BR80" s="327" t="s">
        <v>544</v>
      </c>
      <c r="BS80" s="327" t="s">
        <v>545</v>
      </c>
      <c r="BT80" s="327" t="s">
        <v>546</v>
      </c>
      <c r="BU80" s="327" t="s">
        <v>547</v>
      </c>
      <c r="BV80" s="327" t="s">
        <v>548</v>
      </c>
      <c r="BW80" s="327" t="s">
        <v>549</v>
      </c>
      <c r="BX80" s="327" t="s">
        <v>550</v>
      </c>
      <c r="BY80" s="327" t="s">
        <v>551</v>
      </c>
      <c r="BZ80" s="327" t="s">
        <v>552</v>
      </c>
      <c r="CA80" s="327" t="s">
        <v>553</v>
      </c>
      <c r="CB80" s="327" t="s">
        <v>554</v>
      </c>
      <c r="CC80" s="328" t="s">
        <v>555</v>
      </c>
    </row>
    <row r="81" spans="1:81" s="219" customFormat="1" ht="26.25" customHeight="1" x14ac:dyDescent="0.4">
      <c r="A81" s="352"/>
      <c r="B81" s="72" t="s">
        <v>133</v>
      </c>
      <c r="D81" s="314">
        <v>0</v>
      </c>
      <c r="E81" s="314">
        <v>0</v>
      </c>
      <c r="F81" s="314">
        <v>0</v>
      </c>
      <c r="G81" s="314">
        <v>0</v>
      </c>
      <c r="H81" s="314">
        <v>0</v>
      </c>
      <c r="I81" s="314">
        <v>0</v>
      </c>
      <c r="J81" s="314">
        <v>0</v>
      </c>
      <c r="K81" s="314">
        <v>0</v>
      </c>
      <c r="L81" s="314">
        <v>0</v>
      </c>
      <c r="M81" s="314">
        <v>0</v>
      </c>
      <c r="N81" s="314">
        <v>0</v>
      </c>
      <c r="O81" s="314">
        <v>0</v>
      </c>
      <c r="P81" s="314">
        <v>0</v>
      </c>
      <c r="Q81" s="314">
        <v>0</v>
      </c>
      <c r="R81" s="314">
        <v>0</v>
      </c>
      <c r="S81" s="314">
        <v>0</v>
      </c>
      <c r="T81" s="314">
        <v>0</v>
      </c>
      <c r="U81" s="314">
        <v>0</v>
      </c>
      <c r="V81" s="314">
        <v>0</v>
      </c>
      <c r="W81" s="314">
        <v>0</v>
      </c>
      <c r="X81" s="314">
        <v>0</v>
      </c>
      <c r="Y81" s="314">
        <v>0</v>
      </c>
      <c r="Z81" s="314">
        <v>0</v>
      </c>
      <c r="AA81" s="314">
        <v>0</v>
      </c>
      <c r="AB81" s="314">
        <v>0</v>
      </c>
      <c r="AC81" s="314">
        <v>0</v>
      </c>
      <c r="AD81" s="314">
        <v>0</v>
      </c>
      <c r="AE81" s="314">
        <v>0</v>
      </c>
      <c r="AF81" s="314">
        <v>0</v>
      </c>
      <c r="AG81" s="314">
        <v>0</v>
      </c>
      <c r="AH81" s="314">
        <v>5460</v>
      </c>
      <c r="AI81" s="314">
        <v>5396</v>
      </c>
      <c r="AJ81" s="314">
        <v>5800</v>
      </c>
      <c r="AK81" s="314">
        <v>6555</v>
      </c>
      <c r="AL81" s="314">
        <v>6950</v>
      </c>
      <c r="AM81" s="314">
        <v>7020</v>
      </c>
      <c r="AN81" s="314">
        <v>7230</v>
      </c>
      <c r="AO81" s="314">
        <v>7020</v>
      </c>
      <c r="AP81" s="314">
        <v>7050</v>
      </c>
      <c r="AQ81" s="314">
        <v>6875</v>
      </c>
      <c r="AR81" s="314">
        <v>5143</v>
      </c>
      <c r="AS81" s="314">
        <v>5201</v>
      </c>
      <c r="AT81" s="314">
        <v>6726</v>
      </c>
      <c r="AU81" s="314">
        <v>6367</v>
      </c>
      <c r="AV81" s="314">
        <v>6704</v>
      </c>
      <c r="AW81" s="314">
        <v>5466</v>
      </c>
      <c r="AX81" s="314">
        <v>5615</v>
      </c>
      <c r="AY81" s="314">
        <v>5690</v>
      </c>
      <c r="AZ81" s="314">
        <v>5618</v>
      </c>
      <c r="BA81" s="314">
        <v>5479</v>
      </c>
      <c r="BB81" s="314">
        <v>5306</v>
      </c>
      <c r="BC81" s="314">
        <v>5051</v>
      </c>
      <c r="BD81" s="314">
        <v>4761</v>
      </c>
      <c r="BE81" s="314">
        <v>4664</v>
      </c>
      <c r="BF81" s="314">
        <v>4625</v>
      </c>
      <c r="BG81" s="314">
        <v>4693</v>
      </c>
      <c r="BH81" s="314">
        <v>4915</v>
      </c>
      <c r="BI81" s="314">
        <v>5029</v>
      </c>
      <c r="BJ81" s="314">
        <v>5080</v>
      </c>
      <c r="BK81" s="314">
        <v>5068</v>
      </c>
      <c r="BL81" s="314">
        <v>5158</v>
      </c>
      <c r="BM81" s="314">
        <v>5571</v>
      </c>
      <c r="BN81" s="314">
        <v>5805</v>
      </c>
      <c r="BO81" s="314">
        <v>5874</v>
      </c>
      <c r="BP81" s="314">
        <v>5911</v>
      </c>
      <c r="BQ81" s="314">
        <v>0</v>
      </c>
      <c r="BR81" s="314">
        <v>0</v>
      </c>
      <c r="BS81" s="314">
        <v>0</v>
      </c>
      <c r="BT81" s="314">
        <v>0</v>
      </c>
      <c r="BU81" s="314">
        <v>0</v>
      </c>
      <c r="BV81" s="314">
        <v>0</v>
      </c>
      <c r="BW81" s="314">
        <v>0</v>
      </c>
      <c r="BX81" s="314">
        <v>0</v>
      </c>
      <c r="BY81" s="314">
        <v>0</v>
      </c>
      <c r="BZ81" s="314">
        <v>0</v>
      </c>
      <c r="CA81" s="314">
        <v>0</v>
      </c>
      <c r="CB81" s="314">
        <v>0</v>
      </c>
      <c r="CC81" s="315">
        <v>0</v>
      </c>
    </row>
    <row r="82" spans="1:81" ht="26.25" customHeight="1" x14ac:dyDescent="0.4">
      <c r="A82" s="67"/>
      <c r="B82" s="49" t="s">
        <v>562</v>
      </c>
      <c r="BX82" s="174"/>
      <c r="BY82" s="174"/>
      <c r="BZ82" s="174"/>
      <c r="CA82" s="174"/>
      <c r="CB82" s="174"/>
      <c r="CC82" s="197"/>
    </row>
    <row r="83" spans="1:81" x14ac:dyDescent="0.4">
      <c r="A83" s="348"/>
      <c r="B83" s="65" t="s">
        <v>563</v>
      </c>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17"/>
      <c r="AZ83" s="317"/>
      <c r="BA83" s="317"/>
      <c r="BB83" s="317"/>
      <c r="BC83" s="317"/>
      <c r="BD83" s="317"/>
      <c r="BE83" s="317"/>
      <c r="BF83" s="317"/>
      <c r="BG83" s="317"/>
      <c r="BH83" s="317"/>
      <c r="BI83" s="317"/>
      <c r="BJ83" s="317"/>
      <c r="BK83" s="317"/>
      <c r="BL83" s="317">
        <v>368</v>
      </c>
      <c r="BM83" s="317">
        <v>597</v>
      </c>
      <c r="BN83" s="317">
        <v>647</v>
      </c>
      <c r="BO83" s="317">
        <v>691</v>
      </c>
      <c r="BP83" s="317">
        <v>733</v>
      </c>
      <c r="BQ83" s="317">
        <v>0</v>
      </c>
      <c r="BR83" s="317">
        <v>0</v>
      </c>
      <c r="BS83" s="317">
        <v>0</v>
      </c>
      <c r="BT83" s="317">
        <v>0</v>
      </c>
      <c r="BU83" s="317">
        <v>0</v>
      </c>
      <c r="BV83" s="317">
        <v>0</v>
      </c>
      <c r="BW83" s="317">
        <v>0</v>
      </c>
      <c r="BX83" s="317">
        <v>0</v>
      </c>
      <c r="BY83" s="317">
        <v>0</v>
      </c>
      <c r="BZ83" s="317">
        <v>0</v>
      </c>
      <c r="CA83" s="317">
        <v>0</v>
      </c>
      <c r="CB83" s="317">
        <v>0</v>
      </c>
      <c r="CC83" s="318">
        <v>0</v>
      </c>
    </row>
    <row r="84" spans="1:81" x14ac:dyDescent="0.4">
      <c r="A84" s="348"/>
      <c r="B84" s="65" t="s">
        <v>26</v>
      </c>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7"/>
      <c r="AZ84" s="317"/>
      <c r="BA84" s="317"/>
      <c r="BB84" s="317"/>
      <c r="BC84" s="317"/>
      <c r="BD84" s="317"/>
      <c r="BE84" s="317"/>
      <c r="BF84" s="317"/>
      <c r="BG84" s="317"/>
      <c r="BH84" s="317"/>
      <c r="BI84" s="317"/>
      <c r="BJ84" s="317"/>
      <c r="BK84" s="317"/>
      <c r="BL84" s="317">
        <v>1147</v>
      </c>
      <c r="BM84" s="317">
        <v>1215</v>
      </c>
      <c r="BN84" s="317">
        <v>1266</v>
      </c>
      <c r="BO84" s="317">
        <v>1286</v>
      </c>
      <c r="BP84" s="317">
        <v>1294</v>
      </c>
      <c r="BQ84" s="317">
        <v>0</v>
      </c>
      <c r="BR84" s="317">
        <v>0</v>
      </c>
      <c r="BS84" s="317">
        <v>0</v>
      </c>
      <c r="BT84" s="317">
        <v>0</v>
      </c>
      <c r="BU84" s="317">
        <v>0</v>
      </c>
      <c r="BV84" s="317">
        <v>0</v>
      </c>
      <c r="BW84" s="317">
        <v>0</v>
      </c>
      <c r="BX84" s="317">
        <v>0</v>
      </c>
      <c r="BY84" s="317">
        <v>0</v>
      </c>
      <c r="BZ84" s="317">
        <v>0</v>
      </c>
      <c r="CA84" s="317">
        <v>0</v>
      </c>
      <c r="CB84" s="317">
        <v>0</v>
      </c>
      <c r="CC84" s="318">
        <v>0</v>
      </c>
    </row>
    <row r="85" spans="1:81" x14ac:dyDescent="0.4">
      <c r="A85" s="348"/>
      <c r="B85" s="65" t="s">
        <v>564</v>
      </c>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v>647</v>
      </c>
      <c r="BM85" s="317">
        <v>625</v>
      </c>
      <c r="BN85" s="317">
        <v>581</v>
      </c>
      <c r="BO85" s="317">
        <v>517</v>
      </c>
      <c r="BP85" s="317">
        <v>468</v>
      </c>
      <c r="BQ85" s="317">
        <v>0</v>
      </c>
      <c r="BR85" s="317">
        <v>0</v>
      </c>
      <c r="BS85" s="317">
        <v>0</v>
      </c>
      <c r="BT85" s="317">
        <v>0</v>
      </c>
      <c r="BU85" s="317">
        <v>0</v>
      </c>
      <c r="BV85" s="317">
        <v>0</v>
      </c>
      <c r="BW85" s="317">
        <v>0</v>
      </c>
      <c r="BX85" s="317">
        <v>0</v>
      </c>
      <c r="BY85" s="317">
        <v>0</v>
      </c>
      <c r="BZ85" s="317">
        <v>0</v>
      </c>
      <c r="CA85" s="317">
        <v>0</v>
      </c>
      <c r="CB85" s="317">
        <v>0</v>
      </c>
      <c r="CC85" s="318">
        <v>0</v>
      </c>
    </row>
    <row r="86" spans="1:81" x14ac:dyDescent="0.4">
      <c r="A86" s="348"/>
      <c r="B86" s="65" t="s">
        <v>442</v>
      </c>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v>96</v>
      </c>
      <c r="BM86" s="317">
        <v>109</v>
      </c>
      <c r="BN86" s="317">
        <v>126</v>
      </c>
      <c r="BO86" s="317">
        <v>139</v>
      </c>
      <c r="BP86" s="317">
        <v>154</v>
      </c>
      <c r="BQ86" s="317">
        <v>0</v>
      </c>
      <c r="BR86" s="317">
        <v>0</v>
      </c>
      <c r="BS86" s="317">
        <v>0</v>
      </c>
      <c r="BT86" s="317">
        <v>0</v>
      </c>
      <c r="BU86" s="317">
        <v>0</v>
      </c>
      <c r="BV86" s="317">
        <v>0</v>
      </c>
      <c r="BW86" s="317">
        <v>0</v>
      </c>
      <c r="BX86" s="317">
        <v>0</v>
      </c>
      <c r="BY86" s="317">
        <v>0</v>
      </c>
      <c r="BZ86" s="317">
        <v>0</v>
      </c>
      <c r="CA86" s="317">
        <v>0</v>
      </c>
      <c r="CB86" s="317">
        <v>0</v>
      </c>
      <c r="CC86" s="318">
        <v>0</v>
      </c>
    </row>
    <row r="87" spans="1:81" x14ac:dyDescent="0.4">
      <c r="A87" s="348"/>
      <c r="B87" s="65" t="s">
        <v>565</v>
      </c>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v>170</v>
      </c>
      <c r="BM87" s="317">
        <v>176</v>
      </c>
      <c r="BN87" s="317">
        <v>175</v>
      </c>
      <c r="BO87" s="317">
        <v>161</v>
      </c>
      <c r="BP87" s="317">
        <v>137</v>
      </c>
      <c r="BQ87" s="317">
        <v>0</v>
      </c>
      <c r="BR87" s="317">
        <v>0</v>
      </c>
      <c r="BS87" s="317">
        <v>0</v>
      </c>
      <c r="BT87" s="317">
        <v>0</v>
      </c>
      <c r="BU87" s="317">
        <v>0</v>
      </c>
      <c r="BV87" s="317">
        <v>0</v>
      </c>
      <c r="BW87" s="317">
        <v>0</v>
      </c>
      <c r="BX87" s="317">
        <v>0</v>
      </c>
      <c r="BY87" s="317">
        <v>0</v>
      </c>
      <c r="BZ87" s="317">
        <v>0</v>
      </c>
      <c r="CA87" s="317">
        <v>0</v>
      </c>
      <c r="CB87" s="317">
        <v>0</v>
      </c>
      <c r="CC87" s="318">
        <v>0</v>
      </c>
    </row>
    <row r="88" spans="1:81" ht="26.25" customHeight="1" x14ac:dyDescent="0.4">
      <c r="A88" s="348"/>
      <c r="B88" s="65" t="s">
        <v>566</v>
      </c>
      <c r="D88" s="317"/>
      <c r="E88" s="317"/>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v>1928</v>
      </c>
      <c r="BM88" s="317">
        <v>1939</v>
      </c>
      <c r="BN88" s="317">
        <v>1936</v>
      </c>
      <c r="BO88" s="317">
        <v>1900</v>
      </c>
      <c r="BP88" s="317">
        <v>1817</v>
      </c>
      <c r="BQ88" s="317">
        <v>0</v>
      </c>
      <c r="BR88" s="317">
        <v>0</v>
      </c>
      <c r="BS88" s="317">
        <v>0</v>
      </c>
      <c r="BT88" s="317">
        <v>0</v>
      </c>
      <c r="BU88" s="317">
        <v>0</v>
      </c>
      <c r="BV88" s="317">
        <v>0</v>
      </c>
      <c r="BW88" s="317">
        <v>0</v>
      </c>
      <c r="BX88" s="317">
        <v>0</v>
      </c>
      <c r="BY88" s="317">
        <v>0</v>
      </c>
      <c r="BZ88" s="317">
        <v>0</v>
      </c>
      <c r="CA88" s="317">
        <v>0</v>
      </c>
      <c r="CB88" s="317">
        <v>0</v>
      </c>
      <c r="CC88" s="318">
        <v>0</v>
      </c>
    </row>
    <row r="89" spans="1:81" x14ac:dyDescent="0.4">
      <c r="A89" s="348"/>
      <c r="B89" s="65" t="s">
        <v>444</v>
      </c>
      <c r="D89" s="317"/>
      <c r="E89" s="31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v>29</v>
      </c>
      <c r="BM89" s="317">
        <v>33</v>
      </c>
      <c r="BN89" s="317">
        <v>40</v>
      </c>
      <c r="BO89" s="317">
        <v>44</v>
      </c>
      <c r="BP89" s="317">
        <v>52</v>
      </c>
      <c r="BQ89" s="317">
        <v>0</v>
      </c>
      <c r="BR89" s="317">
        <v>0</v>
      </c>
      <c r="BS89" s="317">
        <v>0</v>
      </c>
      <c r="BT89" s="317">
        <v>0</v>
      </c>
      <c r="BU89" s="317">
        <v>0</v>
      </c>
      <c r="BV89" s="317">
        <v>0</v>
      </c>
      <c r="BW89" s="317">
        <v>0</v>
      </c>
      <c r="BX89" s="317">
        <v>0</v>
      </c>
      <c r="BY89" s="317">
        <v>0</v>
      </c>
      <c r="BZ89" s="317">
        <v>0</v>
      </c>
      <c r="CA89" s="317">
        <v>0</v>
      </c>
      <c r="CB89" s="317">
        <v>0</v>
      </c>
      <c r="CC89" s="318">
        <v>0</v>
      </c>
    </row>
    <row r="90" spans="1:81" x14ac:dyDescent="0.4">
      <c r="A90" s="348"/>
      <c r="B90" s="65" t="s">
        <v>567</v>
      </c>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v>8</v>
      </c>
      <c r="BM90" s="317">
        <v>9</v>
      </c>
      <c r="BN90" s="317">
        <v>9</v>
      </c>
      <c r="BO90" s="317">
        <v>9</v>
      </c>
      <c r="BP90" s="317">
        <v>9</v>
      </c>
      <c r="BQ90" s="317">
        <v>0</v>
      </c>
      <c r="BR90" s="317">
        <v>0</v>
      </c>
      <c r="BS90" s="317">
        <v>0</v>
      </c>
      <c r="BT90" s="317">
        <v>0</v>
      </c>
      <c r="BU90" s="317">
        <v>0</v>
      </c>
      <c r="BV90" s="317">
        <v>0</v>
      </c>
      <c r="BW90" s="317">
        <v>0</v>
      </c>
      <c r="BX90" s="317">
        <v>0</v>
      </c>
      <c r="BY90" s="317">
        <v>0</v>
      </c>
      <c r="BZ90" s="317">
        <v>0</v>
      </c>
      <c r="CA90" s="317">
        <v>0</v>
      </c>
      <c r="CB90" s="317">
        <v>0</v>
      </c>
      <c r="CC90" s="318">
        <v>0</v>
      </c>
    </row>
    <row r="91" spans="1:81" x14ac:dyDescent="0.4">
      <c r="A91" s="348"/>
      <c r="B91" s="65" t="s">
        <v>33</v>
      </c>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v>433</v>
      </c>
      <c r="BM91" s="317">
        <v>444</v>
      </c>
      <c r="BN91" s="317">
        <v>453</v>
      </c>
      <c r="BO91" s="317">
        <v>460</v>
      </c>
      <c r="BP91" s="317">
        <v>496</v>
      </c>
      <c r="BQ91" s="317">
        <v>0</v>
      </c>
      <c r="BR91" s="317">
        <v>0</v>
      </c>
      <c r="BS91" s="317">
        <v>0</v>
      </c>
      <c r="BT91" s="317">
        <v>0</v>
      </c>
      <c r="BU91" s="317">
        <v>0</v>
      </c>
      <c r="BV91" s="317">
        <v>0</v>
      </c>
      <c r="BW91" s="317">
        <v>0</v>
      </c>
      <c r="BX91" s="317">
        <v>0</v>
      </c>
      <c r="BY91" s="317">
        <v>0</v>
      </c>
      <c r="BZ91" s="317">
        <v>0</v>
      </c>
      <c r="CA91" s="317">
        <v>0</v>
      </c>
      <c r="CB91" s="317">
        <v>0</v>
      </c>
      <c r="CC91" s="318">
        <v>0</v>
      </c>
    </row>
    <row r="92" spans="1:81" x14ac:dyDescent="0.4">
      <c r="A92" s="348"/>
      <c r="B92" s="65" t="s">
        <v>568</v>
      </c>
      <c r="D92" s="317"/>
      <c r="E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v>332</v>
      </c>
      <c r="BM92" s="317">
        <v>424</v>
      </c>
      <c r="BN92" s="317">
        <v>571</v>
      </c>
      <c r="BO92" s="317">
        <v>667</v>
      </c>
      <c r="BP92" s="317">
        <v>751</v>
      </c>
      <c r="BQ92" s="317">
        <v>0</v>
      </c>
      <c r="BR92" s="317">
        <v>0</v>
      </c>
      <c r="BS92" s="317">
        <v>0</v>
      </c>
      <c r="BT92" s="317">
        <v>0</v>
      </c>
      <c r="BU92" s="317">
        <v>0</v>
      </c>
      <c r="BV92" s="317">
        <v>0</v>
      </c>
      <c r="BW92" s="317">
        <v>0</v>
      </c>
      <c r="BX92" s="317">
        <v>0</v>
      </c>
      <c r="BY92" s="317">
        <v>0</v>
      </c>
      <c r="BZ92" s="317">
        <v>0</v>
      </c>
      <c r="CA92" s="317">
        <v>0</v>
      </c>
      <c r="CB92" s="317">
        <v>0</v>
      </c>
      <c r="CC92" s="318">
        <v>0</v>
      </c>
    </row>
    <row r="93" spans="1:81" ht="26.25" customHeight="1" x14ac:dyDescent="0.4">
      <c r="A93" s="348"/>
      <c r="B93" s="49" t="s">
        <v>569</v>
      </c>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v>3013</v>
      </c>
      <c r="AS93" s="317">
        <v>2979</v>
      </c>
      <c r="AT93" s="317">
        <v>3735</v>
      </c>
      <c r="AU93" s="317">
        <v>3159</v>
      </c>
      <c r="AV93" s="317">
        <v>2996</v>
      </c>
      <c r="AW93" s="317">
        <v>2838</v>
      </c>
      <c r="AX93" s="317">
        <v>2801</v>
      </c>
      <c r="AY93" s="317">
        <v>2769</v>
      </c>
      <c r="AZ93" s="317">
        <v>2692</v>
      </c>
      <c r="BA93" s="317">
        <v>2623</v>
      </c>
      <c r="BB93" s="317">
        <v>2567</v>
      </c>
      <c r="BC93" s="317">
        <v>2471</v>
      </c>
      <c r="BD93" s="317">
        <v>2387</v>
      </c>
      <c r="BE93" s="317">
        <v>2371</v>
      </c>
      <c r="BF93" s="317">
        <v>2357</v>
      </c>
      <c r="BG93" s="317">
        <v>2335</v>
      </c>
      <c r="BH93" s="317">
        <v>2442</v>
      </c>
      <c r="BI93" s="317">
        <v>2426</v>
      </c>
      <c r="BJ93" s="317">
        <v>2510</v>
      </c>
      <c r="BK93" s="317">
        <v>2535</v>
      </c>
      <c r="BL93" s="317">
        <v>2592</v>
      </c>
      <c r="BM93" s="317">
        <v>2631</v>
      </c>
      <c r="BN93" s="317">
        <v>2633</v>
      </c>
      <c r="BO93" s="317">
        <v>2620</v>
      </c>
      <c r="BP93" s="317">
        <v>2544</v>
      </c>
      <c r="BQ93" s="317">
        <v>0</v>
      </c>
      <c r="BR93" s="317">
        <v>0</v>
      </c>
      <c r="BS93" s="317">
        <v>0</v>
      </c>
      <c r="BT93" s="317">
        <v>0</v>
      </c>
      <c r="BU93" s="317">
        <v>0</v>
      </c>
      <c r="BV93" s="317">
        <v>0</v>
      </c>
      <c r="BW93" s="317">
        <v>0</v>
      </c>
      <c r="BX93" s="317">
        <v>0</v>
      </c>
      <c r="BY93" s="317">
        <v>0</v>
      </c>
      <c r="BZ93" s="317">
        <v>0</v>
      </c>
      <c r="CA93" s="317">
        <v>0</v>
      </c>
      <c r="CB93" s="317">
        <v>0</v>
      </c>
      <c r="CC93" s="318">
        <v>0</v>
      </c>
    </row>
    <row r="94" spans="1:81" x14ac:dyDescent="0.4">
      <c r="A94" s="348"/>
      <c r="B94" s="49" t="s">
        <v>570</v>
      </c>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v>2131</v>
      </c>
      <c r="AS94" s="317">
        <v>2221</v>
      </c>
      <c r="AT94" s="317">
        <v>2991</v>
      </c>
      <c r="AU94" s="317">
        <v>3209</v>
      </c>
      <c r="AV94" s="317">
        <v>3708</v>
      </c>
      <c r="AW94" s="317">
        <v>2628</v>
      </c>
      <c r="AX94" s="317">
        <v>2814</v>
      </c>
      <c r="AY94" s="317">
        <v>2921</v>
      </c>
      <c r="AZ94" s="317">
        <v>2927</v>
      </c>
      <c r="BA94" s="317">
        <v>2856</v>
      </c>
      <c r="BB94" s="317">
        <v>2740</v>
      </c>
      <c r="BC94" s="317">
        <v>2580</v>
      </c>
      <c r="BD94" s="317">
        <v>2374</v>
      </c>
      <c r="BE94" s="317">
        <v>2293</v>
      </c>
      <c r="BF94" s="317">
        <v>2268</v>
      </c>
      <c r="BG94" s="317">
        <v>2358</v>
      </c>
      <c r="BH94" s="317">
        <v>2473</v>
      </c>
      <c r="BI94" s="317">
        <v>2603</v>
      </c>
      <c r="BJ94" s="317">
        <v>2570</v>
      </c>
      <c r="BK94" s="317">
        <v>2533</v>
      </c>
      <c r="BL94" s="317">
        <v>2566</v>
      </c>
      <c r="BM94" s="317">
        <v>2940</v>
      </c>
      <c r="BN94" s="317">
        <v>3172</v>
      </c>
      <c r="BO94" s="317">
        <v>3254</v>
      </c>
      <c r="BP94" s="317">
        <v>3368</v>
      </c>
      <c r="BQ94" s="317">
        <v>0</v>
      </c>
      <c r="BR94" s="317">
        <v>0</v>
      </c>
      <c r="BS94" s="317">
        <v>0</v>
      </c>
      <c r="BT94" s="317">
        <v>0</v>
      </c>
      <c r="BU94" s="317">
        <v>0</v>
      </c>
      <c r="BV94" s="317">
        <v>0</v>
      </c>
      <c r="BW94" s="317">
        <v>0</v>
      </c>
      <c r="BX94" s="317">
        <v>0</v>
      </c>
      <c r="BY94" s="317">
        <v>0</v>
      </c>
      <c r="BZ94" s="317">
        <v>0</v>
      </c>
      <c r="CA94" s="317">
        <v>0</v>
      </c>
      <c r="CB94" s="317">
        <v>0</v>
      </c>
      <c r="CC94" s="318">
        <v>0</v>
      </c>
    </row>
    <row r="95" spans="1:81" ht="26.25" customHeight="1" x14ac:dyDescent="0.4">
      <c r="A95" s="67"/>
      <c r="B95" s="49" t="s">
        <v>571</v>
      </c>
      <c r="D95" s="317"/>
      <c r="E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c r="BU95" s="317"/>
      <c r="BV95" s="317"/>
      <c r="BW95" s="317"/>
      <c r="BX95" s="317"/>
      <c r="BY95" s="317"/>
      <c r="BZ95" s="317"/>
      <c r="CA95" s="317"/>
      <c r="CB95" s="317"/>
      <c r="CC95" s="318"/>
    </row>
    <row r="96" spans="1:81" x14ac:dyDescent="0.4">
      <c r="A96" s="348"/>
      <c r="B96" s="65" t="s">
        <v>572</v>
      </c>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v>3013</v>
      </c>
      <c r="AS96" s="317">
        <v>2979</v>
      </c>
      <c r="AT96" s="317">
        <v>3735</v>
      </c>
      <c r="AU96" s="317">
        <v>3159</v>
      </c>
      <c r="AV96" s="317">
        <v>2996</v>
      </c>
      <c r="AW96" s="317">
        <v>2838</v>
      </c>
      <c r="AX96" s="317">
        <v>2801</v>
      </c>
      <c r="AY96" s="317">
        <v>2769</v>
      </c>
      <c r="AZ96" s="317">
        <v>2692</v>
      </c>
      <c r="BA96" s="317">
        <v>2623</v>
      </c>
      <c r="BB96" s="317">
        <v>2567</v>
      </c>
      <c r="BC96" s="317">
        <v>2471</v>
      </c>
      <c r="BD96" s="317">
        <v>2387</v>
      </c>
      <c r="BE96" s="317">
        <v>2371</v>
      </c>
      <c r="BF96" s="317">
        <v>2357</v>
      </c>
      <c r="BG96" s="317">
        <v>2335</v>
      </c>
      <c r="BH96" s="317">
        <v>2442</v>
      </c>
      <c r="BI96" s="317">
        <v>2426</v>
      </c>
      <c r="BJ96" s="317">
        <v>2510</v>
      </c>
      <c r="BK96" s="317">
        <v>2535</v>
      </c>
      <c r="BL96" s="317">
        <v>2592</v>
      </c>
      <c r="BM96" s="317">
        <v>2631</v>
      </c>
      <c r="BN96" s="317">
        <v>2633</v>
      </c>
      <c r="BO96" s="317">
        <v>2620</v>
      </c>
      <c r="BP96" s="317">
        <v>2544</v>
      </c>
      <c r="BQ96" s="317">
        <v>0</v>
      </c>
      <c r="BR96" s="317">
        <v>0</v>
      </c>
      <c r="BS96" s="317">
        <v>0</v>
      </c>
      <c r="BT96" s="317">
        <v>0</v>
      </c>
      <c r="BU96" s="317">
        <v>0</v>
      </c>
      <c r="BV96" s="317">
        <v>0</v>
      </c>
      <c r="BW96" s="317">
        <v>0</v>
      </c>
      <c r="BX96" s="317">
        <v>0</v>
      </c>
      <c r="BY96" s="317">
        <v>0</v>
      </c>
      <c r="BZ96" s="317">
        <v>0</v>
      </c>
      <c r="CA96" s="317">
        <v>0</v>
      </c>
      <c r="CB96" s="317">
        <v>0</v>
      </c>
      <c r="CC96" s="318">
        <v>0</v>
      </c>
    </row>
    <row r="97" spans="1:81" x14ac:dyDescent="0.4">
      <c r="A97" s="348"/>
      <c r="B97" s="65" t="s">
        <v>447</v>
      </c>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v>301</v>
      </c>
      <c r="AS97" s="317">
        <v>324</v>
      </c>
      <c r="AT97" s="317">
        <v>477</v>
      </c>
      <c r="AU97" s="317">
        <v>486</v>
      </c>
      <c r="AV97" s="317">
        <v>546</v>
      </c>
      <c r="AW97" s="317">
        <v>517</v>
      </c>
      <c r="AX97" s="317">
        <v>618</v>
      </c>
      <c r="AY97" s="317">
        <v>682</v>
      </c>
      <c r="AZ97" s="317">
        <v>718</v>
      </c>
      <c r="BA97" s="317">
        <v>766</v>
      </c>
      <c r="BB97" s="317">
        <v>810</v>
      </c>
      <c r="BC97" s="317">
        <v>828</v>
      </c>
      <c r="BD97" s="317">
        <v>843</v>
      </c>
      <c r="BE97" s="317">
        <v>870</v>
      </c>
      <c r="BF97" s="317">
        <v>898</v>
      </c>
      <c r="BG97" s="317">
        <v>952</v>
      </c>
      <c r="BH97" s="317">
        <v>1023</v>
      </c>
      <c r="BI97" s="317">
        <v>1085</v>
      </c>
      <c r="BJ97" s="317">
        <v>1065</v>
      </c>
      <c r="BK97" s="317">
        <v>1039</v>
      </c>
      <c r="BL97" s="317">
        <v>1056</v>
      </c>
      <c r="BM97" s="317">
        <v>1122</v>
      </c>
      <c r="BN97" s="317">
        <v>1168</v>
      </c>
      <c r="BO97" s="317">
        <v>1190</v>
      </c>
      <c r="BP97" s="317">
        <v>1194</v>
      </c>
      <c r="BQ97" s="317">
        <v>0</v>
      </c>
      <c r="BR97" s="317">
        <v>0</v>
      </c>
      <c r="BS97" s="317">
        <v>0</v>
      </c>
      <c r="BT97" s="317">
        <v>0</v>
      </c>
      <c r="BU97" s="317">
        <v>0</v>
      </c>
      <c r="BV97" s="317">
        <v>0</v>
      </c>
      <c r="BW97" s="317">
        <v>0</v>
      </c>
      <c r="BX97" s="317">
        <v>0</v>
      </c>
      <c r="BY97" s="317">
        <v>0</v>
      </c>
      <c r="BZ97" s="317">
        <v>0</v>
      </c>
      <c r="CA97" s="317">
        <v>0</v>
      </c>
      <c r="CB97" s="317">
        <v>0</v>
      </c>
      <c r="CC97" s="318">
        <v>0</v>
      </c>
    </row>
    <row r="98" spans="1:81" x14ac:dyDescent="0.4">
      <c r="A98" s="348"/>
      <c r="B98" s="65" t="s">
        <v>573</v>
      </c>
      <c r="D98" s="317"/>
      <c r="E98" s="317"/>
      <c r="F98" s="317"/>
      <c r="G98" s="317"/>
      <c r="H98" s="317"/>
      <c r="I98" s="317"/>
      <c r="J98" s="317"/>
      <c r="K98" s="317"/>
      <c r="L98" s="317"/>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v>653</v>
      </c>
      <c r="AS98" s="317">
        <v>651</v>
      </c>
      <c r="AT98" s="317">
        <v>753</v>
      </c>
      <c r="AU98" s="317">
        <v>828</v>
      </c>
      <c r="AV98" s="317">
        <v>911</v>
      </c>
      <c r="AW98" s="317">
        <v>820</v>
      </c>
      <c r="AX98" s="317">
        <v>894</v>
      </c>
      <c r="AY98" s="317">
        <v>950</v>
      </c>
      <c r="AZ98" s="317">
        <v>942</v>
      </c>
      <c r="BA98" s="317">
        <v>928</v>
      </c>
      <c r="BB98" s="317">
        <v>915</v>
      </c>
      <c r="BC98" s="317">
        <v>877</v>
      </c>
      <c r="BD98" s="317">
        <v>797</v>
      </c>
      <c r="BE98" s="317">
        <v>766</v>
      </c>
      <c r="BF98" s="317">
        <v>742</v>
      </c>
      <c r="BG98" s="317">
        <v>769</v>
      </c>
      <c r="BH98" s="317">
        <v>811</v>
      </c>
      <c r="BI98" s="317">
        <v>848</v>
      </c>
      <c r="BJ98" s="317">
        <v>835</v>
      </c>
      <c r="BK98" s="317">
        <v>811</v>
      </c>
      <c r="BL98" s="317">
        <v>798</v>
      </c>
      <c r="BM98" s="317">
        <v>836</v>
      </c>
      <c r="BN98" s="317">
        <v>931</v>
      </c>
      <c r="BO98" s="317">
        <v>952</v>
      </c>
      <c r="BP98" s="317">
        <v>973</v>
      </c>
      <c r="BQ98" s="317">
        <v>0</v>
      </c>
      <c r="BR98" s="317">
        <v>0</v>
      </c>
      <c r="BS98" s="317">
        <v>0</v>
      </c>
      <c r="BT98" s="317">
        <v>0</v>
      </c>
      <c r="BU98" s="317">
        <v>0</v>
      </c>
      <c r="BV98" s="317">
        <v>0</v>
      </c>
      <c r="BW98" s="317">
        <v>0</v>
      </c>
      <c r="BX98" s="317">
        <v>0</v>
      </c>
      <c r="BY98" s="317">
        <v>0</v>
      </c>
      <c r="BZ98" s="317">
        <v>0</v>
      </c>
      <c r="CA98" s="317">
        <v>0</v>
      </c>
      <c r="CB98" s="317">
        <v>0</v>
      </c>
      <c r="CC98" s="318">
        <v>0</v>
      </c>
    </row>
    <row r="99" spans="1:81" x14ac:dyDescent="0.4">
      <c r="A99" s="49"/>
      <c r="B99" s="65" t="s">
        <v>404</v>
      </c>
      <c r="D99" s="317"/>
      <c r="E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v>797</v>
      </c>
      <c r="AS99" s="317">
        <v>822</v>
      </c>
      <c r="AT99" s="317">
        <v>1005</v>
      </c>
      <c r="AU99" s="317">
        <v>1344</v>
      </c>
      <c r="AV99" s="317">
        <v>1720</v>
      </c>
      <c r="AW99" s="317">
        <v>885</v>
      </c>
      <c r="AX99" s="317">
        <v>874</v>
      </c>
      <c r="AY99" s="317">
        <v>815</v>
      </c>
      <c r="AZ99" s="317">
        <v>758</v>
      </c>
      <c r="BA99" s="317">
        <v>625</v>
      </c>
      <c r="BB99" s="317">
        <v>513</v>
      </c>
      <c r="BC99" s="317">
        <v>431</v>
      </c>
      <c r="BD99" s="317">
        <v>361</v>
      </c>
      <c r="BE99" s="317">
        <v>312</v>
      </c>
      <c r="BF99" s="317">
        <v>290</v>
      </c>
      <c r="BG99" s="317">
        <v>297</v>
      </c>
      <c r="BH99" s="317">
        <v>288</v>
      </c>
      <c r="BI99" s="317">
        <v>304</v>
      </c>
      <c r="BJ99" s="317">
        <v>306</v>
      </c>
      <c r="BK99" s="317">
        <v>299</v>
      </c>
      <c r="BL99" s="317">
        <v>342</v>
      </c>
      <c r="BM99" s="317">
        <v>534</v>
      </c>
      <c r="BN99" s="317">
        <v>532</v>
      </c>
      <c r="BO99" s="317">
        <v>535</v>
      </c>
      <c r="BP99" s="317">
        <v>551</v>
      </c>
      <c r="BQ99" s="317">
        <v>0</v>
      </c>
      <c r="BR99" s="317">
        <v>0</v>
      </c>
      <c r="BS99" s="317">
        <v>0</v>
      </c>
      <c r="BT99" s="317">
        <v>0</v>
      </c>
      <c r="BU99" s="317">
        <v>0</v>
      </c>
      <c r="BV99" s="317">
        <v>0</v>
      </c>
      <c r="BW99" s="317">
        <v>0</v>
      </c>
      <c r="BX99" s="317">
        <v>0</v>
      </c>
      <c r="BY99" s="317">
        <v>0</v>
      </c>
      <c r="BZ99" s="317">
        <v>0</v>
      </c>
      <c r="CA99" s="317">
        <v>0</v>
      </c>
      <c r="CB99" s="317">
        <v>0</v>
      </c>
      <c r="CC99" s="318">
        <v>0</v>
      </c>
    </row>
    <row r="100" spans="1:81" x14ac:dyDescent="0.4">
      <c r="A100" s="348"/>
      <c r="B100" s="65" t="s">
        <v>574</v>
      </c>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v>380</v>
      </c>
      <c r="AS100" s="317">
        <v>424</v>
      </c>
      <c r="AT100" s="317">
        <v>755</v>
      </c>
      <c r="AU100" s="317">
        <v>550</v>
      </c>
      <c r="AV100" s="317">
        <v>530</v>
      </c>
      <c r="AW100" s="317">
        <v>407</v>
      </c>
      <c r="AX100" s="317">
        <v>427</v>
      </c>
      <c r="AY100" s="317">
        <v>474</v>
      </c>
      <c r="AZ100" s="317">
        <v>508</v>
      </c>
      <c r="BA100" s="317">
        <v>537</v>
      </c>
      <c r="BB100" s="317">
        <v>502</v>
      </c>
      <c r="BC100" s="317">
        <v>444</v>
      </c>
      <c r="BD100" s="317">
        <v>373</v>
      </c>
      <c r="BE100" s="317">
        <v>345</v>
      </c>
      <c r="BF100" s="317">
        <v>338</v>
      </c>
      <c r="BG100" s="317">
        <v>340</v>
      </c>
      <c r="BH100" s="317">
        <v>351</v>
      </c>
      <c r="BI100" s="317">
        <v>366</v>
      </c>
      <c r="BJ100" s="317">
        <v>364</v>
      </c>
      <c r="BK100" s="317">
        <v>385</v>
      </c>
      <c r="BL100" s="317">
        <v>371</v>
      </c>
      <c r="BM100" s="317">
        <v>447</v>
      </c>
      <c r="BN100" s="317">
        <v>542</v>
      </c>
      <c r="BO100" s="317">
        <v>577</v>
      </c>
      <c r="BP100" s="317">
        <v>650</v>
      </c>
      <c r="BQ100" s="317">
        <v>0</v>
      </c>
      <c r="BR100" s="317">
        <v>0</v>
      </c>
      <c r="BS100" s="317">
        <v>0</v>
      </c>
      <c r="BT100" s="317">
        <v>0</v>
      </c>
      <c r="BU100" s="317">
        <v>0</v>
      </c>
      <c r="BV100" s="317">
        <v>0</v>
      </c>
      <c r="BW100" s="317">
        <v>0</v>
      </c>
      <c r="BX100" s="317">
        <v>0</v>
      </c>
      <c r="BY100" s="317">
        <v>0</v>
      </c>
      <c r="BZ100" s="317">
        <v>0</v>
      </c>
      <c r="CA100" s="317">
        <v>0</v>
      </c>
      <c r="CB100" s="317">
        <v>0</v>
      </c>
      <c r="CC100" s="318">
        <v>0</v>
      </c>
    </row>
    <row r="101" spans="1:81" ht="26.25" customHeight="1" x14ac:dyDescent="0.4">
      <c r="A101" s="348"/>
      <c r="B101" s="65" t="s">
        <v>570</v>
      </c>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v>2131</v>
      </c>
      <c r="AS101" s="317">
        <v>2221</v>
      </c>
      <c r="AT101" s="317">
        <v>2991</v>
      </c>
      <c r="AU101" s="317">
        <v>3209</v>
      </c>
      <c r="AV101" s="317">
        <v>3708</v>
      </c>
      <c r="AW101" s="317">
        <v>2628</v>
      </c>
      <c r="AX101" s="317">
        <v>2814</v>
      </c>
      <c r="AY101" s="317">
        <v>2921</v>
      </c>
      <c r="AZ101" s="317">
        <v>2927</v>
      </c>
      <c r="BA101" s="317">
        <v>2856</v>
      </c>
      <c r="BB101" s="317">
        <v>2740</v>
      </c>
      <c r="BC101" s="317">
        <v>2580</v>
      </c>
      <c r="BD101" s="317">
        <v>2374</v>
      </c>
      <c r="BE101" s="317">
        <v>2293</v>
      </c>
      <c r="BF101" s="317">
        <v>2268</v>
      </c>
      <c r="BG101" s="317">
        <v>2358</v>
      </c>
      <c r="BH101" s="317">
        <v>2473</v>
      </c>
      <c r="BI101" s="317">
        <v>2603</v>
      </c>
      <c r="BJ101" s="317">
        <v>2570</v>
      </c>
      <c r="BK101" s="317">
        <v>2533</v>
      </c>
      <c r="BL101" s="317">
        <v>2566</v>
      </c>
      <c r="BM101" s="317">
        <v>2940</v>
      </c>
      <c r="BN101" s="317">
        <v>3172</v>
      </c>
      <c r="BO101" s="317">
        <v>3254</v>
      </c>
      <c r="BP101" s="317">
        <v>3368</v>
      </c>
      <c r="BQ101" s="317">
        <v>0</v>
      </c>
      <c r="BR101" s="317">
        <v>0</v>
      </c>
      <c r="BS101" s="317">
        <v>0</v>
      </c>
      <c r="BT101" s="317">
        <v>0</v>
      </c>
      <c r="BU101" s="317">
        <v>0</v>
      </c>
      <c r="BV101" s="317">
        <v>0</v>
      </c>
      <c r="BW101" s="317">
        <v>0</v>
      </c>
      <c r="BX101" s="317">
        <v>0</v>
      </c>
      <c r="BY101" s="317">
        <v>0</v>
      </c>
      <c r="BZ101" s="317">
        <v>0</v>
      </c>
      <c r="CA101" s="317">
        <v>0</v>
      </c>
      <c r="CB101" s="317">
        <v>0</v>
      </c>
      <c r="CC101" s="318">
        <v>0</v>
      </c>
    </row>
    <row r="102" spans="1:81" ht="26.25" customHeight="1" x14ac:dyDescent="0.4">
      <c r="A102" s="67"/>
      <c r="B102" s="67" t="s">
        <v>575</v>
      </c>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8"/>
    </row>
    <row r="103" spans="1:81" x14ac:dyDescent="0.4">
      <c r="A103" s="348"/>
      <c r="B103" s="65" t="s">
        <v>588</v>
      </c>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v>4244</v>
      </c>
      <c r="AS103" s="317">
        <v>4071</v>
      </c>
      <c r="AT103" s="317">
        <v>5652</v>
      </c>
      <c r="AU103" s="317">
        <v>5400</v>
      </c>
      <c r="AV103" s="317">
        <v>5682</v>
      </c>
      <c r="AW103" s="317">
        <v>4611</v>
      </c>
      <c r="AX103" s="317">
        <v>4747</v>
      </c>
      <c r="AY103" s="317">
        <v>4812</v>
      </c>
      <c r="AZ103" s="317">
        <v>4740</v>
      </c>
      <c r="BA103" s="317">
        <v>4594</v>
      </c>
      <c r="BB103" s="317">
        <v>4426</v>
      </c>
      <c r="BC103" s="317">
        <v>4194</v>
      </c>
      <c r="BD103" s="317">
        <v>3942</v>
      </c>
      <c r="BE103" s="317">
        <v>3860</v>
      </c>
      <c r="BF103" s="317">
        <v>3836</v>
      </c>
      <c r="BG103" s="317">
        <v>3907</v>
      </c>
      <c r="BH103" s="317">
        <v>4096</v>
      </c>
      <c r="BI103" s="317">
        <v>4207</v>
      </c>
      <c r="BJ103" s="317">
        <v>4258</v>
      </c>
      <c r="BK103" s="317">
        <v>4253</v>
      </c>
      <c r="BL103" s="317">
        <v>4355</v>
      </c>
      <c r="BM103" s="317">
        <v>4717</v>
      </c>
      <c r="BN103" s="317">
        <v>4923</v>
      </c>
      <c r="BO103" s="317">
        <v>4985</v>
      </c>
      <c r="BP103" s="317">
        <v>5019</v>
      </c>
      <c r="BQ103" s="317">
        <v>0</v>
      </c>
      <c r="BR103" s="317">
        <v>0</v>
      </c>
      <c r="BS103" s="317">
        <v>0</v>
      </c>
      <c r="BT103" s="317">
        <v>0</v>
      </c>
      <c r="BU103" s="317">
        <v>0</v>
      </c>
      <c r="BV103" s="317">
        <v>0</v>
      </c>
      <c r="BW103" s="317">
        <v>0</v>
      </c>
      <c r="BX103" s="317">
        <v>0</v>
      </c>
      <c r="BY103" s="317">
        <v>0</v>
      </c>
      <c r="BZ103" s="317">
        <v>0</v>
      </c>
      <c r="CA103" s="317">
        <v>0</v>
      </c>
      <c r="CB103" s="317">
        <v>0</v>
      </c>
      <c r="CC103" s="318">
        <v>0</v>
      </c>
    </row>
    <row r="104" spans="1:81" x14ac:dyDescent="0.4">
      <c r="A104" s="348"/>
      <c r="B104" s="65" t="s">
        <v>589</v>
      </c>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v>255</v>
      </c>
      <c r="AS104" s="317">
        <v>248</v>
      </c>
      <c r="AT104" s="317">
        <v>383</v>
      </c>
      <c r="AU104" s="317">
        <v>326</v>
      </c>
      <c r="AV104" s="317">
        <v>354</v>
      </c>
      <c r="AW104" s="317">
        <v>278</v>
      </c>
      <c r="AX104" s="317">
        <v>288</v>
      </c>
      <c r="AY104" s="317">
        <v>293</v>
      </c>
      <c r="AZ104" s="317">
        <v>293</v>
      </c>
      <c r="BA104" s="317">
        <v>287</v>
      </c>
      <c r="BB104" s="317">
        <v>283</v>
      </c>
      <c r="BC104" s="317">
        <v>277</v>
      </c>
      <c r="BD104" s="317">
        <v>267</v>
      </c>
      <c r="BE104" s="317">
        <v>265</v>
      </c>
      <c r="BF104" s="317">
        <v>257</v>
      </c>
      <c r="BG104" s="317">
        <v>261</v>
      </c>
      <c r="BH104" s="317">
        <v>271</v>
      </c>
      <c r="BI104" s="317">
        <v>279</v>
      </c>
      <c r="BJ104" s="317">
        <v>280</v>
      </c>
      <c r="BK104" s="317">
        <v>283</v>
      </c>
      <c r="BL104" s="317">
        <v>290</v>
      </c>
      <c r="BM104" s="317">
        <v>311</v>
      </c>
      <c r="BN104" s="317">
        <v>322</v>
      </c>
      <c r="BO104" s="317">
        <v>327</v>
      </c>
      <c r="BP104" s="317">
        <v>330</v>
      </c>
      <c r="BQ104" s="317">
        <v>0</v>
      </c>
      <c r="BR104" s="317">
        <v>0</v>
      </c>
      <c r="BS104" s="317">
        <v>0</v>
      </c>
      <c r="BT104" s="317">
        <v>0</v>
      </c>
      <c r="BU104" s="317">
        <v>0</v>
      </c>
      <c r="BV104" s="317">
        <v>0</v>
      </c>
      <c r="BW104" s="317">
        <v>0</v>
      </c>
      <c r="BX104" s="317">
        <v>0</v>
      </c>
      <c r="BY104" s="317">
        <v>0</v>
      </c>
      <c r="BZ104" s="317">
        <v>0</v>
      </c>
      <c r="CA104" s="317">
        <v>0</v>
      </c>
      <c r="CB104" s="317">
        <v>0</v>
      </c>
      <c r="CC104" s="318">
        <v>0</v>
      </c>
    </row>
    <row r="105" spans="1:81" x14ac:dyDescent="0.4">
      <c r="A105" s="348"/>
      <c r="B105" s="65" t="s">
        <v>590</v>
      </c>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v>645</v>
      </c>
      <c r="AS105" s="317">
        <v>881</v>
      </c>
      <c r="AT105" s="317">
        <v>691</v>
      </c>
      <c r="AU105" s="317">
        <v>642</v>
      </c>
      <c r="AV105" s="317">
        <v>668</v>
      </c>
      <c r="AW105" s="317">
        <v>577</v>
      </c>
      <c r="AX105" s="317">
        <v>580</v>
      </c>
      <c r="AY105" s="317">
        <v>585</v>
      </c>
      <c r="AZ105" s="317">
        <v>586</v>
      </c>
      <c r="BA105" s="317">
        <v>598</v>
      </c>
      <c r="BB105" s="317">
        <v>597</v>
      </c>
      <c r="BC105" s="317">
        <v>580</v>
      </c>
      <c r="BD105" s="317">
        <v>552</v>
      </c>
      <c r="BE105" s="317">
        <v>539</v>
      </c>
      <c r="BF105" s="317">
        <v>532</v>
      </c>
      <c r="BG105" s="317">
        <v>525</v>
      </c>
      <c r="BH105" s="317">
        <v>548</v>
      </c>
      <c r="BI105" s="317">
        <v>543</v>
      </c>
      <c r="BJ105" s="317">
        <v>542</v>
      </c>
      <c r="BK105" s="317">
        <v>533</v>
      </c>
      <c r="BL105" s="317">
        <v>513</v>
      </c>
      <c r="BM105" s="317">
        <v>544</v>
      </c>
      <c r="BN105" s="317">
        <v>561</v>
      </c>
      <c r="BO105" s="317">
        <v>562</v>
      </c>
      <c r="BP105" s="317">
        <v>563</v>
      </c>
      <c r="BQ105" s="317">
        <v>0</v>
      </c>
      <c r="BR105" s="317">
        <v>0</v>
      </c>
      <c r="BS105" s="317">
        <v>0</v>
      </c>
      <c r="BT105" s="317">
        <v>0</v>
      </c>
      <c r="BU105" s="317">
        <v>0</v>
      </c>
      <c r="BV105" s="317">
        <v>0</v>
      </c>
      <c r="BW105" s="317">
        <v>0</v>
      </c>
      <c r="BX105" s="317">
        <v>0</v>
      </c>
      <c r="BY105" s="317">
        <v>0</v>
      </c>
      <c r="BZ105" s="317">
        <v>0</v>
      </c>
      <c r="CA105" s="317">
        <v>0</v>
      </c>
      <c r="CB105" s="317">
        <v>0</v>
      </c>
      <c r="CC105" s="318">
        <v>0</v>
      </c>
    </row>
    <row r="106" spans="1:81" ht="15.4" thickBot="1" x14ac:dyDescent="0.45">
      <c r="A106" s="354"/>
      <c r="B106" s="355"/>
      <c r="C106" s="333"/>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c r="BJ106" s="345"/>
      <c r="BK106" s="345"/>
      <c r="BL106" s="345"/>
      <c r="BM106" s="345"/>
      <c r="BN106" s="345"/>
      <c r="BO106" s="345"/>
      <c r="BP106" s="345"/>
      <c r="BQ106" s="345"/>
      <c r="BR106" s="345"/>
      <c r="BS106" s="345"/>
      <c r="BT106" s="345"/>
      <c r="BU106" s="345"/>
      <c r="BV106" s="345"/>
      <c r="BW106" s="345"/>
      <c r="BX106" s="345"/>
      <c r="BY106" s="345"/>
      <c r="BZ106" s="345"/>
      <c r="CA106" s="345"/>
      <c r="CB106" s="345"/>
      <c r="CC106" s="34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70" zoomScaleNormal="70" workbookViewId="0"/>
  </sheetViews>
  <sheetFormatPr defaultColWidth="9.1328125" defaultRowHeight="15" x14ac:dyDescent="0.35"/>
  <cols>
    <col min="1" max="1" width="23.1328125" style="29" bestFit="1" customWidth="1"/>
    <col min="2" max="2" width="175.1328125" style="29" customWidth="1"/>
    <col min="3" max="3" width="23.86328125" style="29" customWidth="1"/>
    <col min="4" max="4" width="9.1328125" style="29" customWidth="1"/>
    <col min="5" max="5" width="56.86328125" style="29" customWidth="1"/>
    <col min="6" max="6" width="9.1328125" style="29" customWidth="1"/>
    <col min="7" max="16384" width="9.1328125" style="29"/>
  </cols>
  <sheetData>
    <row r="1" spans="1:6" s="16" customFormat="1" x14ac:dyDescent="0.35">
      <c r="A1" s="14" t="s">
        <v>44</v>
      </c>
      <c r="B1" s="15"/>
    </row>
    <row r="2" spans="1:6" s="16" customFormat="1" x14ac:dyDescent="0.4">
      <c r="A2" s="17" t="s">
        <v>45</v>
      </c>
      <c r="B2" s="18" t="s">
        <v>5</v>
      </c>
      <c r="C2" s="19"/>
    </row>
    <row r="3" spans="1:6" s="16" customFormat="1" x14ac:dyDescent="0.35">
      <c r="A3" s="20">
        <v>2021</v>
      </c>
      <c r="B3" s="21"/>
      <c r="C3" s="22"/>
    </row>
    <row r="4" spans="1:6" s="16" customFormat="1" x14ac:dyDescent="0.35">
      <c r="A4" s="20"/>
      <c r="B4" s="23" t="s">
        <v>46</v>
      </c>
      <c r="C4" s="22"/>
    </row>
    <row r="5" spans="1:6" s="16" customFormat="1" ht="148.15" customHeight="1" x14ac:dyDescent="0.35">
      <c r="A5" s="24"/>
      <c r="B5" s="25" t="s">
        <v>47</v>
      </c>
      <c r="C5" s="22"/>
      <c r="E5" s="26"/>
      <c r="F5" s="26"/>
    </row>
    <row r="6" spans="1:6" s="16" customFormat="1" x14ac:dyDescent="0.35">
      <c r="A6" s="24"/>
      <c r="B6" s="27" t="s">
        <v>48</v>
      </c>
      <c r="C6" s="22"/>
      <c r="E6" s="26"/>
      <c r="F6" s="26"/>
    </row>
    <row r="7" spans="1:6" ht="119.25" customHeight="1" x14ac:dyDescent="0.35">
      <c r="A7" s="24"/>
      <c r="B7" s="28" t="s">
        <v>49</v>
      </c>
      <c r="C7" s="22"/>
    </row>
    <row r="8" spans="1:6" s="16" customFormat="1" ht="67.900000000000006" customHeight="1" x14ac:dyDescent="0.35">
      <c r="A8" s="24"/>
      <c r="B8" s="25" t="s">
        <v>50</v>
      </c>
      <c r="C8" s="22"/>
      <c r="E8" s="26"/>
      <c r="F8" s="26"/>
    </row>
    <row r="9" spans="1:6" s="16" customFormat="1" ht="87.75" customHeight="1" x14ac:dyDescent="0.35">
      <c r="A9" s="24"/>
      <c r="B9" s="25" t="s">
        <v>51</v>
      </c>
      <c r="C9" s="22"/>
      <c r="E9" s="26"/>
      <c r="F9" s="26"/>
    </row>
    <row r="10" spans="1:6" s="16" customFormat="1" ht="58.5" customHeight="1" x14ac:dyDescent="0.35">
      <c r="A10" s="24"/>
      <c r="B10" s="25" t="s">
        <v>52</v>
      </c>
      <c r="C10" s="22"/>
    </row>
    <row r="11" spans="1:6" s="16" customFormat="1" ht="60" customHeight="1" x14ac:dyDescent="0.35">
      <c r="A11" s="24"/>
      <c r="B11" s="25" t="s">
        <v>53</v>
      </c>
      <c r="C11" s="22"/>
    </row>
    <row r="12" spans="1:6" s="16" customFormat="1" ht="60" customHeight="1" x14ac:dyDescent="0.35">
      <c r="A12" s="24"/>
      <c r="B12" s="30" t="s">
        <v>54</v>
      </c>
      <c r="C12" s="22"/>
    </row>
    <row r="13" spans="1:6" s="16" customFormat="1" ht="60" customHeight="1" x14ac:dyDescent="0.35">
      <c r="A13" s="24"/>
      <c r="B13" s="25" t="s">
        <v>55</v>
      </c>
      <c r="C13" s="22"/>
    </row>
    <row r="14" spans="1:6" s="16" customFormat="1" ht="60" customHeight="1" x14ac:dyDescent="0.35">
      <c r="A14" s="24"/>
      <c r="B14" s="25" t="s">
        <v>56</v>
      </c>
      <c r="C14" s="22"/>
    </row>
    <row r="15" spans="1:6" s="16" customFormat="1" x14ac:dyDescent="0.35">
      <c r="A15" s="24"/>
      <c r="B15" s="27" t="s">
        <v>57</v>
      </c>
      <c r="C15" s="22"/>
    </row>
    <row r="16" spans="1:6" s="16" customFormat="1" ht="355.35" customHeight="1" x14ac:dyDescent="0.35">
      <c r="A16" s="24"/>
      <c r="B16" s="31" t="s">
        <v>58</v>
      </c>
      <c r="C16" s="22"/>
    </row>
    <row r="17" spans="1:4" s="16" customFormat="1" ht="180" x14ac:dyDescent="0.35">
      <c r="A17" s="24"/>
      <c r="B17" s="25" t="s">
        <v>59</v>
      </c>
      <c r="C17" s="22"/>
    </row>
    <row r="18" spans="1:4" s="16" customFormat="1" ht="51" customHeight="1" x14ac:dyDescent="0.35">
      <c r="A18" s="24"/>
      <c r="B18" s="28" t="s">
        <v>60</v>
      </c>
      <c r="C18" s="22"/>
    </row>
    <row r="19" spans="1:4" s="16" customFormat="1" ht="84.75" customHeight="1" x14ac:dyDescent="0.35">
      <c r="A19" s="24"/>
      <c r="B19" s="25" t="s">
        <v>61</v>
      </c>
      <c r="C19" s="22"/>
    </row>
    <row r="20" spans="1:4" s="16" customFormat="1" ht="238.5" customHeight="1" x14ac:dyDescent="0.35">
      <c r="A20" s="24"/>
      <c r="B20" s="25" t="s">
        <v>62</v>
      </c>
      <c r="C20" s="22"/>
    </row>
    <row r="21" spans="1:4" s="16" customFormat="1" ht="100.35" customHeight="1" x14ac:dyDescent="0.35">
      <c r="A21" s="24"/>
      <c r="B21" s="25" t="s">
        <v>63</v>
      </c>
      <c r="C21" s="22"/>
    </row>
    <row r="22" spans="1:4" s="16" customFormat="1" ht="78" customHeight="1" x14ac:dyDescent="0.35">
      <c r="A22" s="24"/>
      <c r="B22" s="31" t="s">
        <v>64</v>
      </c>
      <c r="C22" s="22"/>
    </row>
    <row r="23" spans="1:4" x14ac:dyDescent="0.35">
      <c r="A23" s="24"/>
      <c r="B23" s="32" t="s">
        <v>65</v>
      </c>
      <c r="C23" s="33"/>
    </row>
    <row r="24" spans="1:4" s="16" customFormat="1" ht="109.15" customHeight="1" x14ac:dyDescent="0.35">
      <c r="A24" s="24"/>
      <c r="B24" s="34" t="s">
        <v>66</v>
      </c>
      <c r="C24" s="22"/>
      <c r="D24" s="35"/>
    </row>
    <row r="25" spans="1:4" s="16" customFormat="1" ht="55.15" customHeight="1" x14ac:dyDescent="0.35">
      <c r="A25" s="24"/>
      <c r="B25" s="34" t="s">
        <v>67</v>
      </c>
      <c r="C25" s="22"/>
      <c r="D25" s="35"/>
    </row>
    <row r="26" spans="1:4" s="16" customFormat="1" ht="55.15" customHeight="1" x14ac:dyDescent="0.35">
      <c r="A26" s="24"/>
      <c r="B26" s="34" t="s">
        <v>68</v>
      </c>
      <c r="C26" s="22"/>
      <c r="D26" s="35"/>
    </row>
    <row r="27" spans="1:4" s="16" customFormat="1" ht="67.900000000000006" customHeight="1" x14ac:dyDescent="0.35">
      <c r="A27" s="24"/>
      <c r="B27" s="34" t="s">
        <v>69</v>
      </c>
      <c r="C27" s="22"/>
      <c r="D27" s="35"/>
    </row>
    <row r="28" spans="1:4" s="16" customFormat="1" ht="11.65" customHeight="1" x14ac:dyDescent="0.35">
      <c r="A28" s="24"/>
      <c r="B28" s="36" t="s">
        <v>70</v>
      </c>
      <c r="C28" s="22"/>
      <c r="D28" s="35"/>
    </row>
    <row r="29" spans="1:4" s="16" customFormat="1" ht="150" x14ac:dyDescent="0.35">
      <c r="A29" s="24"/>
      <c r="B29" s="25" t="s">
        <v>71</v>
      </c>
      <c r="C29" s="22"/>
    </row>
    <row r="30" spans="1:4" s="16" customFormat="1" ht="60" x14ac:dyDescent="0.35">
      <c r="A30" s="24"/>
      <c r="B30" s="37" t="s">
        <v>72</v>
      </c>
      <c r="C30" s="22"/>
    </row>
    <row r="31" spans="1:4" s="16" customFormat="1" ht="45" x14ac:dyDescent="0.35">
      <c r="A31" s="24"/>
      <c r="B31" s="37" t="s">
        <v>73</v>
      </c>
      <c r="C31" s="22"/>
    </row>
    <row r="32" spans="1:4" s="16" customFormat="1" ht="30" x14ac:dyDescent="0.35">
      <c r="A32" s="24"/>
      <c r="B32" s="37" t="s">
        <v>74</v>
      </c>
      <c r="C32" s="22"/>
    </row>
    <row r="33" spans="1:3" s="16" customFormat="1" ht="60" x14ac:dyDescent="0.35">
      <c r="A33" s="24"/>
      <c r="B33" s="37" t="s">
        <v>75</v>
      </c>
      <c r="C33" s="22"/>
    </row>
    <row r="34" spans="1:3" s="16" customFormat="1" ht="30" x14ac:dyDescent="0.35">
      <c r="A34" s="24"/>
      <c r="B34" s="37" t="s">
        <v>76</v>
      </c>
      <c r="C34" s="22"/>
    </row>
    <row r="35" spans="1:3" s="16" customFormat="1" ht="45" x14ac:dyDescent="0.35">
      <c r="A35" s="24"/>
      <c r="B35" s="37" t="s">
        <v>77</v>
      </c>
      <c r="C35" s="22"/>
    </row>
    <row r="36" spans="1:3" s="16" customFormat="1" ht="45" x14ac:dyDescent="0.35">
      <c r="A36" s="24"/>
      <c r="B36" s="37" t="s">
        <v>78</v>
      </c>
      <c r="C36" s="22"/>
    </row>
    <row r="37" spans="1:3" s="16" customFormat="1" ht="60" x14ac:dyDescent="0.35">
      <c r="A37" s="24"/>
      <c r="B37" s="37" t="s">
        <v>79</v>
      </c>
      <c r="C37" s="38"/>
    </row>
    <row r="38" spans="1:3" s="16" customFormat="1" ht="75" x14ac:dyDescent="0.35">
      <c r="A38" s="24"/>
      <c r="B38" s="37" t="s">
        <v>80</v>
      </c>
      <c r="C38" s="22"/>
    </row>
    <row r="39" spans="1:3" s="16" customFormat="1" ht="30" x14ac:dyDescent="0.35">
      <c r="A39" s="24"/>
      <c r="B39" s="37" t="s">
        <v>81</v>
      </c>
      <c r="C39" s="22"/>
    </row>
    <row r="40" spans="1:3" s="16" customFormat="1" ht="48.75" customHeight="1" x14ac:dyDescent="0.35">
      <c r="A40" s="24"/>
      <c r="B40" s="37" t="s">
        <v>82</v>
      </c>
      <c r="C40" s="22"/>
    </row>
    <row r="41" spans="1:3" s="16" customFormat="1" ht="105" x14ac:dyDescent="0.35">
      <c r="A41" s="24"/>
      <c r="B41" s="37" t="s">
        <v>83</v>
      </c>
      <c r="C41" s="22"/>
    </row>
    <row r="42" spans="1:3" s="16" customFormat="1" ht="105" x14ac:dyDescent="0.35">
      <c r="A42" s="39"/>
      <c r="B42" s="40" t="s">
        <v>84</v>
      </c>
      <c r="C42" s="41"/>
    </row>
  </sheetData>
  <hyperlinks>
    <hyperlink ref="A1" location="Contents!A1" display="Contents page"/>
  </hyperlinks>
  <pageMargins left="0.75000000000000011" right="0.75000000000000011" top="1" bottom="1" header="0.5" footer="0.5"/>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80"/>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377"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7"/>
      <c r="BW1" s="357"/>
      <c r="BX1" s="357"/>
    </row>
    <row r="2" spans="1:81" ht="15.75" customHeight="1" x14ac:dyDescent="0.4">
      <c r="A2" s="45" t="s">
        <v>45</v>
      </c>
      <c r="B2" s="18" t="s">
        <v>591</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4" customHeight="1" x14ac:dyDescent="0.4">
      <c r="A4" s="35"/>
      <c r="B4" s="93" t="s">
        <v>133</v>
      </c>
      <c r="C4" s="359"/>
      <c r="D4" s="360">
        <f t="shared" ref="D4:AI4" si="0">SUM(D5,D10,D14,D15,D20)</f>
        <v>0</v>
      </c>
      <c r="E4" s="360">
        <f t="shared" si="0"/>
        <v>0</v>
      </c>
      <c r="F4" s="360">
        <f t="shared" si="0"/>
        <v>0</v>
      </c>
      <c r="G4" s="360">
        <f t="shared" si="0"/>
        <v>0</v>
      </c>
      <c r="H4" s="360">
        <f t="shared" si="0"/>
        <v>0</v>
      </c>
      <c r="I4" s="360">
        <f t="shared" si="0"/>
        <v>0</v>
      </c>
      <c r="J4" s="360">
        <f t="shared" si="0"/>
        <v>0</v>
      </c>
      <c r="K4" s="360">
        <f t="shared" si="0"/>
        <v>0</v>
      </c>
      <c r="L4" s="360">
        <f t="shared" si="0"/>
        <v>0</v>
      </c>
      <c r="M4" s="360">
        <f t="shared" si="0"/>
        <v>0</v>
      </c>
      <c r="N4" s="360">
        <f t="shared" si="0"/>
        <v>0</v>
      </c>
      <c r="O4" s="360">
        <f t="shared" si="0"/>
        <v>0</v>
      </c>
      <c r="P4" s="360">
        <f t="shared" si="0"/>
        <v>0</v>
      </c>
      <c r="Q4" s="360">
        <f t="shared" si="0"/>
        <v>0</v>
      </c>
      <c r="R4" s="360">
        <f t="shared" si="0"/>
        <v>0</v>
      </c>
      <c r="S4" s="360">
        <f t="shared" si="0"/>
        <v>0</v>
      </c>
      <c r="T4" s="360">
        <f t="shared" si="0"/>
        <v>0</v>
      </c>
      <c r="U4" s="360">
        <f t="shared" si="0"/>
        <v>0</v>
      </c>
      <c r="V4" s="360">
        <f t="shared" si="0"/>
        <v>0</v>
      </c>
      <c r="W4" s="360">
        <f t="shared" si="0"/>
        <v>0</v>
      </c>
      <c r="X4" s="360">
        <f t="shared" si="0"/>
        <v>0</v>
      </c>
      <c r="Y4" s="360">
        <f t="shared" si="0"/>
        <v>0</v>
      </c>
      <c r="Z4" s="360">
        <f t="shared" si="0"/>
        <v>0</v>
      </c>
      <c r="AA4" s="360">
        <f t="shared" si="0"/>
        <v>6</v>
      </c>
      <c r="AB4" s="360">
        <f t="shared" si="0"/>
        <v>23.2</v>
      </c>
      <c r="AC4" s="360">
        <f t="shared" si="0"/>
        <v>35.799999999999997</v>
      </c>
      <c r="AD4" s="360">
        <f t="shared" si="0"/>
        <v>62.4</v>
      </c>
      <c r="AE4" s="360">
        <f t="shared" si="0"/>
        <v>96.100000000000009</v>
      </c>
      <c r="AF4" s="360">
        <f t="shared" si="0"/>
        <v>135.5</v>
      </c>
      <c r="AG4" s="360">
        <f t="shared" si="0"/>
        <v>186.5</v>
      </c>
      <c r="AH4" s="360">
        <f t="shared" si="0"/>
        <v>215</v>
      </c>
      <c r="AI4" s="360">
        <f t="shared" si="0"/>
        <v>280</v>
      </c>
      <c r="AJ4" s="360">
        <f t="shared" ref="AJ4:BO4" si="1">SUM(AJ5,AJ10,AJ14,AJ15,AJ20)</f>
        <v>385</v>
      </c>
      <c r="AK4" s="360">
        <f t="shared" si="1"/>
        <v>503</v>
      </c>
      <c r="AL4" s="360">
        <f t="shared" si="1"/>
        <v>639</v>
      </c>
      <c r="AM4" s="360">
        <f t="shared" si="1"/>
        <v>799</v>
      </c>
      <c r="AN4" s="360">
        <f t="shared" si="1"/>
        <v>932</v>
      </c>
      <c r="AO4" s="360">
        <f t="shared" si="1"/>
        <v>1108</v>
      </c>
      <c r="AP4" s="360">
        <f t="shared" si="1"/>
        <v>1293</v>
      </c>
      <c r="AQ4" s="360">
        <f t="shared" si="1"/>
        <v>1493.607</v>
      </c>
      <c r="AR4" s="360">
        <f t="shared" si="1"/>
        <v>1678.8070000000002</v>
      </c>
      <c r="AS4" s="360">
        <f t="shared" si="1"/>
        <v>1928.0260000000001</v>
      </c>
      <c r="AT4" s="360">
        <f t="shared" si="1"/>
        <v>2265.2670000000003</v>
      </c>
      <c r="AU4" s="360">
        <f t="shared" si="1"/>
        <v>2768.0990000000002</v>
      </c>
      <c r="AV4" s="360">
        <f t="shared" si="1"/>
        <v>3594.9789999999998</v>
      </c>
      <c r="AW4" s="360">
        <f t="shared" si="1"/>
        <v>4567.7079999999996</v>
      </c>
      <c r="AX4" s="360">
        <f t="shared" si="1"/>
        <v>5087.24</v>
      </c>
      <c r="AY4" s="360">
        <f t="shared" si="1"/>
        <v>5995.95</v>
      </c>
      <c r="AZ4" s="360">
        <f t="shared" si="1"/>
        <v>6890.7119999999995</v>
      </c>
      <c r="BA4" s="360">
        <f t="shared" si="1"/>
        <v>7474.6569999999992</v>
      </c>
      <c r="BB4" s="360">
        <f t="shared" si="1"/>
        <v>7996.1079999999984</v>
      </c>
      <c r="BC4" s="360">
        <f t="shared" si="1"/>
        <v>8482.7970000000005</v>
      </c>
      <c r="BD4" s="360">
        <f t="shared" si="1"/>
        <v>8998.760000000002</v>
      </c>
      <c r="BE4" s="360">
        <f t="shared" si="1"/>
        <v>9704.5185240909632</v>
      </c>
      <c r="BF4" s="360">
        <f t="shared" si="1"/>
        <v>10302.647677202764</v>
      </c>
      <c r="BG4" s="360">
        <f t="shared" si="1"/>
        <v>11039.131507160631</v>
      </c>
      <c r="BH4" s="360">
        <f t="shared" si="1"/>
        <v>11752.749</v>
      </c>
      <c r="BI4" s="360">
        <f t="shared" si="1"/>
        <v>12542.44267353</v>
      </c>
      <c r="BJ4" s="360">
        <f t="shared" si="1"/>
        <v>13304.85224679</v>
      </c>
      <c r="BK4" s="360">
        <f t="shared" si="1"/>
        <v>14311.464927031753</v>
      </c>
      <c r="BL4" s="360">
        <f t="shared" si="1"/>
        <v>15260.007289010002</v>
      </c>
      <c r="BM4" s="360">
        <f t="shared" si="1"/>
        <v>16564.846266159999</v>
      </c>
      <c r="BN4" s="360">
        <f t="shared" si="1"/>
        <v>17104.362356233181</v>
      </c>
      <c r="BO4" s="360">
        <f t="shared" si="1"/>
        <v>17905.161131910005</v>
      </c>
      <c r="BP4" s="360">
        <f t="shared" ref="BP4:CC4" si="2">SUM(BP5,BP10,BP14,BP15,BP20)</f>
        <v>18905.77449598</v>
      </c>
      <c r="BQ4" s="360">
        <f t="shared" si="2"/>
        <v>19287.893994300885</v>
      </c>
      <c r="BR4" s="360">
        <f t="shared" si="2"/>
        <v>20790.665465899998</v>
      </c>
      <c r="BS4" s="360">
        <f t="shared" si="2"/>
        <v>21734.188377339993</v>
      </c>
      <c r="BT4" s="360">
        <f t="shared" si="2"/>
        <v>22164.107729721116</v>
      </c>
      <c r="BU4" s="360">
        <f t="shared" si="2"/>
        <v>23554.827786069036</v>
      </c>
      <c r="BV4" s="360">
        <f t="shared" si="2"/>
        <v>24436.327602219993</v>
      </c>
      <c r="BW4" s="360">
        <f t="shared" si="2"/>
        <v>25651.493991683252</v>
      </c>
      <c r="BX4" s="360">
        <f t="shared" si="2"/>
        <v>24736.318300679621</v>
      </c>
      <c r="BY4" s="360">
        <f t="shared" si="2"/>
        <v>25678.62714014206</v>
      </c>
      <c r="BZ4" s="360">
        <f t="shared" si="2"/>
        <v>27366.951676657525</v>
      </c>
      <c r="CA4" s="360">
        <f t="shared" si="2"/>
        <v>28960.183029490472</v>
      </c>
      <c r="CB4" s="360">
        <f t="shared" si="2"/>
        <v>30318.383526638892</v>
      </c>
      <c r="CC4" s="361">
        <f t="shared" si="2"/>
        <v>32127.725373051369</v>
      </c>
    </row>
    <row r="5" spans="1:81" s="219" customFormat="1" ht="26.25" customHeight="1" x14ac:dyDescent="0.4">
      <c r="B5" s="309" t="s">
        <v>229</v>
      </c>
      <c r="C5" s="93"/>
      <c r="D5" s="360">
        <f t="shared" ref="D5:AI5" si="3">SUM(D6:D8)</f>
        <v>0</v>
      </c>
      <c r="E5" s="360">
        <f t="shared" si="3"/>
        <v>0</v>
      </c>
      <c r="F5" s="360">
        <f t="shared" si="3"/>
        <v>0</v>
      </c>
      <c r="G5" s="360">
        <f t="shared" si="3"/>
        <v>0</v>
      </c>
      <c r="H5" s="360">
        <f t="shared" si="3"/>
        <v>0</v>
      </c>
      <c r="I5" s="360">
        <f t="shared" si="3"/>
        <v>0</v>
      </c>
      <c r="J5" s="360">
        <f t="shared" si="3"/>
        <v>0</v>
      </c>
      <c r="K5" s="360">
        <f t="shared" si="3"/>
        <v>0</v>
      </c>
      <c r="L5" s="360">
        <f t="shared" si="3"/>
        <v>0</v>
      </c>
      <c r="M5" s="360">
        <f t="shared" si="3"/>
        <v>0</v>
      </c>
      <c r="N5" s="360">
        <f t="shared" si="3"/>
        <v>0</v>
      </c>
      <c r="O5" s="360">
        <f t="shared" si="3"/>
        <v>0</v>
      </c>
      <c r="P5" s="360">
        <f t="shared" si="3"/>
        <v>0</v>
      </c>
      <c r="Q5" s="360">
        <f t="shared" si="3"/>
        <v>0</v>
      </c>
      <c r="R5" s="360">
        <f t="shared" si="3"/>
        <v>0</v>
      </c>
      <c r="S5" s="360">
        <f t="shared" si="3"/>
        <v>0</v>
      </c>
      <c r="T5" s="360">
        <f t="shared" si="3"/>
        <v>0</v>
      </c>
      <c r="U5" s="360">
        <f t="shared" si="3"/>
        <v>0</v>
      </c>
      <c r="V5" s="360">
        <f t="shared" si="3"/>
        <v>0</v>
      </c>
      <c r="W5" s="360">
        <f t="shared" si="3"/>
        <v>0</v>
      </c>
      <c r="X5" s="360">
        <f t="shared" si="3"/>
        <v>0</v>
      </c>
      <c r="Y5" s="360">
        <f t="shared" si="3"/>
        <v>0</v>
      </c>
      <c r="Z5" s="360">
        <f t="shared" si="3"/>
        <v>0</v>
      </c>
      <c r="AA5" s="360">
        <f t="shared" si="3"/>
        <v>0</v>
      </c>
      <c r="AB5" s="360">
        <f t="shared" si="3"/>
        <v>0</v>
      </c>
      <c r="AC5" s="360">
        <f t="shared" si="3"/>
        <v>0</v>
      </c>
      <c r="AD5" s="360">
        <f t="shared" si="3"/>
        <v>0</v>
      </c>
      <c r="AE5" s="360">
        <f t="shared" si="3"/>
        <v>0</v>
      </c>
      <c r="AF5" s="360">
        <f t="shared" si="3"/>
        <v>0</v>
      </c>
      <c r="AG5" s="360">
        <f t="shared" si="3"/>
        <v>0</v>
      </c>
      <c r="AH5" s="360">
        <f t="shared" si="3"/>
        <v>0</v>
      </c>
      <c r="AI5" s="360">
        <f t="shared" si="3"/>
        <v>0</v>
      </c>
      <c r="AJ5" s="360">
        <f t="shared" ref="AJ5:BO5" si="4">SUM(AJ6:AJ8)</f>
        <v>0</v>
      </c>
      <c r="AK5" s="360">
        <f t="shared" si="4"/>
        <v>0</v>
      </c>
      <c r="AL5" s="360">
        <f t="shared" si="4"/>
        <v>0</v>
      </c>
      <c r="AM5" s="360">
        <f t="shared" si="4"/>
        <v>0</v>
      </c>
      <c r="AN5" s="360">
        <f t="shared" si="4"/>
        <v>0</v>
      </c>
      <c r="AO5" s="360">
        <f t="shared" si="4"/>
        <v>0</v>
      </c>
      <c r="AP5" s="360">
        <f t="shared" si="4"/>
        <v>0</v>
      </c>
      <c r="AQ5" s="360">
        <f t="shared" si="4"/>
        <v>0</v>
      </c>
      <c r="AR5" s="360">
        <f t="shared" si="4"/>
        <v>0</v>
      </c>
      <c r="AS5" s="360">
        <f t="shared" si="4"/>
        <v>0</v>
      </c>
      <c r="AT5" s="360">
        <f t="shared" si="4"/>
        <v>0</v>
      </c>
      <c r="AU5" s="360">
        <f t="shared" si="4"/>
        <v>0</v>
      </c>
      <c r="AV5" s="360">
        <f t="shared" si="4"/>
        <v>1973.203</v>
      </c>
      <c r="AW5" s="360">
        <f t="shared" si="4"/>
        <v>2772.2469999999998</v>
      </c>
      <c r="AX5" s="360">
        <f t="shared" si="4"/>
        <v>3124.558</v>
      </c>
      <c r="AY5" s="360">
        <f t="shared" si="4"/>
        <v>3801.788</v>
      </c>
      <c r="AZ5" s="360">
        <f t="shared" si="4"/>
        <v>4497.8189999999995</v>
      </c>
      <c r="BA5" s="360">
        <f t="shared" si="4"/>
        <v>4953.4069999999992</v>
      </c>
      <c r="BB5" s="360">
        <f t="shared" si="4"/>
        <v>5316.1329999999989</v>
      </c>
      <c r="BC5" s="360">
        <f t="shared" si="4"/>
        <v>5659.9930000000004</v>
      </c>
      <c r="BD5" s="360">
        <f t="shared" si="4"/>
        <v>6043.639000000001</v>
      </c>
      <c r="BE5" s="360">
        <f t="shared" si="4"/>
        <v>6580.0587643462241</v>
      </c>
      <c r="BF5" s="360">
        <f t="shared" si="4"/>
        <v>7051.9688886240428</v>
      </c>
      <c r="BG5" s="360">
        <f t="shared" si="4"/>
        <v>7582.0869577400717</v>
      </c>
      <c r="BH5" s="360">
        <f t="shared" si="4"/>
        <v>8079.1630000000005</v>
      </c>
      <c r="BI5" s="360">
        <f t="shared" si="4"/>
        <v>8618.3022954000007</v>
      </c>
      <c r="BJ5" s="360">
        <f t="shared" si="4"/>
        <v>9155.4464638600002</v>
      </c>
      <c r="BK5" s="360">
        <f t="shared" si="4"/>
        <v>9867.029829797455</v>
      </c>
      <c r="BL5" s="360">
        <f t="shared" si="4"/>
        <v>10525.20336705</v>
      </c>
      <c r="BM5" s="360">
        <f t="shared" si="4"/>
        <v>11458.592503259999</v>
      </c>
      <c r="BN5" s="360">
        <f t="shared" si="4"/>
        <v>11876.615118280002</v>
      </c>
      <c r="BO5" s="360">
        <f t="shared" si="4"/>
        <v>12565.735437840003</v>
      </c>
      <c r="BP5" s="360">
        <f t="shared" ref="BP5:CC5" si="5">SUM(BP6:BP8)</f>
        <v>13430.14958021</v>
      </c>
      <c r="BQ5" s="360">
        <f t="shared" si="5"/>
        <v>13762.514588680802</v>
      </c>
      <c r="BR5" s="360">
        <f t="shared" si="5"/>
        <v>13798.261242919998</v>
      </c>
      <c r="BS5" s="360">
        <f t="shared" si="5"/>
        <v>13233.124968690001</v>
      </c>
      <c r="BT5" s="360">
        <f t="shared" si="5"/>
        <v>11513.612393931196</v>
      </c>
      <c r="BU5" s="360">
        <f t="shared" si="5"/>
        <v>9379.593293240021</v>
      </c>
      <c r="BV5" s="360">
        <f t="shared" si="5"/>
        <v>8126.2184717899945</v>
      </c>
      <c r="BW5" s="360">
        <f t="shared" si="5"/>
        <v>7233.1409551332426</v>
      </c>
      <c r="BX5" s="360">
        <f t="shared" si="5"/>
        <v>5801.3580564690201</v>
      </c>
      <c r="BY5" s="360">
        <f t="shared" si="5"/>
        <v>5524.446206405908</v>
      </c>
      <c r="BZ5" s="360">
        <f t="shared" si="5"/>
        <v>5445.5904382927893</v>
      </c>
      <c r="CA5" s="360">
        <f t="shared" si="5"/>
        <v>5360.062118191735</v>
      </c>
      <c r="CB5" s="360">
        <f t="shared" si="5"/>
        <v>5091.1433870239543</v>
      </c>
      <c r="CC5" s="361">
        <f t="shared" si="5"/>
        <v>4766.5119540246924</v>
      </c>
    </row>
    <row r="6" spans="1:81" x14ac:dyDescent="0.4">
      <c r="B6" s="362" t="s">
        <v>592</v>
      </c>
      <c r="C6" s="362"/>
      <c r="D6" s="363">
        <v>0</v>
      </c>
      <c r="E6" s="363">
        <v>0</v>
      </c>
      <c r="F6" s="363">
        <v>0</v>
      </c>
      <c r="G6" s="363">
        <v>0</v>
      </c>
      <c r="H6" s="363">
        <v>0</v>
      </c>
      <c r="I6" s="363">
        <v>0</v>
      </c>
      <c r="J6" s="363">
        <v>0</v>
      </c>
      <c r="K6" s="363">
        <v>0</v>
      </c>
      <c r="L6" s="363">
        <v>0</v>
      </c>
      <c r="M6" s="363">
        <v>0</v>
      </c>
      <c r="N6" s="363">
        <v>0</v>
      </c>
      <c r="O6" s="363">
        <v>0</v>
      </c>
      <c r="P6" s="363">
        <v>0</v>
      </c>
      <c r="Q6" s="363">
        <v>0</v>
      </c>
      <c r="R6" s="363">
        <v>0</v>
      </c>
      <c r="S6" s="363">
        <v>0</v>
      </c>
      <c r="T6" s="363">
        <v>0</v>
      </c>
      <c r="U6" s="363">
        <v>0</v>
      </c>
      <c r="V6" s="363">
        <v>0</v>
      </c>
      <c r="W6" s="363">
        <v>0</v>
      </c>
      <c r="X6" s="363">
        <v>0</v>
      </c>
      <c r="Y6" s="363">
        <v>0</v>
      </c>
      <c r="Z6" s="363">
        <v>0</v>
      </c>
      <c r="AA6" s="363">
        <v>0</v>
      </c>
      <c r="AB6" s="363">
        <v>0</v>
      </c>
      <c r="AC6" s="363">
        <v>0</v>
      </c>
      <c r="AD6" s="363">
        <v>0</v>
      </c>
      <c r="AE6" s="363">
        <v>0</v>
      </c>
      <c r="AF6" s="363">
        <v>0</v>
      </c>
      <c r="AG6" s="363">
        <v>0</v>
      </c>
      <c r="AH6" s="363">
        <v>0</v>
      </c>
      <c r="AI6" s="363">
        <v>0</v>
      </c>
      <c r="AJ6" s="363">
        <v>0</v>
      </c>
      <c r="AK6" s="363">
        <v>0</v>
      </c>
      <c r="AL6" s="363">
        <v>0</v>
      </c>
      <c r="AM6" s="363">
        <v>0</v>
      </c>
      <c r="AN6" s="363">
        <v>0</v>
      </c>
      <c r="AO6" s="363">
        <v>0</v>
      </c>
      <c r="AP6" s="363">
        <v>0</v>
      </c>
      <c r="AQ6" s="363">
        <v>0</v>
      </c>
      <c r="AR6" s="363">
        <v>0</v>
      </c>
      <c r="AS6" s="363">
        <v>0</v>
      </c>
      <c r="AT6" s="363">
        <v>0</v>
      </c>
      <c r="AU6" s="363">
        <v>0</v>
      </c>
      <c r="AV6" s="363">
        <v>231.47411666314397</v>
      </c>
      <c r="AW6" s="363">
        <v>325.20902588180275</v>
      </c>
      <c r="AX6" s="363">
        <v>365.13545224968743</v>
      </c>
      <c r="AY6" s="363">
        <v>437.39160512525461</v>
      </c>
      <c r="AZ6" s="363">
        <v>443.26224191823394</v>
      </c>
      <c r="BA6" s="363">
        <v>488.61175918926864</v>
      </c>
      <c r="BB6" s="363">
        <v>528.58293270578872</v>
      </c>
      <c r="BC6" s="363">
        <v>566.36950568822147</v>
      </c>
      <c r="BD6" s="363">
        <v>607.03198548293733</v>
      </c>
      <c r="BE6" s="363">
        <v>673.62344552251193</v>
      </c>
      <c r="BF6" s="363">
        <v>762.23</v>
      </c>
      <c r="BG6" s="363">
        <v>793.54721823565706</v>
      </c>
      <c r="BH6" s="363">
        <v>842.13</v>
      </c>
      <c r="BI6" s="363">
        <v>923.7647969778385</v>
      </c>
      <c r="BJ6" s="363">
        <v>972.69087379439623</v>
      </c>
      <c r="BK6" s="363">
        <v>1039.8247158707195</v>
      </c>
      <c r="BL6" s="363">
        <v>1105.9393085337213</v>
      </c>
      <c r="BM6" s="363">
        <v>1192.1009182195146</v>
      </c>
      <c r="BN6" s="363">
        <v>1220.2044423261623</v>
      </c>
      <c r="BO6" s="363">
        <v>1314.7165739259212</v>
      </c>
      <c r="BP6" s="363">
        <v>1390.6353122046253</v>
      </c>
      <c r="BQ6" s="363">
        <v>1463.3914453663692</v>
      </c>
      <c r="BR6" s="363">
        <v>1717.304349681425</v>
      </c>
      <c r="BS6" s="363">
        <v>1834.7090892979174</v>
      </c>
      <c r="BT6" s="363">
        <v>1896.9720008984343</v>
      </c>
      <c r="BU6" s="363">
        <v>1965.0820231168198</v>
      </c>
      <c r="BV6" s="363">
        <v>2114.1233711450695</v>
      </c>
      <c r="BW6" s="363">
        <v>2299.1628969686622</v>
      </c>
      <c r="BX6" s="363">
        <v>2282.8497072802897</v>
      </c>
      <c r="BY6" s="363">
        <v>2451.3968116180345</v>
      </c>
      <c r="BZ6" s="363">
        <v>2657.3409871801532</v>
      </c>
      <c r="CA6" s="363">
        <v>2830.6653158439731</v>
      </c>
      <c r="CB6" s="363">
        <v>3009.5404129078988</v>
      </c>
      <c r="CC6" s="364">
        <v>3142.9712823537452</v>
      </c>
    </row>
    <row r="7" spans="1:81" x14ac:dyDescent="0.4">
      <c r="B7" s="362" t="s">
        <v>408</v>
      </c>
      <c r="C7" s="362"/>
      <c r="D7" s="363">
        <v>0</v>
      </c>
      <c r="E7" s="363">
        <v>0</v>
      </c>
      <c r="F7" s="363">
        <v>0</v>
      </c>
      <c r="G7" s="363">
        <v>0</v>
      </c>
      <c r="H7" s="363">
        <v>0</v>
      </c>
      <c r="I7" s="363">
        <v>0</v>
      </c>
      <c r="J7" s="363">
        <v>0</v>
      </c>
      <c r="K7" s="363">
        <v>0</v>
      </c>
      <c r="L7" s="363">
        <v>0</v>
      </c>
      <c r="M7" s="363">
        <v>0</v>
      </c>
      <c r="N7" s="363">
        <v>0</v>
      </c>
      <c r="O7" s="363">
        <v>0</v>
      </c>
      <c r="P7" s="363">
        <v>0</v>
      </c>
      <c r="Q7" s="363">
        <v>0</v>
      </c>
      <c r="R7" s="363">
        <v>0</v>
      </c>
      <c r="S7" s="363">
        <v>0</v>
      </c>
      <c r="T7" s="363">
        <v>0</v>
      </c>
      <c r="U7" s="363">
        <v>0</v>
      </c>
      <c r="V7" s="363">
        <v>0</v>
      </c>
      <c r="W7" s="363">
        <v>0</v>
      </c>
      <c r="X7" s="363">
        <v>0</v>
      </c>
      <c r="Y7" s="363">
        <v>0</v>
      </c>
      <c r="Z7" s="363">
        <v>0</v>
      </c>
      <c r="AA7" s="363">
        <v>0</v>
      </c>
      <c r="AB7" s="363">
        <v>0</v>
      </c>
      <c r="AC7" s="363">
        <v>0</v>
      </c>
      <c r="AD7" s="363">
        <v>0</v>
      </c>
      <c r="AE7" s="363">
        <v>0</v>
      </c>
      <c r="AF7" s="363">
        <v>0</v>
      </c>
      <c r="AG7" s="363">
        <v>0</v>
      </c>
      <c r="AH7" s="363">
        <v>0</v>
      </c>
      <c r="AI7" s="363">
        <v>0</v>
      </c>
      <c r="AJ7" s="363">
        <v>0</v>
      </c>
      <c r="AK7" s="363">
        <v>0</v>
      </c>
      <c r="AL7" s="363">
        <v>0</v>
      </c>
      <c r="AM7" s="363">
        <v>0</v>
      </c>
      <c r="AN7" s="363">
        <v>0</v>
      </c>
      <c r="AO7" s="363">
        <v>0</v>
      </c>
      <c r="AP7" s="363">
        <v>0</v>
      </c>
      <c r="AQ7" s="363">
        <v>0</v>
      </c>
      <c r="AR7" s="363">
        <v>0</v>
      </c>
      <c r="AS7" s="363">
        <v>0</v>
      </c>
      <c r="AT7" s="363">
        <v>0</v>
      </c>
      <c r="AU7" s="363">
        <v>0</v>
      </c>
      <c r="AV7" s="363">
        <v>1236.2204590686167</v>
      </c>
      <c r="AW7" s="363">
        <v>1736.8250803346616</v>
      </c>
      <c r="AX7" s="363">
        <v>1938.6567415590337</v>
      </c>
      <c r="AY7" s="363">
        <v>2356.4150170875105</v>
      </c>
      <c r="AZ7" s="363">
        <v>2842.0259956222508</v>
      </c>
      <c r="BA7" s="363">
        <v>3091.4517961447359</v>
      </c>
      <c r="BB7" s="363">
        <v>3258.3114352948169</v>
      </c>
      <c r="BC7" s="363">
        <v>3408.5922572418208</v>
      </c>
      <c r="BD7" s="363">
        <v>3589.6378004004227</v>
      </c>
      <c r="BE7" s="363">
        <v>3861.7406212620726</v>
      </c>
      <c r="BF7" s="363">
        <v>4105.2438886240434</v>
      </c>
      <c r="BG7" s="363">
        <v>4388.6272675576192</v>
      </c>
      <c r="BH7" s="363">
        <v>4628.2520000000004</v>
      </c>
      <c r="BI7" s="363">
        <v>4869.6964021188787</v>
      </c>
      <c r="BJ7" s="363">
        <v>5122.9964421995737</v>
      </c>
      <c r="BK7" s="363">
        <v>5468.0760196496631</v>
      </c>
      <c r="BL7" s="363">
        <v>5799.6705914329377</v>
      </c>
      <c r="BM7" s="363">
        <v>6277.2924692415208</v>
      </c>
      <c r="BN7" s="363">
        <v>6456.118999717567</v>
      </c>
      <c r="BO7" s="363">
        <v>6899.7753096582774</v>
      </c>
      <c r="BP7" s="363">
        <v>7419.4275888724915</v>
      </c>
      <c r="BQ7" s="363">
        <v>7528.3277963936862</v>
      </c>
      <c r="BR7" s="363">
        <v>7070.966334335757</v>
      </c>
      <c r="BS7" s="363">
        <v>6632.0880013466494</v>
      </c>
      <c r="BT7" s="363">
        <v>5138.3005447814785</v>
      </c>
      <c r="BU7" s="363">
        <v>3571.9593185363819</v>
      </c>
      <c r="BV7" s="363">
        <v>2486.5805035497042</v>
      </c>
      <c r="BW7" s="363">
        <v>1622.3606203206748</v>
      </c>
      <c r="BX7" s="363">
        <v>851.54666833545684</v>
      </c>
      <c r="BY7" s="363">
        <v>675.91426791971162</v>
      </c>
      <c r="BZ7" s="363">
        <v>580.31769005615138</v>
      </c>
      <c r="CA7" s="363">
        <v>473.32090921042402</v>
      </c>
      <c r="CB7" s="363">
        <v>236.92686908536217</v>
      </c>
      <c r="CC7" s="364">
        <v>48.977990683508651</v>
      </c>
    </row>
    <row r="8" spans="1:81" x14ac:dyDescent="0.4">
      <c r="B8" s="362" t="s">
        <v>407</v>
      </c>
      <c r="C8" s="362"/>
      <c r="D8" s="363">
        <v>0</v>
      </c>
      <c r="E8" s="363">
        <v>0</v>
      </c>
      <c r="F8" s="363">
        <v>0</v>
      </c>
      <c r="G8" s="363">
        <v>0</v>
      </c>
      <c r="H8" s="363">
        <v>0</v>
      </c>
      <c r="I8" s="363">
        <v>0</v>
      </c>
      <c r="J8" s="363">
        <v>0</v>
      </c>
      <c r="K8" s="363">
        <v>0</v>
      </c>
      <c r="L8" s="363">
        <v>0</v>
      </c>
      <c r="M8" s="363">
        <v>0</v>
      </c>
      <c r="N8" s="363">
        <v>0</v>
      </c>
      <c r="O8" s="363">
        <v>0</v>
      </c>
      <c r="P8" s="363">
        <v>0</v>
      </c>
      <c r="Q8" s="363">
        <v>0</v>
      </c>
      <c r="R8" s="363">
        <v>0</v>
      </c>
      <c r="S8" s="363">
        <v>0</v>
      </c>
      <c r="T8" s="363">
        <v>0</v>
      </c>
      <c r="U8" s="363">
        <v>0</v>
      </c>
      <c r="V8" s="363">
        <v>0</v>
      </c>
      <c r="W8" s="363">
        <v>0</v>
      </c>
      <c r="X8" s="363">
        <v>0</v>
      </c>
      <c r="Y8" s="363">
        <v>0</v>
      </c>
      <c r="Z8" s="363">
        <v>0</v>
      </c>
      <c r="AA8" s="363">
        <v>0</v>
      </c>
      <c r="AB8" s="363">
        <v>0</v>
      </c>
      <c r="AC8" s="363">
        <v>0</v>
      </c>
      <c r="AD8" s="363">
        <v>0</v>
      </c>
      <c r="AE8" s="363">
        <v>0</v>
      </c>
      <c r="AF8" s="363">
        <v>0</v>
      </c>
      <c r="AG8" s="363">
        <v>0</v>
      </c>
      <c r="AH8" s="363">
        <v>0</v>
      </c>
      <c r="AI8" s="363">
        <v>0</v>
      </c>
      <c r="AJ8" s="363">
        <v>0</v>
      </c>
      <c r="AK8" s="363">
        <v>0</v>
      </c>
      <c r="AL8" s="363">
        <v>0</v>
      </c>
      <c r="AM8" s="363">
        <v>0</v>
      </c>
      <c r="AN8" s="363">
        <v>0</v>
      </c>
      <c r="AO8" s="363">
        <v>0</v>
      </c>
      <c r="AP8" s="363">
        <v>0</v>
      </c>
      <c r="AQ8" s="363">
        <v>0</v>
      </c>
      <c r="AR8" s="363">
        <v>0</v>
      </c>
      <c r="AS8" s="363">
        <v>0</v>
      </c>
      <c r="AT8" s="363">
        <v>0</v>
      </c>
      <c r="AU8" s="363">
        <v>0</v>
      </c>
      <c r="AV8" s="363">
        <v>505.50842426823931</v>
      </c>
      <c r="AW8" s="363">
        <v>710.21289378353549</v>
      </c>
      <c r="AX8" s="363">
        <v>820.7658061912789</v>
      </c>
      <c r="AY8" s="363">
        <v>1007.9813777872349</v>
      </c>
      <c r="AZ8" s="363">
        <v>1212.5307624595152</v>
      </c>
      <c r="BA8" s="363">
        <v>1373.3434446659953</v>
      </c>
      <c r="BB8" s="363">
        <v>1529.2386319993936</v>
      </c>
      <c r="BC8" s="363">
        <v>1685.0312370699578</v>
      </c>
      <c r="BD8" s="363">
        <v>1846.9692141166404</v>
      </c>
      <c r="BE8" s="363">
        <v>2044.6946975616393</v>
      </c>
      <c r="BF8" s="363">
        <v>2184.4949999999999</v>
      </c>
      <c r="BG8" s="363">
        <v>2399.912471946795</v>
      </c>
      <c r="BH8" s="363">
        <v>2608.7809999999999</v>
      </c>
      <c r="BI8" s="363">
        <v>2824.8410963032829</v>
      </c>
      <c r="BJ8" s="363">
        <v>3059.7591478660306</v>
      </c>
      <c r="BK8" s="363">
        <v>3359.1290942770729</v>
      </c>
      <c r="BL8" s="363">
        <v>3619.5934670833412</v>
      </c>
      <c r="BM8" s="363">
        <v>3989.1991157989637</v>
      </c>
      <c r="BN8" s="363">
        <v>4200.2916762362729</v>
      </c>
      <c r="BO8" s="363">
        <v>4351.2435542558051</v>
      </c>
      <c r="BP8" s="363">
        <v>4620.0866791328817</v>
      </c>
      <c r="BQ8" s="363">
        <v>4770.7953469207459</v>
      </c>
      <c r="BR8" s="363">
        <v>5009.9905589028167</v>
      </c>
      <c r="BS8" s="363">
        <v>4766.3278780454339</v>
      </c>
      <c r="BT8" s="363">
        <v>4478.3398482512839</v>
      </c>
      <c r="BU8" s="363">
        <v>3842.5519515868186</v>
      </c>
      <c r="BV8" s="363">
        <v>3525.5145970952212</v>
      </c>
      <c r="BW8" s="363">
        <v>3311.6174378439055</v>
      </c>
      <c r="BX8" s="363">
        <v>2666.9616808532742</v>
      </c>
      <c r="BY8" s="363">
        <v>2397.1351268681624</v>
      </c>
      <c r="BZ8" s="363">
        <v>2207.9317610564844</v>
      </c>
      <c r="CA8" s="363">
        <v>2056.075893137338</v>
      </c>
      <c r="CB8" s="363">
        <v>1844.6761050306934</v>
      </c>
      <c r="CC8" s="364">
        <v>1574.5626809874379</v>
      </c>
    </row>
    <row r="9" spans="1:81" ht="26.25" customHeight="1" x14ac:dyDescent="0.4">
      <c r="B9" s="255" t="s">
        <v>593</v>
      </c>
      <c r="C9" s="362"/>
      <c r="D9" s="363">
        <v>0</v>
      </c>
      <c r="E9" s="363">
        <v>0</v>
      </c>
      <c r="F9" s="363">
        <v>0</v>
      </c>
      <c r="G9" s="363">
        <v>0</v>
      </c>
      <c r="H9" s="363">
        <v>0</v>
      </c>
      <c r="I9" s="363">
        <v>0</v>
      </c>
      <c r="J9" s="363">
        <v>0</v>
      </c>
      <c r="K9" s="363">
        <v>0</v>
      </c>
      <c r="L9" s="363">
        <v>0</v>
      </c>
      <c r="M9" s="363">
        <v>0</v>
      </c>
      <c r="N9" s="363">
        <v>0</v>
      </c>
      <c r="O9" s="363">
        <v>0</v>
      </c>
      <c r="P9" s="363">
        <v>0</v>
      </c>
      <c r="Q9" s="363">
        <v>0</v>
      </c>
      <c r="R9" s="363">
        <v>0</v>
      </c>
      <c r="S9" s="363">
        <v>0</v>
      </c>
      <c r="T9" s="363">
        <v>0</v>
      </c>
      <c r="U9" s="363">
        <v>0</v>
      </c>
      <c r="V9" s="363">
        <v>0</v>
      </c>
      <c r="W9" s="363">
        <v>0</v>
      </c>
      <c r="X9" s="363">
        <v>0</v>
      </c>
      <c r="Y9" s="363">
        <v>0</v>
      </c>
      <c r="Z9" s="363">
        <v>0</v>
      </c>
      <c r="AA9" s="363">
        <v>0</v>
      </c>
      <c r="AB9" s="363">
        <v>0</v>
      </c>
      <c r="AC9" s="363">
        <v>0</v>
      </c>
      <c r="AD9" s="363">
        <v>0</v>
      </c>
      <c r="AE9" s="363">
        <v>0</v>
      </c>
      <c r="AF9" s="363">
        <v>0</v>
      </c>
      <c r="AG9" s="363">
        <v>0</v>
      </c>
      <c r="AH9" s="363">
        <v>0</v>
      </c>
      <c r="AI9" s="363">
        <v>0</v>
      </c>
      <c r="AJ9" s="363">
        <v>0</v>
      </c>
      <c r="AK9" s="363">
        <v>0</v>
      </c>
      <c r="AL9" s="363">
        <v>0</v>
      </c>
      <c r="AM9" s="363">
        <v>0</v>
      </c>
      <c r="AN9" s="363">
        <v>0</v>
      </c>
      <c r="AO9" s="363">
        <v>0</v>
      </c>
      <c r="AP9" s="363">
        <v>0</v>
      </c>
      <c r="AQ9" s="363">
        <v>0</v>
      </c>
      <c r="AR9" s="363">
        <v>0</v>
      </c>
      <c r="AS9" s="363">
        <v>0</v>
      </c>
      <c r="AT9" s="363">
        <v>0</v>
      </c>
      <c r="AU9" s="363">
        <v>0</v>
      </c>
      <c r="AV9" s="363">
        <v>0</v>
      </c>
      <c r="AW9" s="363">
        <v>0</v>
      </c>
      <c r="AX9" s="363">
        <v>0</v>
      </c>
      <c r="AY9" s="363">
        <v>0</v>
      </c>
      <c r="AZ9" s="363">
        <v>0</v>
      </c>
      <c r="BA9" s="363">
        <v>0</v>
      </c>
      <c r="BB9" s="363">
        <v>0</v>
      </c>
      <c r="BC9" s="363">
        <v>0</v>
      </c>
      <c r="BD9" s="363">
        <v>0</v>
      </c>
      <c r="BE9" s="363">
        <v>0</v>
      </c>
      <c r="BF9" s="363">
        <v>6</v>
      </c>
      <c r="BG9" s="363">
        <v>6</v>
      </c>
      <c r="BH9" s="363">
        <v>7</v>
      </c>
      <c r="BI9" s="363">
        <v>7</v>
      </c>
      <c r="BJ9" s="363">
        <v>8</v>
      </c>
      <c r="BK9" s="363">
        <v>11</v>
      </c>
      <c r="BL9" s="363">
        <v>9</v>
      </c>
      <c r="BM9" s="363">
        <v>10</v>
      </c>
      <c r="BN9" s="363">
        <v>10.890517425084694</v>
      </c>
      <c r="BO9" s="363">
        <v>12.136140054957304</v>
      </c>
      <c r="BP9" s="363">
        <v>13.348137721212947</v>
      </c>
      <c r="BQ9" s="363">
        <v>13.702305472355061</v>
      </c>
      <c r="BR9" s="363">
        <v>13.70419709904372</v>
      </c>
      <c r="BS9" s="363">
        <v>13.607782300753563</v>
      </c>
      <c r="BT9" s="363">
        <v>13.191077208965412</v>
      </c>
      <c r="BU9" s="363">
        <v>10.746144223600885</v>
      </c>
      <c r="BV9" s="363">
        <v>9.3101601487648029</v>
      </c>
      <c r="BW9" s="363">
        <v>8.2869665521122098</v>
      </c>
      <c r="BX9" s="363">
        <v>6.6465814048137641</v>
      </c>
      <c r="BY9" s="363">
        <v>6.3293251459366333</v>
      </c>
      <c r="BZ9" s="363">
        <v>6.2389805616339071</v>
      </c>
      <c r="CA9" s="363">
        <v>6.1409912742230537</v>
      </c>
      <c r="CB9" s="363">
        <v>5.8328926841019362</v>
      </c>
      <c r="CC9" s="364">
        <v>5.4609643830061385</v>
      </c>
    </row>
    <row r="10" spans="1:81" ht="25.5" customHeight="1" x14ac:dyDescent="0.4">
      <c r="B10" s="316" t="s">
        <v>259</v>
      </c>
      <c r="C10" s="362"/>
      <c r="D10" s="360">
        <f t="shared" ref="D10:AI10" si="6">SUM(D11:D12)</f>
        <v>0</v>
      </c>
      <c r="E10" s="360">
        <f t="shared" si="6"/>
        <v>0</v>
      </c>
      <c r="F10" s="360">
        <f t="shared" si="6"/>
        <v>0</v>
      </c>
      <c r="G10" s="360">
        <f t="shared" si="6"/>
        <v>0</v>
      </c>
      <c r="H10" s="360">
        <f t="shared" si="6"/>
        <v>0</v>
      </c>
      <c r="I10" s="360">
        <f t="shared" si="6"/>
        <v>0</v>
      </c>
      <c r="J10" s="360">
        <f t="shared" si="6"/>
        <v>0</v>
      </c>
      <c r="K10" s="360">
        <f t="shared" si="6"/>
        <v>0</v>
      </c>
      <c r="L10" s="360">
        <f t="shared" si="6"/>
        <v>0</v>
      </c>
      <c r="M10" s="360">
        <f t="shared" si="6"/>
        <v>0</v>
      </c>
      <c r="N10" s="360">
        <f t="shared" si="6"/>
        <v>0</v>
      </c>
      <c r="O10" s="360">
        <f t="shared" si="6"/>
        <v>0</v>
      </c>
      <c r="P10" s="360">
        <f t="shared" si="6"/>
        <v>0</v>
      </c>
      <c r="Q10" s="360">
        <f t="shared" si="6"/>
        <v>0</v>
      </c>
      <c r="R10" s="360">
        <f t="shared" si="6"/>
        <v>0</v>
      </c>
      <c r="S10" s="360">
        <f t="shared" si="6"/>
        <v>0</v>
      </c>
      <c r="T10" s="360">
        <f t="shared" si="6"/>
        <v>0</v>
      </c>
      <c r="U10" s="360">
        <f t="shared" si="6"/>
        <v>0</v>
      </c>
      <c r="V10" s="360">
        <f t="shared" si="6"/>
        <v>0</v>
      </c>
      <c r="W10" s="360">
        <f t="shared" si="6"/>
        <v>0</v>
      </c>
      <c r="X10" s="360">
        <f t="shared" si="6"/>
        <v>0</v>
      </c>
      <c r="Y10" s="360">
        <f t="shared" si="6"/>
        <v>0</v>
      </c>
      <c r="Z10" s="360">
        <f t="shared" si="6"/>
        <v>0</v>
      </c>
      <c r="AA10" s="360">
        <f t="shared" si="6"/>
        <v>0</v>
      </c>
      <c r="AB10" s="360">
        <f t="shared" si="6"/>
        <v>0</v>
      </c>
      <c r="AC10" s="360">
        <f t="shared" si="6"/>
        <v>0</v>
      </c>
      <c r="AD10" s="360">
        <f t="shared" si="6"/>
        <v>0</v>
      </c>
      <c r="AE10" s="360">
        <f t="shared" si="6"/>
        <v>0</v>
      </c>
      <c r="AF10" s="360">
        <f t="shared" si="6"/>
        <v>0</v>
      </c>
      <c r="AG10" s="360">
        <f t="shared" si="6"/>
        <v>0</v>
      </c>
      <c r="AH10" s="360">
        <f t="shared" si="6"/>
        <v>0</v>
      </c>
      <c r="AI10" s="360">
        <f t="shared" si="6"/>
        <v>0</v>
      </c>
      <c r="AJ10" s="360">
        <f t="shared" ref="AJ10:BO10" si="7">SUM(AJ11:AJ12)</f>
        <v>0</v>
      </c>
      <c r="AK10" s="360">
        <f t="shared" si="7"/>
        <v>0</v>
      </c>
      <c r="AL10" s="360">
        <f t="shared" si="7"/>
        <v>0</v>
      </c>
      <c r="AM10" s="360">
        <f t="shared" si="7"/>
        <v>0</v>
      </c>
      <c r="AN10" s="360">
        <f t="shared" si="7"/>
        <v>0</v>
      </c>
      <c r="AO10" s="360">
        <f t="shared" si="7"/>
        <v>0</v>
      </c>
      <c r="AP10" s="360">
        <f t="shared" si="7"/>
        <v>0</v>
      </c>
      <c r="AQ10" s="360">
        <f t="shared" si="7"/>
        <v>0</v>
      </c>
      <c r="AR10" s="360">
        <f t="shared" si="7"/>
        <v>0</v>
      </c>
      <c r="AS10" s="360">
        <f t="shared" si="7"/>
        <v>0</v>
      </c>
      <c r="AT10" s="360">
        <f t="shared" si="7"/>
        <v>0</v>
      </c>
      <c r="AU10" s="360">
        <f t="shared" si="7"/>
        <v>0</v>
      </c>
      <c r="AV10" s="360">
        <f t="shared" si="7"/>
        <v>0</v>
      </c>
      <c r="AW10" s="360">
        <f t="shared" si="7"/>
        <v>0</v>
      </c>
      <c r="AX10" s="360">
        <f t="shared" si="7"/>
        <v>0</v>
      </c>
      <c r="AY10" s="360">
        <f t="shared" si="7"/>
        <v>0</v>
      </c>
      <c r="AZ10" s="360">
        <f t="shared" si="7"/>
        <v>0</v>
      </c>
      <c r="BA10" s="360">
        <f t="shared" si="7"/>
        <v>0</v>
      </c>
      <c r="BB10" s="360">
        <f t="shared" si="7"/>
        <v>0</v>
      </c>
      <c r="BC10" s="360">
        <f t="shared" si="7"/>
        <v>0</v>
      </c>
      <c r="BD10" s="360">
        <f t="shared" si="7"/>
        <v>0</v>
      </c>
      <c r="BE10" s="360">
        <f t="shared" si="7"/>
        <v>0</v>
      </c>
      <c r="BF10" s="360">
        <f t="shared" si="7"/>
        <v>0</v>
      </c>
      <c r="BG10" s="360">
        <f t="shared" si="7"/>
        <v>0</v>
      </c>
      <c r="BH10" s="360">
        <f t="shared" si="7"/>
        <v>0</v>
      </c>
      <c r="BI10" s="360">
        <f t="shared" si="7"/>
        <v>0</v>
      </c>
      <c r="BJ10" s="360">
        <f t="shared" si="7"/>
        <v>0</v>
      </c>
      <c r="BK10" s="360">
        <f t="shared" si="7"/>
        <v>0</v>
      </c>
      <c r="BL10" s="360">
        <f t="shared" si="7"/>
        <v>0</v>
      </c>
      <c r="BM10" s="360">
        <f t="shared" si="7"/>
        <v>0</v>
      </c>
      <c r="BN10" s="360">
        <f t="shared" si="7"/>
        <v>0</v>
      </c>
      <c r="BO10" s="360">
        <f t="shared" si="7"/>
        <v>0</v>
      </c>
      <c r="BP10" s="360">
        <f t="shared" ref="BP10:CC10" si="8">SUM(BP11:BP12)</f>
        <v>0</v>
      </c>
      <c r="BQ10" s="360">
        <f t="shared" si="8"/>
        <v>160.53506744000006</v>
      </c>
      <c r="BR10" s="360">
        <f t="shared" si="8"/>
        <v>1564.5904814800003</v>
      </c>
      <c r="BS10" s="360">
        <f t="shared" si="8"/>
        <v>3004.5842815999977</v>
      </c>
      <c r="BT10" s="360">
        <f t="shared" si="8"/>
        <v>5160.3793347999208</v>
      </c>
      <c r="BU10" s="360">
        <f t="shared" si="8"/>
        <v>8637.6947994890197</v>
      </c>
      <c r="BV10" s="360">
        <f t="shared" si="8"/>
        <v>10625.410146369997</v>
      </c>
      <c r="BW10" s="360">
        <f t="shared" si="8"/>
        <v>12499.829984840006</v>
      </c>
      <c r="BX10" s="360">
        <f t="shared" si="8"/>
        <v>13569.36746783106</v>
      </c>
      <c r="BY10" s="360">
        <f t="shared" si="8"/>
        <v>14775.907672047055</v>
      </c>
      <c r="BZ10" s="360">
        <f t="shared" si="8"/>
        <v>16359.419724462579</v>
      </c>
      <c r="CA10" s="360">
        <f t="shared" si="8"/>
        <v>17769.366954987163</v>
      </c>
      <c r="CB10" s="360">
        <f t="shared" si="8"/>
        <v>19138.058828411402</v>
      </c>
      <c r="CC10" s="361">
        <f t="shared" si="8"/>
        <v>20949.521979260178</v>
      </c>
    </row>
    <row r="11" spans="1:81" x14ac:dyDescent="0.4">
      <c r="B11" s="255" t="s">
        <v>408</v>
      </c>
      <c r="C11" s="362"/>
      <c r="D11" s="363">
        <v>0</v>
      </c>
      <c r="E11" s="363">
        <v>0</v>
      </c>
      <c r="F11" s="363">
        <v>0</v>
      </c>
      <c r="G11" s="363">
        <v>0</v>
      </c>
      <c r="H11" s="363">
        <v>0</v>
      </c>
      <c r="I11" s="363">
        <v>0</v>
      </c>
      <c r="J11" s="363">
        <v>0</v>
      </c>
      <c r="K11" s="363">
        <v>0</v>
      </c>
      <c r="L11" s="363">
        <v>0</v>
      </c>
      <c r="M11" s="363">
        <v>0</v>
      </c>
      <c r="N11" s="363">
        <v>0</v>
      </c>
      <c r="O11" s="363">
        <v>0</v>
      </c>
      <c r="P11" s="363">
        <v>0</v>
      </c>
      <c r="Q11" s="363">
        <v>0</v>
      </c>
      <c r="R11" s="363">
        <v>0</v>
      </c>
      <c r="S11" s="363">
        <v>0</v>
      </c>
      <c r="T11" s="363">
        <v>0</v>
      </c>
      <c r="U11" s="363">
        <v>0</v>
      </c>
      <c r="V11" s="363">
        <v>0</v>
      </c>
      <c r="W11" s="363">
        <v>0</v>
      </c>
      <c r="X11" s="363">
        <v>0</v>
      </c>
      <c r="Y11" s="363">
        <v>0</v>
      </c>
      <c r="Z11" s="363">
        <v>0</v>
      </c>
      <c r="AA11" s="363">
        <v>0</v>
      </c>
      <c r="AB11" s="363">
        <v>0</v>
      </c>
      <c r="AC11" s="363">
        <v>0</v>
      </c>
      <c r="AD11" s="363">
        <v>0</v>
      </c>
      <c r="AE11" s="363">
        <v>0</v>
      </c>
      <c r="AF11" s="363">
        <v>0</v>
      </c>
      <c r="AG11" s="363">
        <v>0</v>
      </c>
      <c r="AH11" s="363">
        <v>0</v>
      </c>
      <c r="AI11" s="363">
        <v>0</v>
      </c>
      <c r="AJ11" s="363">
        <v>0</v>
      </c>
      <c r="AK11" s="363">
        <v>0</v>
      </c>
      <c r="AL11" s="363">
        <v>0</v>
      </c>
      <c r="AM11" s="363">
        <v>0</v>
      </c>
      <c r="AN11" s="363">
        <v>0</v>
      </c>
      <c r="AO11" s="363">
        <v>0</v>
      </c>
      <c r="AP11" s="363">
        <v>0</v>
      </c>
      <c r="AQ11" s="363">
        <v>0</v>
      </c>
      <c r="AR11" s="363">
        <v>0</v>
      </c>
      <c r="AS11" s="363">
        <v>0</v>
      </c>
      <c r="AT11" s="363">
        <v>0</v>
      </c>
      <c r="AU11" s="363">
        <v>0</v>
      </c>
      <c r="AV11" s="363">
        <v>0</v>
      </c>
      <c r="AW11" s="363">
        <v>0</v>
      </c>
      <c r="AX11" s="363">
        <v>0</v>
      </c>
      <c r="AY11" s="363">
        <v>0</v>
      </c>
      <c r="AZ11" s="363">
        <v>0</v>
      </c>
      <c r="BA11" s="363">
        <v>0</v>
      </c>
      <c r="BB11" s="363">
        <v>0</v>
      </c>
      <c r="BC11" s="363">
        <v>0</v>
      </c>
      <c r="BD11" s="363">
        <v>0</v>
      </c>
      <c r="BE11" s="363">
        <v>0</v>
      </c>
      <c r="BF11" s="363">
        <v>0</v>
      </c>
      <c r="BG11" s="363">
        <v>0</v>
      </c>
      <c r="BH11" s="363">
        <v>0</v>
      </c>
      <c r="BI11" s="363">
        <v>0</v>
      </c>
      <c r="BJ11" s="363">
        <v>0</v>
      </c>
      <c r="BK11" s="363">
        <v>0</v>
      </c>
      <c r="BL11" s="363">
        <v>0</v>
      </c>
      <c r="BM11" s="363">
        <v>0</v>
      </c>
      <c r="BN11" s="363">
        <v>0</v>
      </c>
      <c r="BO11" s="363">
        <v>0</v>
      </c>
      <c r="BP11" s="363">
        <v>0</v>
      </c>
      <c r="BQ11" s="363">
        <v>145.66823881438239</v>
      </c>
      <c r="BR11" s="363">
        <v>1436.2081898445697</v>
      </c>
      <c r="BS11" s="363">
        <v>2723.0163881055287</v>
      </c>
      <c r="BT11" s="363">
        <v>4480.8878862568699</v>
      </c>
      <c r="BU11" s="363">
        <v>7217.5589902304382</v>
      </c>
      <c r="BV11" s="363">
        <v>9113.6690039699643</v>
      </c>
      <c r="BW11" s="363">
        <v>10644.612405304932</v>
      </c>
      <c r="BX11" s="363">
        <v>11314.842505617891</v>
      </c>
      <c r="BY11" s="363">
        <v>12192.797754655761</v>
      </c>
      <c r="BZ11" s="363">
        <v>13327.581748823903</v>
      </c>
      <c r="CA11" s="363">
        <v>14581.777963666462</v>
      </c>
      <c r="CB11" s="363">
        <v>16369.714763885913</v>
      </c>
      <c r="CC11" s="364">
        <v>17931.954478009517</v>
      </c>
    </row>
    <row r="12" spans="1:81" x14ac:dyDescent="0.4">
      <c r="B12" s="255" t="s">
        <v>407</v>
      </c>
      <c r="C12" s="362"/>
      <c r="D12" s="363">
        <v>0</v>
      </c>
      <c r="E12" s="363">
        <v>0</v>
      </c>
      <c r="F12" s="363">
        <v>0</v>
      </c>
      <c r="G12" s="363">
        <v>0</v>
      </c>
      <c r="H12" s="363">
        <v>0</v>
      </c>
      <c r="I12" s="363">
        <v>0</v>
      </c>
      <c r="J12" s="363">
        <v>0</v>
      </c>
      <c r="K12" s="363">
        <v>0</v>
      </c>
      <c r="L12" s="363">
        <v>0</v>
      </c>
      <c r="M12" s="363">
        <v>0</v>
      </c>
      <c r="N12" s="363">
        <v>0</v>
      </c>
      <c r="O12" s="363">
        <v>0</v>
      </c>
      <c r="P12" s="363">
        <v>0</v>
      </c>
      <c r="Q12" s="363">
        <v>0</v>
      </c>
      <c r="R12" s="363">
        <v>0</v>
      </c>
      <c r="S12" s="363">
        <v>0</v>
      </c>
      <c r="T12" s="363">
        <v>0</v>
      </c>
      <c r="U12" s="363">
        <v>0</v>
      </c>
      <c r="V12" s="363">
        <v>0</v>
      </c>
      <c r="W12" s="363">
        <v>0</v>
      </c>
      <c r="X12" s="363">
        <v>0</v>
      </c>
      <c r="Y12" s="363">
        <v>0</v>
      </c>
      <c r="Z12" s="363">
        <v>0</v>
      </c>
      <c r="AA12" s="363">
        <v>0</v>
      </c>
      <c r="AB12" s="363">
        <v>0</v>
      </c>
      <c r="AC12" s="363">
        <v>0</v>
      </c>
      <c r="AD12" s="363">
        <v>0</v>
      </c>
      <c r="AE12" s="363">
        <v>0</v>
      </c>
      <c r="AF12" s="363">
        <v>0</v>
      </c>
      <c r="AG12" s="363">
        <v>0</v>
      </c>
      <c r="AH12" s="363">
        <v>0</v>
      </c>
      <c r="AI12" s="363">
        <v>0</v>
      </c>
      <c r="AJ12" s="363">
        <v>0</v>
      </c>
      <c r="AK12" s="363">
        <v>0</v>
      </c>
      <c r="AL12" s="363">
        <v>0</v>
      </c>
      <c r="AM12" s="363">
        <v>0</v>
      </c>
      <c r="AN12" s="363">
        <v>0</v>
      </c>
      <c r="AO12" s="363">
        <v>0</v>
      </c>
      <c r="AP12" s="363">
        <v>0</v>
      </c>
      <c r="AQ12" s="363">
        <v>0</v>
      </c>
      <c r="AR12" s="363">
        <v>0</v>
      </c>
      <c r="AS12" s="363">
        <v>0</v>
      </c>
      <c r="AT12" s="363">
        <v>0</v>
      </c>
      <c r="AU12" s="363">
        <v>0</v>
      </c>
      <c r="AV12" s="363">
        <v>0</v>
      </c>
      <c r="AW12" s="363">
        <v>0</v>
      </c>
      <c r="AX12" s="363">
        <v>0</v>
      </c>
      <c r="AY12" s="363">
        <v>0</v>
      </c>
      <c r="AZ12" s="363">
        <v>0</v>
      </c>
      <c r="BA12" s="363">
        <v>0</v>
      </c>
      <c r="BB12" s="363">
        <v>0</v>
      </c>
      <c r="BC12" s="363">
        <v>0</v>
      </c>
      <c r="BD12" s="363">
        <v>0</v>
      </c>
      <c r="BE12" s="363">
        <v>0</v>
      </c>
      <c r="BF12" s="363">
        <v>0</v>
      </c>
      <c r="BG12" s="363">
        <v>0</v>
      </c>
      <c r="BH12" s="363">
        <v>0</v>
      </c>
      <c r="BI12" s="363">
        <v>0</v>
      </c>
      <c r="BJ12" s="363">
        <v>0</v>
      </c>
      <c r="BK12" s="363">
        <v>0</v>
      </c>
      <c r="BL12" s="363">
        <v>0</v>
      </c>
      <c r="BM12" s="363">
        <v>0</v>
      </c>
      <c r="BN12" s="363">
        <v>0</v>
      </c>
      <c r="BO12" s="363">
        <v>0</v>
      </c>
      <c r="BP12" s="363">
        <v>0</v>
      </c>
      <c r="BQ12" s="363">
        <v>14.866828625617664</v>
      </c>
      <c r="BR12" s="363">
        <v>128.38229163543059</v>
      </c>
      <c r="BS12" s="363">
        <v>281.56789349446876</v>
      </c>
      <c r="BT12" s="363">
        <v>679.49144854305064</v>
      </c>
      <c r="BU12" s="363">
        <v>1420.1358092585815</v>
      </c>
      <c r="BV12" s="363">
        <v>1511.7411424000322</v>
      </c>
      <c r="BW12" s="363">
        <v>1855.2175795350747</v>
      </c>
      <c r="BX12" s="363">
        <v>2254.5249622131687</v>
      </c>
      <c r="BY12" s="363">
        <v>2583.1099173912935</v>
      </c>
      <c r="BZ12" s="363">
        <v>3031.8379756386767</v>
      </c>
      <c r="CA12" s="363">
        <v>3187.5889913207002</v>
      </c>
      <c r="CB12" s="363">
        <v>2768.3440645254886</v>
      </c>
      <c r="CC12" s="364">
        <v>3017.5675012506626</v>
      </c>
    </row>
    <row r="13" spans="1:81" ht="27" customHeight="1" x14ac:dyDescent="0.4">
      <c r="A13" s="359"/>
      <c r="B13" s="265" t="s">
        <v>593</v>
      </c>
      <c r="C13" s="362"/>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v>0.30564139441048421</v>
      </c>
      <c r="BR13" s="363">
        <v>5.721569022334136</v>
      </c>
      <c r="BS13" s="363">
        <v>11.308480768204049</v>
      </c>
      <c r="BT13" s="363">
        <v>18.514200409908543</v>
      </c>
      <c r="BU13" s="363">
        <v>29.028025871579125</v>
      </c>
      <c r="BV13" s="363">
        <v>42.140716229899482</v>
      </c>
      <c r="BW13" s="363">
        <v>47.376943819572226</v>
      </c>
      <c r="BX13" s="363">
        <v>51.04139413451022</v>
      </c>
      <c r="BY13" s="363">
        <v>55.588940850207692</v>
      </c>
      <c r="BZ13" s="363">
        <v>61.068459828351202</v>
      </c>
      <c r="CA13" s="363">
        <v>66.104146432907967</v>
      </c>
      <c r="CB13" s="363">
        <v>71.195842060082455</v>
      </c>
      <c r="CC13" s="364">
        <v>77.934699200286687</v>
      </c>
    </row>
    <row r="14" spans="1:81" s="219" customFormat="1" ht="25.5" customHeight="1" x14ac:dyDescent="0.4">
      <c r="A14" s="359"/>
      <c r="B14" s="316" t="s">
        <v>217</v>
      </c>
      <c r="C14" s="365"/>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v>4.7691617500000003</v>
      </c>
      <c r="BR14" s="360">
        <v>6.040064700000003</v>
      </c>
      <c r="BS14" s="360">
        <v>6.9357352999999913</v>
      </c>
      <c r="BT14" s="360">
        <v>7.3484010500000174</v>
      </c>
      <c r="BU14" s="360">
        <v>8.2211221899999884</v>
      </c>
      <c r="BV14" s="360">
        <v>9.1482867099999936</v>
      </c>
      <c r="BW14" s="360">
        <v>10.039949220000004</v>
      </c>
      <c r="BX14" s="360">
        <v>10.623631461061599</v>
      </c>
      <c r="BY14" s="360">
        <v>11.224071033452583</v>
      </c>
      <c r="BZ14" s="360">
        <v>11.940584630956959</v>
      </c>
      <c r="CA14" s="360">
        <v>12.749763442131266</v>
      </c>
      <c r="CB14" s="360">
        <v>13.513016333341785</v>
      </c>
      <c r="CC14" s="361">
        <v>14.337197402787091</v>
      </c>
    </row>
    <row r="15" spans="1:81" s="219" customFormat="1" ht="26.25" customHeight="1" x14ac:dyDescent="0.4">
      <c r="B15" s="309" t="s">
        <v>219</v>
      </c>
      <c r="C15" s="365"/>
      <c r="D15" s="360">
        <v>0</v>
      </c>
      <c r="E15" s="360">
        <v>0</v>
      </c>
      <c r="F15" s="360">
        <v>0</v>
      </c>
      <c r="G15" s="360">
        <v>0</v>
      </c>
      <c r="H15" s="360">
        <v>0</v>
      </c>
      <c r="I15" s="360">
        <v>0</v>
      </c>
      <c r="J15" s="360">
        <v>0</v>
      </c>
      <c r="K15" s="360">
        <v>0</v>
      </c>
      <c r="L15" s="360">
        <v>0</v>
      </c>
      <c r="M15" s="360">
        <v>0</v>
      </c>
      <c r="N15" s="360">
        <v>0</v>
      </c>
      <c r="O15" s="360">
        <v>0</v>
      </c>
      <c r="P15" s="360">
        <v>0</v>
      </c>
      <c r="Q15" s="360">
        <v>0</v>
      </c>
      <c r="R15" s="360">
        <v>0</v>
      </c>
      <c r="S15" s="360">
        <v>0</v>
      </c>
      <c r="T15" s="360">
        <v>0</v>
      </c>
      <c r="U15" s="360">
        <v>0</v>
      </c>
      <c r="V15" s="360">
        <v>0</v>
      </c>
      <c r="W15" s="360">
        <v>0</v>
      </c>
      <c r="X15" s="360">
        <v>0</v>
      </c>
      <c r="Y15" s="360">
        <v>0</v>
      </c>
      <c r="Z15" s="360">
        <v>0</v>
      </c>
      <c r="AA15" s="360">
        <v>6</v>
      </c>
      <c r="AB15" s="360">
        <v>23.2</v>
      </c>
      <c r="AC15" s="360">
        <f t="shared" ref="AC15:BH15" si="9">SUM(AC16:AC18)</f>
        <v>35.799999999999997</v>
      </c>
      <c r="AD15" s="360">
        <f t="shared" si="9"/>
        <v>62.4</v>
      </c>
      <c r="AE15" s="360">
        <f t="shared" si="9"/>
        <v>95.9</v>
      </c>
      <c r="AF15" s="360">
        <f t="shared" si="9"/>
        <v>127.30000000000001</v>
      </c>
      <c r="AG15" s="360">
        <f t="shared" si="9"/>
        <v>166.7</v>
      </c>
      <c r="AH15" s="360">
        <f t="shared" si="9"/>
        <v>168</v>
      </c>
      <c r="AI15" s="360">
        <f t="shared" si="9"/>
        <v>201</v>
      </c>
      <c r="AJ15" s="360">
        <f t="shared" si="9"/>
        <v>260</v>
      </c>
      <c r="AK15" s="360">
        <f t="shared" si="9"/>
        <v>330</v>
      </c>
      <c r="AL15" s="360">
        <f t="shared" si="9"/>
        <v>403</v>
      </c>
      <c r="AM15" s="360">
        <f t="shared" si="9"/>
        <v>495</v>
      </c>
      <c r="AN15" s="360">
        <f t="shared" si="9"/>
        <v>576</v>
      </c>
      <c r="AO15" s="360">
        <f t="shared" si="9"/>
        <v>686</v>
      </c>
      <c r="AP15" s="360">
        <f t="shared" si="9"/>
        <v>779</v>
      </c>
      <c r="AQ15" s="360">
        <f t="shared" si="9"/>
        <v>897.38499999999999</v>
      </c>
      <c r="AR15" s="360">
        <f t="shared" si="9"/>
        <v>1003.4670000000001</v>
      </c>
      <c r="AS15" s="360">
        <f t="shared" si="9"/>
        <v>1158.527</v>
      </c>
      <c r="AT15" s="360">
        <f t="shared" si="9"/>
        <v>1382.009</v>
      </c>
      <c r="AU15" s="360">
        <f t="shared" si="9"/>
        <v>1706.221</v>
      </c>
      <c r="AV15" s="360">
        <f t="shared" si="9"/>
        <v>1553.4739999999999</v>
      </c>
      <c r="AW15" s="360">
        <f t="shared" si="9"/>
        <v>1795.461</v>
      </c>
      <c r="AX15" s="360">
        <f t="shared" si="9"/>
        <v>1962.682</v>
      </c>
      <c r="AY15" s="360">
        <f t="shared" si="9"/>
        <v>2194.1619999999998</v>
      </c>
      <c r="AZ15" s="360">
        <f t="shared" si="9"/>
        <v>2392.893</v>
      </c>
      <c r="BA15" s="360">
        <f t="shared" si="9"/>
        <v>2521.25</v>
      </c>
      <c r="BB15" s="360">
        <f t="shared" si="9"/>
        <v>2679.9749999999999</v>
      </c>
      <c r="BC15" s="360">
        <f t="shared" si="9"/>
        <v>2822.8040000000001</v>
      </c>
      <c r="BD15" s="360">
        <f t="shared" si="9"/>
        <v>2955.1210000000001</v>
      </c>
      <c r="BE15" s="360">
        <f t="shared" si="9"/>
        <v>3124.4597597447382</v>
      </c>
      <c r="BF15" s="360">
        <f t="shared" si="9"/>
        <v>3250.6787885787207</v>
      </c>
      <c r="BG15" s="360">
        <f t="shared" si="9"/>
        <v>3457.0445494205601</v>
      </c>
      <c r="BH15" s="360">
        <f t="shared" si="9"/>
        <v>3673.5859999999998</v>
      </c>
      <c r="BI15" s="360">
        <f t="shared" ref="BI15:CC15" si="10">SUM(BI16:BI18)</f>
        <v>3924.14037813</v>
      </c>
      <c r="BJ15" s="360">
        <f t="shared" si="10"/>
        <v>4149.40578293</v>
      </c>
      <c r="BK15" s="360">
        <f t="shared" si="10"/>
        <v>4444.4350972342991</v>
      </c>
      <c r="BL15" s="360">
        <f t="shared" si="10"/>
        <v>4734.8039219600005</v>
      </c>
      <c r="BM15" s="360">
        <f t="shared" si="10"/>
        <v>5106.2537628999999</v>
      </c>
      <c r="BN15" s="360">
        <f t="shared" si="10"/>
        <v>5227.7472379531791</v>
      </c>
      <c r="BO15" s="360">
        <f t="shared" si="10"/>
        <v>5339.4256940699997</v>
      </c>
      <c r="BP15" s="360">
        <f t="shared" si="10"/>
        <v>5475.6249157700013</v>
      </c>
      <c r="BQ15" s="360">
        <f t="shared" si="10"/>
        <v>5360.0751764300812</v>
      </c>
      <c r="BR15" s="360">
        <f t="shared" si="10"/>
        <v>5421.7736767999995</v>
      </c>
      <c r="BS15" s="360">
        <f t="shared" si="10"/>
        <v>5489.5433917499959</v>
      </c>
      <c r="BT15" s="360">
        <f t="shared" si="10"/>
        <v>5482.7675999399999</v>
      </c>
      <c r="BU15" s="360">
        <f t="shared" si="10"/>
        <v>5529.3185711499982</v>
      </c>
      <c r="BV15" s="360">
        <f t="shared" si="10"/>
        <v>5675.5506973500005</v>
      </c>
      <c r="BW15" s="360">
        <f t="shared" si="10"/>
        <v>5908.4831024900022</v>
      </c>
      <c r="BX15" s="360">
        <f t="shared" si="10"/>
        <v>5354.9691449184802</v>
      </c>
      <c r="BY15" s="360">
        <f t="shared" si="10"/>
        <v>5367.0491906556463</v>
      </c>
      <c r="BZ15" s="360">
        <f t="shared" si="10"/>
        <v>5550.0009292712039</v>
      </c>
      <c r="CA15" s="360">
        <f t="shared" si="10"/>
        <v>5818.0041928694445</v>
      </c>
      <c r="CB15" s="360">
        <f t="shared" si="10"/>
        <v>6075.6682948701964</v>
      </c>
      <c r="CC15" s="361">
        <f t="shared" si="10"/>
        <v>6397.3542423637127</v>
      </c>
    </row>
    <row r="16" spans="1:81" x14ac:dyDescent="0.4">
      <c r="B16" s="255" t="s">
        <v>592</v>
      </c>
      <c r="C16" s="362"/>
      <c r="D16" s="363">
        <v>0</v>
      </c>
      <c r="E16" s="363">
        <v>0</v>
      </c>
      <c r="F16" s="363">
        <v>0</v>
      </c>
      <c r="G16" s="363">
        <v>0</v>
      </c>
      <c r="H16" s="363">
        <v>0</v>
      </c>
      <c r="I16" s="363">
        <v>0</v>
      </c>
      <c r="J16" s="363">
        <v>0</v>
      </c>
      <c r="K16" s="363">
        <v>0</v>
      </c>
      <c r="L16" s="363">
        <v>0</v>
      </c>
      <c r="M16" s="363">
        <v>0</v>
      </c>
      <c r="N16" s="363">
        <v>0</v>
      </c>
      <c r="O16" s="363">
        <v>0</v>
      </c>
      <c r="P16" s="363">
        <v>0</v>
      </c>
      <c r="Q16" s="363">
        <v>0</v>
      </c>
      <c r="R16" s="363">
        <v>0</v>
      </c>
      <c r="S16" s="363">
        <v>0</v>
      </c>
      <c r="T16" s="363">
        <v>0</v>
      </c>
      <c r="U16" s="363">
        <v>0</v>
      </c>
      <c r="V16" s="363">
        <v>0</v>
      </c>
      <c r="W16" s="363">
        <v>0</v>
      </c>
      <c r="X16" s="363">
        <v>0</v>
      </c>
      <c r="Y16" s="363">
        <v>0</v>
      </c>
      <c r="Z16" s="363">
        <v>0</v>
      </c>
      <c r="AA16" s="363">
        <v>0</v>
      </c>
      <c r="AB16" s="363">
        <v>0</v>
      </c>
      <c r="AC16" s="363">
        <v>7.6447916666666655</v>
      </c>
      <c r="AD16" s="363">
        <v>13.060404095620544</v>
      </c>
      <c r="AE16" s="363">
        <v>19.217480173446685</v>
      </c>
      <c r="AF16" s="363">
        <v>24.278010196304265</v>
      </c>
      <c r="AG16" s="363">
        <v>30.829420382504928</v>
      </c>
      <c r="AH16" s="363">
        <v>29.110512129380052</v>
      </c>
      <c r="AI16" s="363">
        <v>33.549592894152475</v>
      </c>
      <c r="AJ16" s="363">
        <v>40.369007052134776</v>
      </c>
      <c r="AK16" s="363">
        <v>46.752225119122535</v>
      </c>
      <c r="AL16" s="363">
        <v>54.320191795418218</v>
      </c>
      <c r="AM16" s="363">
        <v>59.875101756018147</v>
      </c>
      <c r="AN16" s="363">
        <v>65.101994394921959</v>
      </c>
      <c r="AO16" s="363">
        <v>74.2190013532487</v>
      </c>
      <c r="AP16" s="363">
        <v>80.449906377863556</v>
      </c>
      <c r="AQ16" s="363">
        <v>90.01536154090887</v>
      </c>
      <c r="AR16" s="363">
        <v>97.347068426548574</v>
      </c>
      <c r="AS16" s="363">
        <v>106.17280948270272</v>
      </c>
      <c r="AT16" s="363">
        <v>124.86515488177545</v>
      </c>
      <c r="AU16" s="363">
        <v>152.5137354583984</v>
      </c>
      <c r="AV16" s="363">
        <v>0</v>
      </c>
      <c r="AW16" s="363">
        <v>0</v>
      </c>
      <c r="AX16" s="363">
        <v>0</v>
      </c>
      <c r="AY16" s="363">
        <v>0</v>
      </c>
      <c r="AZ16" s="363">
        <v>0</v>
      </c>
      <c r="BA16" s="363">
        <v>0</v>
      </c>
      <c r="BB16" s="363">
        <v>0</v>
      </c>
      <c r="BC16" s="363">
        <v>0</v>
      </c>
      <c r="BD16" s="363">
        <v>0</v>
      </c>
      <c r="BE16" s="363">
        <v>0</v>
      </c>
      <c r="BF16" s="363">
        <v>0</v>
      </c>
      <c r="BG16" s="363">
        <v>0</v>
      </c>
      <c r="BH16" s="363">
        <v>0</v>
      </c>
      <c r="BI16" s="363">
        <v>0</v>
      </c>
      <c r="BJ16" s="363">
        <v>0</v>
      </c>
      <c r="BK16" s="363">
        <v>0</v>
      </c>
      <c r="BL16" s="363">
        <v>0</v>
      </c>
      <c r="BM16" s="363">
        <v>0</v>
      </c>
      <c r="BN16" s="363">
        <v>0</v>
      </c>
      <c r="BO16" s="363">
        <v>0</v>
      </c>
      <c r="BP16" s="363">
        <v>0</v>
      </c>
      <c r="BQ16" s="363">
        <v>0</v>
      </c>
      <c r="BR16" s="363">
        <v>0</v>
      </c>
      <c r="BS16" s="363">
        <v>0</v>
      </c>
      <c r="BT16" s="363">
        <v>0</v>
      </c>
      <c r="BU16" s="363">
        <v>0</v>
      </c>
      <c r="BV16" s="363">
        <v>0</v>
      </c>
      <c r="BW16" s="363">
        <v>0</v>
      </c>
      <c r="BX16" s="363">
        <v>0</v>
      </c>
      <c r="BY16" s="363">
        <v>0</v>
      </c>
      <c r="BZ16" s="363">
        <v>0</v>
      </c>
      <c r="CA16" s="363">
        <v>0</v>
      </c>
      <c r="CB16" s="363">
        <v>0</v>
      </c>
      <c r="CC16" s="364">
        <v>0</v>
      </c>
    </row>
    <row r="17" spans="1:81" x14ac:dyDescent="0.4">
      <c r="B17" s="255" t="s">
        <v>408</v>
      </c>
      <c r="C17" s="362"/>
      <c r="D17" s="363">
        <v>0</v>
      </c>
      <c r="E17" s="363">
        <v>0</v>
      </c>
      <c r="F17" s="363">
        <v>0</v>
      </c>
      <c r="G17" s="363">
        <v>0</v>
      </c>
      <c r="H17" s="363">
        <v>0</v>
      </c>
      <c r="I17" s="363">
        <v>0</v>
      </c>
      <c r="J17" s="363">
        <v>0</v>
      </c>
      <c r="K17" s="363">
        <v>0</v>
      </c>
      <c r="L17" s="363">
        <v>0</v>
      </c>
      <c r="M17" s="363">
        <v>0</v>
      </c>
      <c r="N17" s="363">
        <v>0</v>
      </c>
      <c r="O17" s="363">
        <v>0</v>
      </c>
      <c r="P17" s="363">
        <v>0</v>
      </c>
      <c r="Q17" s="363">
        <v>0</v>
      </c>
      <c r="R17" s="363">
        <v>0</v>
      </c>
      <c r="S17" s="363">
        <v>0</v>
      </c>
      <c r="T17" s="363">
        <v>0</v>
      </c>
      <c r="U17" s="363">
        <v>0</v>
      </c>
      <c r="V17" s="363">
        <v>0</v>
      </c>
      <c r="W17" s="363">
        <v>0</v>
      </c>
      <c r="X17" s="363">
        <v>0</v>
      </c>
      <c r="Y17" s="363">
        <v>0</v>
      </c>
      <c r="Z17" s="363">
        <v>0</v>
      </c>
      <c r="AA17" s="363">
        <v>0</v>
      </c>
      <c r="AB17" s="363">
        <v>0</v>
      </c>
      <c r="AC17" s="363">
        <v>9.9755208333333325</v>
      </c>
      <c r="AD17" s="363">
        <v>18.142219792696004</v>
      </c>
      <c r="AE17" s="363">
        <v>27.405666970959093</v>
      </c>
      <c r="AF17" s="363">
        <v>36.975452651547229</v>
      </c>
      <c r="AG17" s="363">
        <v>47.030814376786886</v>
      </c>
      <c r="AH17" s="363">
        <v>47.094339622641513</v>
      </c>
      <c r="AI17" s="363">
        <v>56.833456698741671</v>
      </c>
      <c r="AJ17" s="363">
        <v>70.134664795816093</v>
      </c>
      <c r="AK17" s="363">
        <v>89.996179088375442</v>
      </c>
      <c r="AL17" s="363">
        <v>107.5668620138519</v>
      </c>
      <c r="AM17" s="363">
        <v>131.12117688103268</v>
      </c>
      <c r="AN17" s="363">
        <v>148.84093337854017</v>
      </c>
      <c r="AO17" s="363">
        <v>171.82790159378595</v>
      </c>
      <c r="AP17" s="363">
        <v>194.35447124132716</v>
      </c>
      <c r="AQ17" s="363">
        <v>218.41677683791443</v>
      </c>
      <c r="AR17" s="363">
        <v>236.30305082986754</v>
      </c>
      <c r="AS17" s="363">
        <v>267.54749990048106</v>
      </c>
      <c r="AT17" s="363">
        <v>311.34100986175179</v>
      </c>
      <c r="AU17" s="363">
        <v>365.16189983173882</v>
      </c>
      <c r="AV17" s="363">
        <v>0</v>
      </c>
      <c r="AW17" s="363">
        <v>0</v>
      </c>
      <c r="AX17" s="363">
        <v>0</v>
      </c>
      <c r="AY17" s="363">
        <v>0</v>
      </c>
      <c r="AZ17" s="363">
        <v>0</v>
      </c>
      <c r="BA17" s="363">
        <v>0</v>
      </c>
      <c r="BB17" s="363">
        <v>0</v>
      </c>
      <c r="BC17" s="363">
        <v>0</v>
      </c>
      <c r="BD17" s="363">
        <v>0</v>
      </c>
      <c r="BE17" s="363">
        <v>0</v>
      </c>
      <c r="BF17" s="363">
        <v>0</v>
      </c>
      <c r="BG17" s="363">
        <v>0</v>
      </c>
      <c r="BH17" s="363">
        <v>0</v>
      </c>
      <c r="BI17" s="363">
        <v>0</v>
      </c>
      <c r="BJ17" s="363">
        <v>0</v>
      </c>
      <c r="BK17" s="363">
        <v>0</v>
      </c>
      <c r="BL17" s="363">
        <v>0</v>
      </c>
      <c r="BM17" s="363">
        <v>0</v>
      </c>
      <c r="BN17" s="363">
        <v>0</v>
      </c>
      <c r="BO17" s="363">
        <v>0</v>
      </c>
      <c r="BP17" s="363">
        <v>0</v>
      </c>
      <c r="BQ17" s="363">
        <v>0</v>
      </c>
      <c r="BR17" s="363">
        <v>0</v>
      </c>
      <c r="BS17" s="363">
        <v>0</v>
      </c>
      <c r="BT17" s="363">
        <v>0</v>
      </c>
      <c r="BU17" s="363">
        <v>0</v>
      </c>
      <c r="BV17" s="363">
        <v>0</v>
      </c>
      <c r="BW17" s="363">
        <v>0</v>
      </c>
      <c r="BX17" s="363">
        <v>0</v>
      </c>
      <c r="BY17" s="363">
        <v>0</v>
      </c>
      <c r="BZ17" s="363">
        <v>0</v>
      </c>
      <c r="CA17" s="363">
        <v>0</v>
      </c>
      <c r="CB17" s="363">
        <v>0</v>
      </c>
      <c r="CC17" s="364">
        <v>0</v>
      </c>
    </row>
    <row r="18" spans="1:81" x14ac:dyDescent="0.4">
      <c r="B18" s="255" t="s">
        <v>407</v>
      </c>
      <c r="C18" s="362"/>
      <c r="D18" s="363">
        <v>0</v>
      </c>
      <c r="E18" s="363">
        <v>0</v>
      </c>
      <c r="F18" s="363">
        <v>0</v>
      </c>
      <c r="G18" s="363">
        <v>0</v>
      </c>
      <c r="H18" s="363">
        <v>0</v>
      </c>
      <c r="I18" s="363">
        <v>0</v>
      </c>
      <c r="J18" s="363">
        <v>0</v>
      </c>
      <c r="K18" s="363">
        <v>0</v>
      </c>
      <c r="L18" s="363">
        <v>0</v>
      </c>
      <c r="M18" s="363">
        <v>0</v>
      </c>
      <c r="N18" s="363">
        <v>0</v>
      </c>
      <c r="O18" s="363">
        <v>0</v>
      </c>
      <c r="P18" s="363">
        <v>0</v>
      </c>
      <c r="Q18" s="363">
        <v>0</v>
      </c>
      <c r="R18" s="363">
        <v>0</v>
      </c>
      <c r="S18" s="363">
        <v>0</v>
      </c>
      <c r="T18" s="363">
        <v>0</v>
      </c>
      <c r="U18" s="363">
        <v>0</v>
      </c>
      <c r="V18" s="363">
        <v>0</v>
      </c>
      <c r="W18" s="363">
        <v>0</v>
      </c>
      <c r="X18" s="363">
        <v>0</v>
      </c>
      <c r="Y18" s="363">
        <v>0</v>
      </c>
      <c r="Z18" s="363">
        <v>0</v>
      </c>
      <c r="AA18" s="363">
        <v>0</v>
      </c>
      <c r="AB18" s="363">
        <v>0</v>
      </c>
      <c r="AC18" s="363">
        <v>18.1796875</v>
      </c>
      <c r="AD18" s="363">
        <v>31.19737611168345</v>
      </c>
      <c r="AE18" s="363">
        <v>49.276852855594228</v>
      </c>
      <c r="AF18" s="363">
        <v>66.046537152148517</v>
      </c>
      <c r="AG18" s="363">
        <v>88.839765240708175</v>
      </c>
      <c r="AH18" s="363">
        <v>91.795148247978432</v>
      </c>
      <c r="AI18" s="363">
        <v>110.61695040710585</v>
      </c>
      <c r="AJ18" s="363">
        <v>149.4963281520491</v>
      </c>
      <c r="AK18" s="363">
        <v>193.25159579250203</v>
      </c>
      <c r="AL18" s="363">
        <v>241.11294619072987</v>
      </c>
      <c r="AM18" s="363">
        <v>304.00372136294919</v>
      </c>
      <c r="AN18" s="363">
        <v>362.05707222653785</v>
      </c>
      <c r="AO18" s="363">
        <v>439.95309705296535</v>
      </c>
      <c r="AP18" s="363">
        <v>504.19562238080925</v>
      </c>
      <c r="AQ18" s="363">
        <v>588.95286162117668</v>
      </c>
      <c r="AR18" s="363">
        <v>669.81688074358397</v>
      </c>
      <c r="AS18" s="363">
        <v>784.80669061681635</v>
      </c>
      <c r="AT18" s="363">
        <v>945.80283525647269</v>
      </c>
      <c r="AU18" s="363">
        <v>1188.5453647098627</v>
      </c>
      <c r="AV18" s="363">
        <v>1553.4739999999999</v>
      </c>
      <c r="AW18" s="363">
        <v>1795.461</v>
      </c>
      <c r="AX18" s="363">
        <v>1962.682</v>
      </c>
      <c r="AY18" s="363">
        <v>2194.1619999999998</v>
      </c>
      <c r="AZ18" s="363">
        <v>2392.893</v>
      </c>
      <c r="BA18" s="363">
        <v>2521.25</v>
      </c>
      <c r="BB18" s="363">
        <v>2679.9749999999999</v>
      </c>
      <c r="BC18" s="363">
        <v>2822.8040000000001</v>
      </c>
      <c r="BD18" s="363">
        <v>2955.1210000000001</v>
      </c>
      <c r="BE18" s="363">
        <v>3124.4597597447382</v>
      </c>
      <c r="BF18" s="363">
        <v>3250.6787885787207</v>
      </c>
      <c r="BG18" s="363">
        <v>3457.0445494205601</v>
      </c>
      <c r="BH18" s="363">
        <v>3673.5859999999998</v>
      </c>
      <c r="BI18" s="363">
        <v>3924.14037813</v>
      </c>
      <c r="BJ18" s="363">
        <v>4149.40578293</v>
      </c>
      <c r="BK18" s="363">
        <v>4444.4350972342991</v>
      </c>
      <c r="BL18" s="363">
        <v>4734.8039219600005</v>
      </c>
      <c r="BM18" s="363">
        <v>5106.2537628999999</v>
      </c>
      <c r="BN18" s="363">
        <v>5227.7472379531791</v>
      </c>
      <c r="BO18" s="363">
        <v>5339.4256940699997</v>
      </c>
      <c r="BP18" s="363">
        <v>5475.6249157700013</v>
      </c>
      <c r="BQ18" s="363">
        <v>5360.0751764300812</v>
      </c>
      <c r="BR18" s="363">
        <v>5421.7736767999995</v>
      </c>
      <c r="BS18" s="363">
        <v>5489.5433917499959</v>
      </c>
      <c r="BT18" s="363">
        <v>5482.7675999399999</v>
      </c>
      <c r="BU18" s="363">
        <v>5529.3185711499982</v>
      </c>
      <c r="BV18" s="363">
        <v>5675.5506973500005</v>
      </c>
      <c r="BW18" s="363">
        <v>5908.4831024900022</v>
      </c>
      <c r="BX18" s="363">
        <v>5354.9691449184802</v>
      </c>
      <c r="BY18" s="363">
        <v>5367.0491906556463</v>
      </c>
      <c r="BZ18" s="363">
        <v>5550.0009292712039</v>
      </c>
      <c r="CA18" s="363">
        <v>5818.0041928694445</v>
      </c>
      <c r="CB18" s="363">
        <v>6075.6682948701964</v>
      </c>
      <c r="CC18" s="364">
        <v>6397.3542423637127</v>
      </c>
    </row>
    <row r="19" spans="1:81" ht="25.5" customHeight="1" x14ac:dyDescent="0.4">
      <c r="B19" s="265" t="s">
        <v>593</v>
      </c>
      <c r="C19" s="362"/>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v>0</v>
      </c>
      <c r="AB19" s="363">
        <v>0</v>
      </c>
      <c r="AC19" s="363">
        <v>0</v>
      </c>
      <c r="AD19" s="363">
        <v>0</v>
      </c>
      <c r="AE19" s="363">
        <v>0</v>
      </c>
      <c r="AF19" s="363">
        <v>0</v>
      </c>
      <c r="AG19" s="363">
        <v>0</v>
      </c>
      <c r="AH19" s="363">
        <v>0</v>
      </c>
      <c r="AI19" s="363">
        <v>0</v>
      </c>
      <c r="AJ19" s="363">
        <v>0</v>
      </c>
      <c r="AK19" s="363">
        <v>0</v>
      </c>
      <c r="AL19" s="363">
        <v>0</v>
      </c>
      <c r="AM19" s="363">
        <v>0</v>
      </c>
      <c r="AN19" s="363">
        <v>0</v>
      </c>
      <c r="AO19" s="363">
        <v>0</v>
      </c>
      <c r="AP19" s="363">
        <v>0</v>
      </c>
      <c r="AQ19" s="363">
        <v>0</v>
      </c>
      <c r="AR19" s="363">
        <v>0</v>
      </c>
      <c r="AS19" s="363">
        <v>0</v>
      </c>
      <c r="AT19" s="363">
        <v>0</v>
      </c>
      <c r="AU19" s="363">
        <v>0</v>
      </c>
      <c r="AV19" s="363">
        <v>0</v>
      </c>
      <c r="AW19" s="363">
        <v>0</v>
      </c>
      <c r="AX19" s="363">
        <v>0</v>
      </c>
      <c r="AY19" s="363">
        <v>0</v>
      </c>
      <c r="AZ19" s="363">
        <v>0</v>
      </c>
      <c r="BA19" s="363">
        <v>0</v>
      </c>
      <c r="BB19" s="363">
        <v>0</v>
      </c>
      <c r="BC19" s="363">
        <v>0</v>
      </c>
      <c r="BD19" s="363">
        <v>0</v>
      </c>
      <c r="BE19" s="363">
        <v>0</v>
      </c>
      <c r="BF19" s="363">
        <v>0.98050926263664173</v>
      </c>
      <c r="BG19" s="363">
        <v>1.1474342087825007</v>
      </c>
      <c r="BH19" s="363">
        <v>1.2809975466972452</v>
      </c>
      <c r="BI19" s="363">
        <v>1.3551307785987141</v>
      </c>
      <c r="BJ19" s="363">
        <v>1.221531470376489</v>
      </c>
      <c r="BK19" s="363">
        <v>1.4007757285709026</v>
      </c>
      <c r="BL19" s="363">
        <v>1.8244595136349979</v>
      </c>
      <c r="BM19" s="363">
        <v>2.6194879647483651</v>
      </c>
      <c r="BN19" s="363">
        <v>2.9938302080290007</v>
      </c>
      <c r="BO19" s="363">
        <v>3.60291287894885</v>
      </c>
      <c r="BP19" s="363">
        <v>4.6984212498278017</v>
      </c>
      <c r="BQ19" s="363">
        <v>5.9388008020396468</v>
      </c>
      <c r="BR19" s="363">
        <v>7.1040986012377694</v>
      </c>
      <c r="BS19" s="363">
        <v>8.6052891119556101</v>
      </c>
      <c r="BT19" s="363">
        <v>9.7416304714027984</v>
      </c>
      <c r="BU19" s="363">
        <v>10.656895383790856</v>
      </c>
      <c r="BV19" s="363">
        <v>12.174471764948578</v>
      </c>
      <c r="BW19" s="363">
        <v>13.679666973198302</v>
      </c>
      <c r="BX19" s="363">
        <v>14.610083557085105</v>
      </c>
      <c r="BY19" s="363">
        <v>14.643041819367696</v>
      </c>
      <c r="BZ19" s="363">
        <v>15.142193189945383</v>
      </c>
      <c r="CA19" s="363">
        <v>15.8733925617396</v>
      </c>
      <c r="CB19" s="363">
        <v>16.576383364863936</v>
      </c>
      <c r="CC19" s="364">
        <v>17.454046418530684</v>
      </c>
    </row>
    <row r="20" spans="1:81" s="219" customFormat="1" ht="26.25" customHeight="1" x14ac:dyDescent="0.4">
      <c r="B20" s="316" t="s">
        <v>253</v>
      </c>
      <c r="C20" s="365"/>
      <c r="D20" s="360">
        <v>0</v>
      </c>
      <c r="E20" s="360">
        <v>0</v>
      </c>
      <c r="F20" s="360">
        <v>0</v>
      </c>
      <c r="G20" s="360">
        <v>0</v>
      </c>
      <c r="H20" s="360">
        <v>0</v>
      </c>
      <c r="I20" s="360">
        <v>0</v>
      </c>
      <c r="J20" s="360">
        <v>0</v>
      </c>
      <c r="K20" s="360">
        <v>0</v>
      </c>
      <c r="L20" s="360">
        <v>0</v>
      </c>
      <c r="M20" s="360">
        <v>0</v>
      </c>
      <c r="N20" s="360">
        <v>0</v>
      </c>
      <c r="O20" s="360">
        <v>0</v>
      </c>
      <c r="P20" s="360">
        <v>0</v>
      </c>
      <c r="Q20" s="360">
        <v>0</v>
      </c>
      <c r="R20" s="360">
        <v>0</v>
      </c>
      <c r="S20" s="360">
        <v>0</v>
      </c>
      <c r="T20" s="360">
        <v>0</v>
      </c>
      <c r="U20" s="360">
        <v>0</v>
      </c>
      <c r="V20" s="360">
        <v>0</v>
      </c>
      <c r="W20" s="360">
        <v>0</v>
      </c>
      <c r="X20" s="360">
        <v>0</v>
      </c>
      <c r="Y20" s="360">
        <v>0</v>
      </c>
      <c r="Z20" s="360">
        <v>0</v>
      </c>
      <c r="AA20" s="360">
        <v>0</v>
      </c>
      <c r="AB20" s="360">
        <v>0</v>
      </c>
      <c r="AC20" s="360">
        <v>0</v>
      </c>
      <c r="AD20" s="360">
        <v>0</v>
      </c>
      <c r="AE20" s="360">
        <v>0.2</v>
      </c>
      <c r="AF20" s="360">
        <f t="shared" ref="AF20:BK20" si="11">SUM(AF21:AF23)</f>
        <v>8.1999999999999993</v>
      </c>
      <c r="AG20" s="360">
        <f t="shared" si="11"/>
        <v>19.8</v>
      </c>
      <c r="AH20" s="360">
        <f t="shared" si="11"/>
        <v>47</v>
      </c>
      <c r="AI20" s="360">
        <f t="shared" si="11"/>
        <v>79</v>
      </c>
      <c r="AJ20" s="360">
        <f t="shared" si="11"/>
        <v>125.00000000000001</v>
      </c>
      <c r="AK20" s="360">
        <f t="shared" si="11"/>
        <v>173</v>
      </c>
      <c r="AL20" s="360">
        <f t="shared" si="11"/>
        <v>236</v>
      </c>
      <c r="AM20" s="360">
        <f t="shared" si="11"/>
        <v>304</v>
      </c>
      <c r="AN20" s="360">
        <f t="shared" si="11"/>
        <v>356</v>
      </c>
      <c r="AO20" s="360">
        <f t="shared" si="11"/>
        <v>422</v>
      </c>
      <c r="AP20" s="360">
        <f t="shared" si="11"/>
        <v>514</v>
      </c>
      <c r="AQ20" s="360">
        <f t="shared" si="11"/>
        <v>596.22199999999998</v>
      </c>
      <c r="AR20" s="360">
        <f t="shared" si="11"/>
        <v>675.34</v>
      </c>
      <c r="AS20" s="360">
        <f t="shared" si="11"/>
        <v>769.49900000000002</v>
      </c>
      <c r="AT20" s="360">
        <f t="shared" si="11"/>
        <v>883.25800000000027</v>
      </c>
      <c r="AU20" s="360">
        <f t="shared" si="11"/>
        <v>1061.8779999999999</v>
      </c>
      <c r="AV20" s="360">
        <f t="shared" si="11"/>
        <v>68.302000000000007</v>
      </c>
      <c r="AW20" s="360">
        <f t="shared" si="11"/>
        <v>0</v>
      </c>
      <c r="AX20" s="360">
        <f t="shared" si="11"/>
        <v>0</v>
      </c>
      <c r="AY20" s="360">
        <f t="shared" si="11"/>
        <v>0</v>
      </c>
      <c r="AZ20" s="360">
        <f t="shared" si="11"/>
        <v>0</v>
      </c>
      <c r="BA20" s="360">
        <f t="shared" si="11"/>
        <v>0</v>
      </c>
      <c r="BB20" s="360">
        <f t="shared" si="11"/>
        <v>0</v>
      </c>
      <c r="BC20" s="360">
        <f t="shared" si="11"/>
        <v>0</v>
      </c>
      <c r="BD20" s="360">
        <f t="shared" si="11"/>
        <v>0</v>
      </c>
      <c r="BE20" s="360">
        <f t="shared" si="11"/>
        <v>0</v>
      </c>
      <c r="BF20" s="360">
        <f t="shared" si="11"/>
        <v>0</v>
      </c>
      <c r="BG20" s="360">
        <f t="shared" si="11"/>
        <v>0</v>
      </c>
      <c r="BH20" s="360">
        <f t="shared" si="11"/>
        <v>0</v>
      </c>
      <c r="BI20" s="360">
        <f t="shared" si="11"/>
        <v>0</v>
      </c>
      <c r="BJ20" s="360">
        <f t="shared" si="11"/>
        <v>0</v>
      </c>
      <c r="BK20" s="360">
        <f t="shared" si="11"/>
        <v>0</v>
      </c>
      <c r="BL20" s="360">
        <f t="shared" ref="BL20:CC20" si="12">SUM(BL21:BL23)</f>
        <v>0</v>
      </c>
      <c r="BM20" s="360">
        <f t="shared" si="12"/>
        <v>0</v>
      </c>
      <c r="BN20" s="360">
        <f t="shared" si="12"/>
        <v>0</v>
      </c>
      <c r="BO20" s="360">
        <f t="shared" si="12"/>
        <v>0</v>
      </c>
      <c r="BP20" s="360">
        <f t="shared" si="12"/>
        <v>0</v>
      </c>
      <c r="BQ20" s="360">
        <f t="shared" si="12"/>
        <v>0</v>
      </c>
      <c r="BR20" s="360">
        <f t="shared" si="12"/>
        <v>0</v>
      </c>
      <c r="BS20" s="360">
        <f t="shared" si="12"/>
        <v>0</v>
      </c>
      <c r="BT20" s="360">
        <f t="shared" si="12"/>
        <v>0</v>
      </c>
      <c r="BU20" s="360">
        <f t="shared" si="12"/>
        <v>0</v>
      </c>
      <c r="BV20" s="360">
        <f t="shared" si="12"/>
        <v>0</v>
      </c>
      <c r="BW20" s="360">
        <f t="shared" si="12"/>
        <v>0</v>
      </c>
      <c r="BX20" s="360">
        <f t="shared" si="12"/>
        <v>0</v>
      </c>
      <c r="BY20" s="360">
        <f t="shared" si="12"/>
        <v>0</v>
      </c>
      <c r="BZ20" s="360">
        <f t="shared" si="12"/>
        <v>0</v>
      </c>
      <c r="CA20" s="360">
        <f t="shared" si="12"/>
        <v>0</v>
      </c>
      <c r="CB20" s="360">
        <f t="shared" si="12"/>
        <v>0</v>
      </c>
      <c r="CC20" s="361">
        <f t="shared" si="12"/>
        <v>0</v>
      </c>
    </row>
    <row r="21" spans="1:81" x14ac:dyDescent="0.4">
      <c r="B21" s="255" t="s">
        <v>592</v>
      </c>
      <c r="C21" s="362"/>
      <c r="D21" s="363">
        <v>0</v>
      </c>
      <c r="E21" s="363">
        <v>0</v>
      </c>
      <c r="F21" s="363">
        <v>0</v>
      </c>
      <c r="G21" s="363">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3">
        <v>0</v>
      </c>
      <c r="AC21" s="363">
        <v>0</v>
      </c>
      <c r="AD21" s="363">
        <v>0</v>
      </c>
      <c r="AE21" s="363">
        <v>0</v>
      </c>
      <c r="AF21" s="363">
        <v>0.81776216467309248</v>
      </c>
      <c r="AG21" s="363">
        <v>4.0289296143389386</v>
      </c>
      <c r="AH21" s="363">
        <v>9.1014969282685811</v>
      </c>
      <c r="AI21" s="363">
        <v>11.640236243555856</v>
      </c>
      <c r="AJ21" s="363">
        <v>13.630234353478913</v>
      </c>
      <c r="AK21" s="363">
        <v>15.590189419879557</v>
      </c>
      <c r="AL21" s="363">
        <v>17.539349755901764</v>
      </c>
      <c r="AM21" s="363">
        <v>18.772171160752329</v>
      </c>
      <c r="AN21" s="363">
        <v>18.932891833284359</v>
      </c>
      <c r="AO21" s="363">
        <v>19.456935976129234</v>
      </c>
      <c r="AP21" s="363">
        <v>20.544119957107366</v>
      </c>
      <c r="AQ21" s="363">
        <v>21.373524682261195</v>
      </c>
      <c r="AR21" s="363">
        <v>22.393906028598739</v>
      </c>
      <c r="AS21" s="363">
        <v>23.906947632296195</v>
      </c>
      <c r="AT21" s="363">
        <v>26.429268414933048</v>
      </c>
      <c r="AU21" s="363">
        <v>30.590785383135724</v>
      </c>
      <c r="AV21" s="363">
        <v>1.9676571350371104</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0</v>
      </c>
      <c r="BX21" s="363">
        <v>0</v>
      </c>
      <c r="BY21" s="363">
        <v>0</v>
      </c>
      <c r="BZ21" s="363">
        <v>0</v>
      </c>
      <c r="CA21" s="363">
        <v>0</v>
      </c>
      <c r="CB21" s="363">
        <v>0</v>
      </c>
      <c r="CC21" s="364">
        <v>0</v>
      </c>
    </row>
    <row r="22" spans="1:81" x14ac:dyDescent="0.4">
      <c r="B22" s="255" t="s">
        <v>408</v>
      </c>
      <c r="C22" s="362"/>
      <c r="D22" s="363">
        <v>0</v>
      </c>
      <c r="E22" s="363">
        <v>0</v>
      </c>
      <c r="F22" s="363">
        <v>0</v>
      </c>
      <c r="G22" s="363">
        <v>0</v>
      </c>
      <c r="H22" s="363">
        <v>0</v>
      </c>
      <c r="I22" s="363">
        <v>0</v>
      </c>
      <c r="J22" s="363">
        <v>0</v>
      </c>
      <c r="K22" s="363">
        <v>0</v>
      </c>
      <c r="L22" s="363">
        <v>0</v>
      </c>
      <c r="M22" s="363">
        <v>0</v>
      </c>
      <c r="N22" s="363">
        <v>0</v>
      </c>
      <c r="O22" s="363">
        <v>0</v>
      </c>
      <c r="P22" s="363">
        <v>0</v>
      </c>
      <c r="Q22" s="363">
        <v>0</v>
      </c>
      <c r="R22" s="363">
        <v>0</v>
      </c>
      <c r="S22" s="363">
        <v>0</v>
      </c>
      <c r="T22" s="363">
        <v>0</v>
      </c>
      <c r="U22" s="363">
        <v>0</v>
      </c>
      <c r="V22" s="363">
        <v>0</v>
      </c>
      <c r="W22" s="363">
        <v>0</v>
      </c>
      <c r="X22" s="363">
        <v>0</v>
      </c>
      <c r="Y22" s="363">
        <v>0</v>
      </c>
      <c r="Z22" s="363">
        <v>0</v>
      </c>
      <c r="AA22" s="363">
        <v>0</v>
      </c>
      <c r="AB22" s="363">
        <v>0</v>
      </c>
      <c r="AC22" s="363">
        <v>0</v>
      </c>
      <c r="AD22" s="363">
        <v>0</v>
      </c>
      <c r="AE22" s="363">
        <v>0</v>
      </c>
      <c r="AF22" s="363">
        <v>7.3822378353269071</v>
      </c>
      <c r="AG22" s="363">
        <v>15.771070385661062</v>
      </c>
      <c r="AH22" s="363">
        <v>37.898503071731419</v>
      </c>
      <c r="AI22" s="363">
        <v>64.855703618254054</v>
      </c>
      <c r="AJ22" s="363">
        <v>96.569209265311542</v>
      </c>
      <c r="AK22" s="363">
        <v>127.84580671123882</v>
      </c>
      <c r="AL22" s="363">
        <v>169.68592537968243</v>
      </c>
      <c r="AM22" s="363">
        <v>214.43796792257592</v>
      </c>
      <c r="AN22" s="363">
        <v>245.28870869995595</v>
      </c>
      <c r="AO22" s="363">
        <v>282.49343254041281</v>
      </c>
      <c r="AP22" s="363">
        <v>335.26923366467042</v>
      </c>
      <c r="AQ22" s="363">
        <v>380.55923785764566</v>
      </c>
      <c r="AR22" s="363">
        <v>421.4691414374301</v>
      </c>
      <c r="AS22" s="363">
        <v>470.12556674757064</v>
      </c>
      <c r="AT22" s="363">
        <v>529.02542592395196</v>
      </c>
      <c r="AU22" s="363">
        <v>628.73314831467371</v>
      </c>
      <c r="AV22" s="363">
        <v>40.441304458882144</v>
      </c>
      <c r="AW22" s="363">
        <v>0</v>
      </c>
      <c r="AX22" s="363">
        <v>0</v>
      </c>
      <c r="AY22" s="363">
        <v>0</v>
      </c>
      <c r="AZ22" s="363">
        <v>0</v>
      </c>
      <c r="BA22" s="363">
        <v>0</v>
      </c>
      <c r="BB22" s="363">
        <v>0</v>
      </c>
      <c r="BC22" s="363">
        <v>0</v>
      </c>
      <c r="BD22" s="363">
        <v>0</v>
      </c>
      <c r="BE22" s="363">
        <v>0</v>
      </c>
      <c r="BF22" s="363">
        <v>0</v>
      </c>
      <c r="BG22" s="363">
        <v>0</v>
      </c>
      <c r="BH22" s="363">
        <v>0</v>
      </c>
      <c r="BI22" s="363">
        <v>0</v>
      </c>
      <c r="BJ22" s="363">
        <v>0</v>
      </c>
      <c r="BK22" s="363">
        <v>0</v>
      </c>
      <c r="BL22" s="363">
        <v>0</v>
      </c>
      <c r="BM22" s="363">
        <v>0</v>
      </c>
      <c r="BN22" s="363">
        <v>0</v>
      </c>
      <c r="BO22" s="363">
        <v>0</v>
      </c>
      <c r="BP22" s="363">
        <v>0</v>
      </c>
      <c r="BQ22" s="363">
        <v>0</v>
      </c>
      <c r="BR22" s="363">
        <v>0</v>
      </c>
      <c r="BS22" s="363">
        <v>0</v>
      </c>
      <c r="BT22" s="363">
        <v>0</v>
      </c>
      <c r="BU22" s="363">
        <v>0</v>
      </c>
      <c r="BV22" s="363">
        <v>0</v>
      </c>
      <c r="BW22" s="363">
        <v>0</v>
      </c>
      <c r="BX22" s="363">
        <v>0</v>
      </c>
      <c r="BY22" s="363">
        <v>0</v>
      </c>
      <c r="BZ22" s="363">
        <v>0</v>
      </c>
      <c r="CA22" s="363">
        <v>0</v>
      </c>
      <c r="CB22" s="363">
        <v>0</v>
      </c>
      <c r="CC22" s="364">
        <v>0</v>
      </c>
    </row>
    <row r="23" spans="1:81" s="291" customFormat="1" ht="25.5" customHeight="1" thickBot="1" x14ac:dyDescent="0.4">
      <c r="B23" s="366" t="s">
        <v>407</v>
      </c>
      <c r="C23" s="367"/>
      <c r="D23" s="368">
        <v>0</v>
      </c>
      <c r="E23" s="368">
        <v>0</v>
      </c>
      <c r="F23" s="368">
        <v>0</v>
      </c>
      <c r="G23" s="368">
        <v>0</v>
      </c>
      <c r="H23" s="368">
        <v>0</v>
      </c>
      <c r="I23" s="368">
        <v>0</v>
      </c>
      <c r="J23" s="368">
        <v>0</v>
      </c>
      <c r="K23" s="368">
        <v>0</v>
      </c>
      <c r="L23" s="368">
        <v>0</v>
      </c>
      <c r="M23" s="368">
        <v>0</v>
      </c>
      <c r="N23" s="368">
        <v>0</v>
      </c>
      <c r="O23" s="368">
        <v>0</v>
      </c>
      <c r="P23" s="368">
        <v>0</v>
      </c>
      <c r="Q23" s="368">
        <v>0</v>
      </c>
      <c r="R23" s="368">
        <v>0</v>
      </c>
      <c r="S23" s="368">
        <v>0</v>
      </c>
      <c r="T23" s="368">
        <v>0</v>
      </c>
      <c r="U23" s="368">
        <v>0</v>
      </c>
      <c r="V23" s="368">
        <v>0</v>
      </c>
      <c r="W23" s="368">
        <v>0</v>
      </c>
      <c r="X23" s="368">
        <v>0</v>
      </c>
      <c r="Y23" s="368">
        <v>0</v>
      </c>
      <c r="Z23" s="368">
        <v>0</v>
      </c>
      <c r="AA23" s="368">
        <v>0</v>
      </c>
      <c r="AB23" s="368">
        <v>0</v>
      </c>
      <c r="AC23" s="368">
        <v>0</v>
      </c>
      <c r="AD23" s="368">
        <v>0</v>
      </c>
      <c r="AE23" s="368">
        <v>0</v>
      </c>
      <c r="AF23" s="368">
        <v>0</v>
      </c>
      <c r="AG23" s="368">
        <v>0</v>
      </c>
      <c r="AH23" s="368">
        <v>0</v>
      </c>
      <c r="AI23" s="368">
        <v>2.5040601381900864</v>
      </c>
      <c r="AJ23" s="368">
        <v>14.800556381209555</v>
      </c>
      <c r="AK23" s="368">
        <v>29.564003868881628</v>
      </c>
      <c r="AL23" s="368">
        <v>48.774724864415802</v>
      </c>
      <c r="AM23" s="368">
        <v>70.789860916671742</v>
      </c>
      <c r="AN23" s="368">
        <v>91.778399466759709</v>
      </c>
      <c r="AO23" s="368">
        <v>120.04963148345799</v>
      </c>
      <c r="AP23" s="368">
        <v>158.18664637822221</v>
      </c>
      <c r="AQ23" s="368">
        <v>194.28923746009318</v>
      </c>
      <c r="AR23" s="368">
        <v>231.47695253397123</v>
      </c>
      <c r="AS23" s="368">
        <v>275.4664856201332</v>
      </c>
      <c r="AT23" s="368">
        <v>327.80330566111519</v>
      </c>
      <c r="AU23" s="368">
        <v>402.55406630219051</v>
      </c>
      <c r="AV23" s="368">
        <v>25.893038406080755</v>
      </c>
      <c r="AW23" s="368">
        <v>0</v>
      </c>
      <c r="AX23" s="368">
        <v>0</v>
      </c>
      <c r="AY23" s="368">
        <v>0</v>
      </c>
      <c r="AZ23" s="368">
        <v>0</v>
      </c>
      <c r="BA23" s="368">
        <v>0</v>
      </c>
      <c r="BB23" s="368">
        <v>0</v>
      </c>
      <c r="BC23" s="368">
        <v>0</v>
      </c>
      <c r="BD23" s="368">
        <v>0</v>
      </c>
      <c r="BE23" s="368">
        <v>0</v>
      </c>
      <c r="BF23" s="368">
        <v>0</v>
      </c>
      <c r="BG23" s="368">
        <v>0</v>
      </c>
      <c r="BH23" s="368">
        <v>0</v>
      </c>
      <c r="BI23" s="368">
        <v>0</v>
      </c>
      <c r="BJ23" s="368">
        <v>0</v>
      </c>
      <c r="BK23" s="368">
        <v>0</v>
      </c>
      <c r="BL23" s="368">
        <v>0</v>
      </c>
      <c r="BM23" s="368">
        <v>0</v>
      </c>
      <c r="BN23" s="368">
        <v>0</v>
      </c>
      <c r="BO23" s="368">
        <v>0</v>
      </c>
      <c r="BP23" s="368">
        <v>0</v>
      </c>
      <c r="BQ23" s="368">
        <v>0</v>
      </c>
      <c r="BR23" s="368">
        <v>0</v>
      </c>
      <c r="BS23" s="368">
        <v>0</v>
      </c>
      <c r="BT23" s="368">
        <v>0</v>
      </c>
      <c r="BU23" s="368">
        <v>0</v>
      </c>
      <c r="BV23" s="368">
        <v>0</v>
      </c>
      <c r="BW23" s="368">
        <v>0</v>
      </c>
      <c r="BX23" s="368">
        <v>0</v>
      </c>
      <c r="BY23" s="368">
        <v>0</v>
      </c>
      <c r="BZ23" s="368">
        <v>0</v>
      </c>
      <c r="CA23" s="368">
        <v>0</v>
      </c>
      <c r="CB23" s="368">
        <v>0</v>
      </c>
      <c r="CC23" s="369">
        <v>0</v>
      </c>
    </row>
    <row r="24" spans="1:81" ht="26.25" customHeight="1" x14ac:dyDescent="0.4">
      <c r="A24" s="322"/>
      <c r="B24" s="93" t="s">
        <v>591</v>
      </c>
      <c r="D24" s="47" t="s">
        <v>141</v>
      </c>
      <c r="E24" s="47" t="s">
        <v>142</v>
      </c>
      <c r="F24" s="47" t="s">
        <v>143</v>
      </c>
      <c r="G24" s="47" t="s">
        <v>144</v>
      </c>
      <c r="H24" s="47" t="s">
        <v>145</v>
      </c>
      <c r="I24" s="47" t="s">
        <v>146</v>
      </c>
      <c r="J24" s="47" t="s">
        <v>147</v>
      </c>
      <c r="K24" s="47" t="s">
        <v>148</v>
      </c>
      <c r="L24" s="47" t="s">
        <v>149</v>
      </c>
      <c r="M24" s="47" t="s">
        <v>150</v>
      </c>
      <c r="N24" s="47" t="s">
        <v>151</v>
      </c>
      <c r="O24" s="47" t="s">
        <v>152</v>
      </c>
      <c r="P24" s="47" t="s">
        <v>153</v>
      </c>
      <c r="Q24" s="47" t="s">
        <v>154</v>
      </c>
      <c r="R24" s="47" t="s">
        <v>155</v>
      </c>
      <c r="S24" s="47" t="s">
        <v>156</v>
      </c>
      <c r="T24" s="47" t="s">
        <v>157</v>
      </c>
      <c r="U24" s="47" t="s">
        <v>158</v>
      </c>
      <c r="V24" s="47" t="s">
        <v>159</v>
      </c>
      <c r="W24" s="47" t="s">
        <v>160</v>
      </c>
      <c r="X24" s="47" t="s">
        <v>161</v>
      </c>
      <c r="Y24" s="47" t="s">
        <v>162</v>
      </c>
      <c r="Z24" s="47" t="s">
        <v>163</v>
      </c>
      <c r="AA24" s="47" t="s">
        <v>164</v>
      </c>
      <c r="AB24" s="47" t="s">
        <v>165</v>
      </c>
      <c r="AC24" s="47" t="s">
        <v>166</v>
      </c>
      <c r="AD24" s="47" t="s">
        <v>167</v>
      </c>
      <c r="AE24" s="47" t="s">
        <v>168</v>
      </c>
      <c r="AF24" s="47" t="s">
        <v>169</v>
      </c>
      <c r="AG24" s="47" t="s">
        <v>170</v>
      </c>
      <c r="AH24" s="47" t="s">
        <v>171</v>
      </c>
      <c r="AI24" s="47" t="s">
        <v>172</v>
      </c>
      <c r="AJ24" s="47" t="s">
        <v>173</v>
      </c>
      <c r="AK24" s="47" t="s">
        <v>174</v>
      </c>
      <c r="AL24" s="47" t="s">
        <v>175</v>
      </c>
      <c r="AM24" s="47" t="s">
        <v>176</v>
      </c>
      <c r="AN24" s="47" t="s">
        <v>177</v>
      </c>
      <c r="AO24" s="47" t="s">
        <v>178</v>
      </c>
      <c r="AP24" s="47" t="s">
        <v>179</v>
      </c>
      <c r="AQ24" s="47" t="s">
        <v>180</v>
      </c>
      <c r="AR24" s="47" t="s">
        <v>181</v>
      </c>
      <c r="AS24" s="47" t="s">
        <v>182</v>
      </c>
      <c r="AT24" s="47" t="s">
        <v>183</v>
      </c>
      <c r="AU24" s="47" t="s">
        <v>184</v>
      </c>
      <c r="AV24" s="47" t="s">
        <v>185</v>
      </c>
      <c r="AW24" s="47" t="s">
        <v>186</v>
      </c>
      <c r="AX24" s="47" t="s">
        <v>187</v>
      </c>
      <c r="AY24" s="47" t="s">
        <v>87</v>
      </c>
      <c r="AZ24" s="47" t="s">
        <v>88</v>
      </c>
      <c r="BA24" s="47" t="s">
        <v>89</v>
      </c>
      <c r="BB24" s="47" t="s">
        <v>90</v>
      </c>
      <c r="BC24" s="47" t="s">
        <v>91</v>
      </c>
      <c r="BD24" s="47" t="s">
        <v>92</v>
      </c>
      <c r="BE24" s="47" t="s">
        <v>93</v>
      </c>
      <c r="BF24" s="47" t="s">
        <v>94</v>
      </c>
      <c r="BG24" s="47" t="s">
        <v>95</v>
      </c>
      <c r="BH24" s="47" t="s">
        <v>96</v>
      </c>
      <c r="BI24" s="47" t="s">
        <v>97</v>
      </c>
      <c r="BJ24" s="47" t="s">
        <v>98</v>
      </c>
      <c r="BK24" s="47" t="s">
        <v>99</v>
      </c>
      <c r="BL24" s="47" t="s">
        <v>100</v>
      </c>
      <c r="BM24" s="47" t="s">
        <v>101</v>
      </c>
      <c r="BN24" s="47" t="s">
        <v>102</v>
      </c>
      <c r="BO24" s="47" t="s">
        <v>103</v>
      </c>
      <c r="BP24" s="47" t="s">
        <v>104</v>
      </c>
      <c r="BQ24" s="47" t="s">
        <v>105</v>
      </c>
      <c r="BR24" s="47" t="s">
        <v>106</v>
      </c>
      <c r="BS24" s="47" t="s">
        <v>107</v>
      </c>
      <c r="BT24" s="47" t="s">
        <v>108</v>
      </c>
      <c r="BU24" s="47" t="s">
        <v>109</v>
      </c>
      <c r="BV24" s="47" t="s">
        <v>110</v>
      </c>
      <c r="BW24" s="47" t="s">
        <v>111</v>
      </c>
      <c r="BX24" s="47" t="s">
        <v>112</v>
      </c>
      <c r="BY24" s="47" t="s">
        <v>113</v>
      </c>
      <c r="BZ24" s="47" t="s">
        <v>114</v>
      </c>
      <c r="CA24" s="47" t="s">
        <v>115</v>
      </c>
      <c r="CB24" s="47" t="s">
        <v>116</v>
      </c>
      <c r="CC24" s="48" t="s">
        <v>117</v>
      </c>
    </row>
    <row r="25" spans="1:81" x14ac:dyDescent="0.4">
      <c r="A25" s="322"/>
      <c r="B25" s="302" t="s">
        <v>302</v>
      </c>
      <c r="C25" s="323"/>
      <c r="D25" s="248" t="s">
        <v>119</v>
      </c>
      <c r="E25" s="248" t="s">
        <v>119</v>
      </c>
      <c r="F25" s="248" t="s">
        <v>119</v>
      </c>
      <c r="G25" s="248" t="s">
        <v>119</v>
      </c>
      <c r="H25" s="248" t="s">
        <v>119</v>
      </c>
      <c r="I25" s="248" t="s">
        <v>119</v>
      </c>
      <c r="J25" s="248" t="s">
        <v>119</v>
      </c>
      <c r="K25" s="248" t="s">
        <v>119</v>
      </c>
      <c r="L25" s="248" t="s">
        <v>119</v>
      </c>
      <c r="M25" s="248" t="s">
        <v>119</v>
      </c>
      <c r="N25" s="248" t="s">
        <v>119</v>
      </c>
      <c r="O25" s="248" t="s">
        <v>119</v>
      </c>
      <c r="P25" s="248" t="s">
        <v>119</v>
      </c>
      <c r="Q25" s="248" t="s">
        <v>119</v>
      </c>
      <c r="R25" s="248" t="s">
        <v>119</v>
      </c>
      <c r="S25" s="248" t="s">
        <v>119</v>
      </c>
      <c r="T25" s="248" t="s">
        <v>119</v>
      </c>
      <c r="U25" s="248" t="s">
        <v>119</v>
      </c>
      <c r="V25" s="248" t="s">
        <v>119</v>
      </c>
      <c r="W25" s="248" t="s">
        <v>119</v>
      </c>
      <c r="X25" s="248" t="s">
        <v>119</v>
      </c>
      <c r="Y25" s="248" t="s">
        <v>119</v>
      </c>
      <c r="Z25" s="248" t="s">
        <v>119</v>
      </c>
      <c r="AA25" s="248" t="s">
        <v>119</v>
      </c>
      <c r="AB25" s="248" t="s">
        <v>119</v>
      </c>
      <c r="AC25" s="248" t="s">
        <v>119</v>
      </c>
      <c r="AD25" s="248" t="s">
        <v>119</v>
      </c>
      <c r="AE25" s="248" t="s">
        <v>119</v>
      </c>
      <c r="AF25" s="248" t="s">
        <v>119</v>
      </c>
      <c r="AG25" s="248" t="s">
        <v>119</v>
      </c>
      <c r="AH25" s="248" t="s">
        <v>119</v>
      </c>
      <c r="AI25" s="248" t="s">
        <v>119</v>
      </c>
      <c r="AJ25" s="248" t="s">
        <v>119</v>
      </c>
      <c r="AK25" s="248" t="s">
        <v>119</v>
      </c>
      <c r="AL25" s="248" t="s">
        <v>119</v>
      </c>
      <c r="AM25" s="248" t="s">
        <v>119</v>
      </c>
      <c r="AN25" s="248" t="s">
        <v>119</v>
      </c>
      <c r="AO25" s="248" t="s">
        <v>119</v>
      </c>
      <c r="AP25" s="248" t="s">
        <v>119</v>
      </c>
      <c r="AQ25" s="248" t="s">
        <v>119</v>
      </c>
      <c r="AR25" s="248" t="s">
        <v>119</v>
      </c>
      <c r="AS25" s="248" t="s">
        <v>119</v>
      </c>
      <c r="AT25" s="248" t="s">
        <v>119</v>
      </c>
      <c r="AU25" s="248" t="s">
        <v>119</v>
      </c>
      <c r="AV25" s="248" t="s">
        <v>119</v>
      </c>
      <c r="AW25" s="248" t="s">
        <v>119</v>
      </c>
      <c r="AX25" s="248" t="s">
        <v>119</v>
      </c>
      <c r="AY25" s="248" t="s">
        <v>119</v>
      </c>
      <c r="AZ25" s="248" t="s">
        <v>119</v>
      </c>
      <c r="BA25" s="248" t="s">
        <v>119</v>
      </c>
      <c r="BB25" s="248" t="s">
        <v>119</v>
      </c>
      <c r="BC25" s="248" t="s">
        <v>119</v>
      </c>
      <c r="BD25" s="248" t="s">
        <v>119</v>
      </c>
      <c r="BE25" s="248" t="s">
        <v>119</v>
      </c>
      <c r="BF25" s="248" t="s">
        <v>119</v>
      </c>
      <c r="BG25" s="248" t="s">
        <v>119</v>
      </c>
      <c r="BH25" s="248" t="s">
        <v>119</v>
      </c>
      <c r="BI25" s="248" t="s">
        <v>119</v>
      </c>
      <c r="BJ25" s="248" t="s">
        <v>119</v>
      </c>
      <c r="BK25" s="248" t="s">
        <v>119</v>
      </c>
      <c r="BL25" s="248" t="s">
        <v>119</v>
      </c>
      <c r="BM25" s="248" t="s">
        <v>119</v>
      </c>
      <c r="BN25" s="248" t="s">
        <v>119</v>
      </c>
      <c r="BO25" s="248" t="s">
        <v>119</v>
      </c>
      <c r="BP25" s="248" t="s">
        <v>119</v>
      </c>
      <c r="BQ25" s="248" t="s">
        <v>119</v>
      </c>
      <c r="BR25" s="248" t="s">
        <v>119</v>
      </c>
      <c r="BS25" s="248" t="s">
        <v>119</v>
      </c>
      <c r="BT25" s="248" t="s">
        <v>119</v>
      </c>
      <c r="BU25" s="248" t="s">
        <v>119</v>
      </c>
      <c r="BV25" s="248" t="s">
        <v>119</v>
      </c>
      <c r="BW25" s="248" t="s">
        <v>119</v>
      </c>
      <c r="BX25" s="248" t="s">
        <v>120</v>
      </c>
      <c r="BY25" s="248" t="s">
        <v>120</v>
      </c>
      <c r="BZ25" s="248" t="s">
        <v>120</v>
      </c>
      <c r="CA25" s="248" t="s">
        <v>120</v>
      </c>
      <c r="CB25" s="248" t="s">
        <v>120</v>
      </c>
      <c r="CC25" s="249" t="s">
        <v>120</v>
      </c>
    </row>
    <row r="26" spans="1:81" s="219" customFormat="1" ht="24" customHeight="1" x14ac:dyDescent="0.4">
      <c r="A26" s="370"/>
      <c r="B26" s="93" t="s">
        <v>133</v>
      </c>
      <c r="C26" s="359"/>
      <c r="D26" s="360">
        <v>0</v>
      </c>
      <c r="E26" s="360">
        <v>0</v>
      </c>
      <c r="F26" s="360">
        <v>0</v>
      </c>
      <c r="G26" s="360">
        <v>0</v>
      </c>
      <c r="H26" s="360">
        <v>0</v>
      </c>
      <c r="I26" s="360">
        <v>0</v>
      </c>
      <c r="J26" s="360">
        <v>0</v>
      </c>
      <c r="K26" s="360">
        <v>0</v>
      </c>
      <c r="L26" s="360">
        <v>0</v>
      </c>
      <c r="M26" s="360">
        <v>0</v>
      </c>
      <c r="N26" s="360">
        <v>0</v>
      </c>
      <c r="O26" s="360">
        <v>0</v>
      </c>
      <c r="P26" s="360">
        <v>0</v>
      </c>
      <c r="Q26" s="360">
        <v>0</v>
      </c>
      <c r="R26" s="360">
        <v>0</v>
      </c>
      <c r="S26" s="360">
        <v>0</v>
      </c>
      <c r="T26" s="360">
        <v>0</v>
      </c>
      <c r="U26" s="360">
        <v>0</v>
      </c>
      <c r="V26" s="360">
        <v>0</v>
      </c>
      <c r="W26" s="360">
        <v>0</v>
      </c>
      <c r="X26" s="360">
        <v>0</v>
      </c>
      <c r="Y26" s="360">
        <v>0</v>
      </c>
      <c r="Z26" s="360">
        <v>0</v>
      </c>
      <c r="AA26" s="360">
        <f t="shared" ref="AA26:BF26" si="13">SUM(AA27,AA32,AA36,AA37,AA42)</f>
        <v>78.159308253270751</v>
      </c>
      <c r="AB26" s="360">
        <f t="shared" si="13"/>
        <v>278.5527804771686</v>
      </c>
      <c r="AC26" s="360">
        <f t="shared" si="13"/>
        <v>395.05443105919227</v>
      </c>
      <c r="AD26" s="360">
        <f t="shared" si="13"/>
        <v>572.39790491373174</v>
      </c>
      <c r="AE26" s="360">
        <f t="shared" si="13"/>
        <v>708.17019606238784</v>
      </c>
      <c r="AF26" s="360">
        <f t="shared" si="13"/>
        <v>876.5004182873098</v>
      </c>
      <c r="AG26" s="360">
        <f t="shared" si="13"/>
        <v>1060.5461004238527</v>
      </c>
      <c r="AH26" s="360">
        <f t="shared" si="13"/>
        <v>1098.8977757064056</v>
      </c>
      <c r="AI26" s="360">
        <f t="shared" si="13"/>
        <v>1224.7108446827688</v>
      </c>
      <c r="AJ26" s="360">
        <f t="shared" si="13"/>
        <v>1413.6877264031255</v>
      </c>
      <c r="AK26" s="360">
        <f t="shared" si="13"/>
        <v>1670.9673407582645</v>
      </c>
      <c r="AL26" s="360">
        <f t="shared" si="13"/>
        <v>1977.2267154156234</v>
      </c>
      <c r="AM26" s="360">
        <f t="shared" si="13"/>
        <v>2359.5790201788623</v>
      </c>
      <c r="AN26" s="360">
        <f t="shared" si="13"/>
        <v>2604.2753470130956</v>
      </c>
      <c r="AO26" s="360">
        <f t="shared" si="13"/>
        <v>2932.8094300443945</v>
      </c>
      <c r="AP26" s="360">
        <f t="shared" si="13"/>
        <v>3286.241664458737</v>
      </c>
      <c r="AQ26" s="360">
        <f t="shared" si="13"/>
        <v>3594.9505097694409</v>
      </c>
      <c r="AR26" s="360">
        <f t="shared" si="13"/>
        <v>3792.9316088288392</v>
      </c>
      <c r="AS26" s="360">
        <f t="shared" si="13"/>
        <v>4042.6295234991185</v>
      </c>
      <c r="AT26" s="360">
        <f t="shared" si="13"/>
        <v>4388.907443522945</v>
      </c>
      <c r="AU26" s="360">
        <f t="shared" si="13"/>
        <v>5068.6807883104775</v>
      </c>
      <c r="AV26" s="360">
        <f t="shared" si="13"/>
        <v>6415.7942779422938</v>
      </c>
      <c r="AW26" s="360">
        <f t="shared" si="13"/>
        <v>7955.9819998113708</v>
      </c>
      <c r="AX26" s="360">
        <f t="shared" si="13"/>
        <v>8747.7015100305398</v>
      </c>
      <c r="AY26" s="360">
        <f t="shared" si="13"/>
        <v>10012.45626005036</v>
      </c>
      <c r="AZ26" s="360">
        <f t="shared" si="13"/>
        <v>11111.760430396147</v>
      </c>
      <c r="BA26" s="360">
        <f t="shared" si="13"/>
        <v>12093.305249823155</v>
      </c>
      <c r="BB26" s="360">
        <f t="shared" si="13"/>
        <v>12727.478259479733</v>
      </c>
      <c r="BC26" s="360">
        <f t="shared" si="13"/>
        <v>13442.193541590392</v>
      </c>
      <c r="BD26" s="360">
        <f t="shared" si="13"/>
        <v>14004.480374776325</v>
      </c>
      <c r="BE26" s="360">
        <f t="shared" si="13"/>
        <v>14885.228530949124</v>
      </c>
      <c r="BF26" s="360">
        <f t="shared" si="13"/>
        <v>15457.772170941495</v>
      </c>
      <c r="BG26" s="360">
        <f t="shared" ref="BG26:CC26" si="14">SUM(BG27,BG32,BG36,BG37,BG42)</f>
        <v>16214.420559521026</v>
      </c>
      <c r="BH26" s="360">
        <f t="shared" si="14"/>
        <v>16783.212810484052</v>
      </c>
      <c r="BI26" s="360">
        <f t="shared" si="14"/>
        <v>17450.519276227671</v>
      </c>
      <c r="BJ26" s="360">
        <f t="shared" si="14"/>
        <v>18000.245528609914</v>
      </c>
      <c r="BK26" s="360">
        <f t="shared" si="14"/>
        <v>18831.287802528142</v>
      </c>
      <c r="BL26" s="360">
        <f t="shared" si="14"/>
        <v>19549.693704782178</v>
      </c>
      <c r="BM26" s="360">
        <f t="shared" si="14"/>
        <v>20887.493438821548</v>
      </c>
      <c r="BN26" s="360">
        <f t="shared" si="14"/>
        <v>21179.922316196236</v>
      </c>
      <c r="BO26" s="360">
        <f t="shared" si="14"/>
        <v>21840.392858639039</v>
      </c>
      <c r="BP26" s="360">
        <f t="shared" si="14"/>
        <v>22598.86685940755</v>
      </c>
      <c r="BQ26" s="360">
        <f t="shared" si="14"/>
        <v>22647.160758229125</v>
      </c>
      <c r="BR26" s="360">
        <f t="shared" si="14"/>
        <v>24079.626155400692</v>
      </c>
      <c r="BS26" s="360">
        <f t="shared" si="14"/>
        <v>24968.666545145592</v>
      </c>
      <c r="BT26" s="360">
        <f t="shared" si="14"/>
        <v>24847.633743762792</v>
      </c>
      <c r="BU26" s="360">
        <f t="shared" si="14"/>
        <v>25949.812150075806</v>
      </c>
      <c r="BV26" s="360">
        <f t="shared" si="14"/>
        <v>26309.434158825716</v>
      </c>
      <c r="BW26" s="360">
        <f t="shared" si="14"/>
        <v>27019.994544488767</v>
      </c>
      <c r="BX26" s="360">
        <f t="shared" si="14"/>
        <v>24337.277109027938</v>
      </c>
      <c r="BY26" s="360">
        <f t="shared" si="14"/>
        <v>25678.62714014206</v>
      </c>
      <c r="BZ26" s="360">
        <f t="shared" si="14"/>
        <v>27405.321086632855</v>
      </c>
      <c r="CA26" s="360">
        <f t="shared" si="14"/>
        <v>28425.092506247456</v>
      </c>
      <c r="CB26" s="360">
        <f t="shared" si="14"/>
        <v>29149.707073478003</v>
      </c>
      <c r="CC26" s="361">
        <f t="shared" si="14"/>
        <v>30242.419651068041</v>
      </c>
    </row>
    <row r="27" spans="1:81" s="219" customFormat="1" ht="26.25" customHeight="1" x14ac:dyDescent="0.4">
      <c r="B27" s="309" t="s">
        <v>229</v>
      </c>
      <c r="C27" s="93"/>
      <c r="D27" s="360">
        <v>0</v>
      </c>
      <c r="E27" s="360">
        <v>0</v>
      </c>
      <c r="F27" s="360">
        <v>0</v>
      </c>
      <c r="G27" s="360">
        <v>0</v>
      </c>
      <c r="H27" s="360">
        <v>0</v>
      </c>
      <c r="I27" s="360">
        <v>0</v>
      </c>
      <c r="J27" s="360">
        <v>0</v>
      </c>
      <c r="K27" s="360">
        <v>0</v>
      </c>
      <c r="L27" s="360">
        <v>0</v>
      </c>
      <c r="M27" s="360">
        <v>0</v>
      </c>
      <c r="N27" s="360">
        <v>0</v>
      </c>
      <c r="O27" s="360">
        <v>0</v>
      </c>
      <c r="P27" s="360">
        <v>0</v>
      </c>
      <c r="Q27" s="360">
        <v>0</v>
      </c>
      <c r="R27" s="360">
        <v>0</v>
      </c>
      <c r="S27" s="360">
        <v>0</v>
      </c>
      <c r="T27" s="360">
        <v>0</v>
      </c>
      <c r="U27" s="360">
        <v>0</v>
      </c>
      <c r="V27" s="360">
        <v>0</v>
      </c>
      <c r="W27" s="360">
        <v>0</v>
      </c>
      <c r="X27" s="360">
        <v>0</v>
      </c>
      <c r="Y27" s="360">
        <v>0</v>
      </c>
      <c r="Z27" s="360">
        <v>0</v>
      </c>
      <c r="AA27" s="360">
        <f t="shared" ref="AA27:BF27" si="15">SUM(AA28:AA30)</f>
        <v>0</v>
      </c>
      <c r="AB27" s="360">
        <f t="shared" si="15"/>
        <v>0</v>
      </c>
      <c r="AC27" s="360">
        <f t="shared" si="15"/>
        <v>0</v>
      </c>
      <c r="AD27" s="360">
        <f t="shared" si="15"/>
        <v>0</v>
      </c>
      <c r="AE27" s="360">
        <f t="shared" si="15"/>
        <v>0</v>
      </c>
      <c r="AF27" s="360">
        <f t="shared" si="15"/>
        <v>0</v>
      </c>
      <c r="AG27" s="360">
        <f t="shared" si="15"/>
        <v>0</v>
      </c>
      <c r="AH27" s="360">
        <f t="shared" si="15"/>
        <v>0</v>
      </c>
      <c r="AI27" s="360">
        <f t="shared" si="15"/>
        <v>0</v>
      </c>
      <c r="AJ27" s="360">
        <f t="shared" si="15"/>
        <v>0</v>
      </c>
      <c r="AK27" s="360">
        <f t="shared" si="15"/>
        <v>0</v>
      </c>
      <c r="AL27" s="360">
        <f t="shared" si="15"/>
        <v>0</v>
      </c>
      <c r="AM27" s="360">
        <f t="shared" si="15"/>
        <v>0</v>
      </c>
      <c r="AN27" s="360">
        <f t="shared" si="15"/>
        <v>0</v>
      </c>
      <c r="AO27" s="360">
        <f t="shared" si="15"/>
        <v>0</v>
      </c>
      <c r="AP27" s="360">
        <f t="shared" si="15"/>
        <v>0</v>
      </c>
      <c r="AQ27" s="360">
        <f t="shared" si="15"/>
        <v>0</v>
      </c>
      <c r="AR27" s="360">
        <f t="shared" si="15"/>
        <v>0</v>
      </c>
      <c r="AS27" s="360">
        <f t="shared" si="15"/>
        <v>0</v>
      </c>
      <c r="AT27" s="360">
        <f t="shared" si="15"/>
        <v>0</v>
      </c>
      <c r="AU27" s="360">
        <f t="shared" si="15"/>
        <v>0</v>
      </c>
      <c r="AV27" s="360">
        <f t="shared" si="15"/>
        <v>3521.4849701816252</v>
      </c>
      <c r="AW27" s="360">
        <f t="shared" si="15"/>
        <v>4828.6683892733672</v>
      </c>
      <c r="AX27" s="360">
        <f t="shared" si="15"/>
        <v>5372.7956091668575</v>
      </c>
      <c r="AY27" s="360">
        <f t="shared" si="15"/>
        <v>6348.4912415854596</v>
      </c>
      <c r="AZ27" s="360">
        <f t="shared" si="15"/>
        <v>7253.0512358206188</v>
      </c>
      <c r="BA27" s="360">
        <f t="shared" si="15"/>
        <v>8014.1554157750343</v>
      </c>
      <c r="BB27" s="360">
        <f t="shared" si="15"/>
        <v>8461.737533060179</v>
      </c>
      <c r="BC27" s="360">
        <f t="shared" si="15"/>
        <v>8969.0607178324353</v>
      </c>
      <c r="BD27" s="360">
        <f t="shared" si="15"/>
        <v>9405.5207348271106</v>
      </c>
      <c r="BE27" s="360">
        <f t="shared" si="15"/>
        <v>10092.791127269549</v>
      </c>
      <c r="BF27" s="360">
        <f t="shared" si="15"/>
        <v>10580.554810015037</v>
      </c>
      <c r="BG27" s="360">
        <f t="shared" ref="BG27:CC27" si="16">SUM(BG28:BG30)</f>
        <v>11136.668366701788</v>
      </c>
      <c r="BH27" s="360">
        <f t="shared" si="16"/>
        <v>11537.24221963634</v>
      </c>
      <c r="BI27" s="360">
        <f t="shared" si="16"/>
        <v>11990.794317252989</v>
      </c>
      <c r="BJ27" s="360">
        <f t="shared" si="16"/>
        <v>12386.479850859225</v>
      </c>
      <c r="BK27" s="360">
        <f t="shared" si="16"/>
        <v>12983.218659194488</v>
      </c>
      <c r="BL27" s="360">
        <f t="shared" si="16"/>
        <v>13483.905879557326</v>
      </c>
      <c r="BM27" s="360">
        <f t="shared" si="16"/>
        <v>14448.747177262889</v>
      </c>
      <c r="BN27" s="360">
        <f t="shared" si="16"/>
        <v>14706.528097661809</v>
      </c>
      <c r="BO27" s="360">
        <f t="shared" si="16"/>
        <v>15327.45762511174</v>
      </c>
      <c r="BP27" s="360">
        <f t="shared" si="16"/>
        <v>16053.622258618896</v>
      </c>
      <c r="BQ27" s="360">
        <f t="shared" si="16"/>
        <v>16159.456310752346</v>
      </c>
      <c r="BR27" s="360">
        <f t="shared" si="16"/>
        <v>15981.064813390531</v>
      </c>
      <c r="BS27" s="360">
        <f t="shared" si="16"/>
        <v>15202.476345422172</v>
      </c>
      <c r="BT27" s="360">
        <f t="shared" si="16"/>
        <v>12907.626479744151</v>
      </c>
      <c r="BU27" s="360">
        <f t="shared" si="16"/>
        <v>10333.282255947632</v>
      </c>
      <c r="BV27" s="360">
        <f t="shared" si="16"/>
        <v>8749.113750806373</v>
      </c>
      <c r="BW27" s="360">
        <f t="shared" si="16"/>
        <v>7619.0271494745693</v>
      </c>
      <c r="BX27" s="360">
        <f t="shared" si="16"/>
        <v>5707.7717432629888</v>
      </c>
      <c r="BY27" s="360">
        <f t="shared" si="16"/>
        <v>5524.446206405908</v>
      </c>
      <c r="BZ27" s="360">
        <f t="shared" si="16"/>
        <v>5453.2253438735515</v>
      </c>
      <c r="CA27" s="360">
        <f t="shared" si="16"/>
        <v>5261.0255050419619</v>
      </c>
      <c r="CB27" s="360">
        <f t="shared" si="16"/>
        <v>4894.8961368744576</v>
      </c>
      <c r="CC27" s="361">
        <f t="shared" si="16"/>
        <v>4486.8054962384704</v>
      </c>
    </row>
    <row r="28" spans="1:81" x14ac:dyDescent="0.4">
      <c r="B28" s="362" t="s">
        <v>592</v>
      </c>
      <c r="C28" s="362"/>
      <c r="D28" s="363">
        <v>0</v>
      </c>
      <c r="E28" s="363">
        <v>0</v>
      </c>
      <c r="F28" s="363">
        <v>0</v>
      </c>
      <c r="G28" s="363">
        <v>0</v>
      </c>
      <c r="H28" s="363">
        <v>0</v>
      </c>
      <c r="I28" s="363">
        <v>0</v>
      </c>
      <c r="J28" s="363">
        <v>0</v>
      </c>
      <c r="K28" s="363">
        <v>0</v>
      </c>
      <c r="L28" s="363">
        <v>0</v>
      </c>
      <c r="M28" s="363">
        <v>0</v>
      </c>
      <c r="N28" s="363">
        <v>0</v>
      </c>
      <c r="O28" s="363">
        <v>0</v>
      </c>
      <c r="P28" s="363">
        <v>0</v>
      </c>
      <c r="Q28" s="363">
        <v>0</v>
      </c>
      <c r="R28" s="363">
        <v>0</v>
      </c>
      <c r="S28" s="363">
        <v>0</v>
      </c>
      <c r="T28" s="363">
        <v>0</v>
      </c>
      <c r="U28" s="363">
        <v>0</v>
      </c>
      <c r="V28" s="363">
        <v>0</v>
      </c>
      <c r="W28" s="363">
        <v>0</v>
      </c>
      <c r="X28" s="363">
        <v>0</v>
      </c>
      <c r="Y28" s="363">
        <v>0</v>
      </c>
      <c r="Z28" s="363">
        <v>0</v>
      </c>
      <c r="AA28" s="363">
        <v>0</v>
      </c>
      <c r="AB28" s="363">
        <v>0</v>
      </c>
      <c r="AC28" s="363">
        <v>0</v>
      </c>
      <c r="AD28" s="363">
        <v>0</v>
      </c>
      <c r="AE28" s="363">
        <v>0</v>
      </c>
      <c r="AF28" s="363">
        <v>0</v>
      </c>
      <c r="AG28" s="363">
        <v>0</v>
      </c>
      <c r="AH28" s="363">
        <v>0</v>
      </c>
      <c r="AI28" s="363">
        <v>0</v>
      </c>
      <c r="AJ28" s="363">
        <v>0</v>
      </c>
      <c r="AK28" s="363">
        <v>0</v>
      </c>
      <c r="AL28" s="363">
        <v>0</v>
      </c>
      <c r="AM28" s="363">
        <v>0</v>
      </c>
      <c r="AN28" s="363">
        <v>0</v>
      </c>
      <c r="AO28" s="363">
        <v>0</v>
      </c>
      <c r="AP28" s="363">
        <v>0</v>
      </c>
      <c r="AQ28" s="363">
        <v>0</v>
      </c>
      <c r="AR28" s="363">
        <v>0</v>
      </c>
      <c r="AS28" s="363">
        <v>0</v>
      </c>
      <c r="AT28" s="363">
        <v>0</v>
      </c>
      <c r="AU28" s="363">
        <v>0</v>
      </c>
      <c r="AV28" s="363">
        <v>413.10124848549776</v>
      </c>
      <c r="AW28" s="363">
        <v>566.44539363983279</v>
      </c>
      <c r="AX28" s="363">
        <v>627.86421458595919</v>
      </c>
      <c r="AY28" s="363">
        <v>730.38706373966272</v>
      </c>
      <c r="AZ28" s="363">
        <v>714.79171383678727</v>
      </c>
      <c r="BA28" s="363">
        <v>790.52873630574766</v>
      </c>
      <c r="BB28" s="363">
        <v>841.35028995918583</v>
      </c>
      <c r="BC28" s="363">
        <v>897.49271514053123</v>
      </c>
      <c r="BD28" s="363">
        <v>944.70432899169464</v>
      </c>
      <c r="BE28" s="363">
        <v>1033.2340451013974</v>
      </c>
      <c r="BF28" s="363">
        <v>1143.6261872691475</v>
      </c>
      <c r="BG28" s="363">
        <v>1165.5725200813779</v>
      </c>
      <c r="BH28" s="363">
        <v>1202.5822217502418</v>
      </c>
      <c r="BI28" s="363">
        <v>1285.2500757593959</v>
      </c>
      <c r="BJ28" s="363">
        <v>1315.9615925807434</v>
      </c>
      <c r="BK28" s="363">
        <v>1368.2204154906722</v>
      </c>
      <c r="BL28" s="363">
        <v>1416.8259771070859</v>
      </c>
      <c r="BM28" s="363">
        <v>1503.1832899403948</v>
      </c>
      <c r="BN28" s="363">
        <v>1510.9499413129331</v>
      </c>
      <c r="BO28" s="363">
        <v>1603.6675828140435</v>
      </c>
      <c r="BP28" s="363">
        <v>1662.2848366876142</v>
      </c>
      <c r="BQ28" s="363">
        <v>1718.2623113348723</v>
      </c>
      <c r="BR28" s="363">
        <v>1988.9717721251473</v>
      </c>
      <c r="BS28" s="363">
        <v>2107.7501797025498</v>
      </c>
      <c r="BT28" s="363">
        <v>2126.6484568332426</v>
      </c>
      <c r="BU28" s="363">
        <v>2164.8856795943689</v>
      </c>
      <c r="BV28" s="363">
        <v>2276.1762954807818</v>
      </c>
      <c r="BW28" s="363">
        <v>2421.8226413294265</v>
      </c>
      <c r="BX28" s="363">
        <v>2246.0232460227226</v>
      </c>
      <c r="BY28" s="363">
        <v>2451.3968116180345</v>
      </c>
      <c r="BZ28" s="363">
        <v>2661.0666708801878</v>
      </c>
      <c r="CA28" s="363">
        <v>2778.363775365503</v>
      </c>
      <c r="CB28" s="363">
        <v>2893.5322816593698</v>
      </c>
      <c r="CC28" s="364">
        <v>2958.5367581586065</v>
      </c>
    </row>
    <row r="29" spans="1:81" x14ac:dyDescent="0.4">
      <c r="B29" s="362" t="s">
        <v>408</v>
      </c>
      <c r="C29" s="362"/>
      <c r="D29" s="363">
        <v>0</v>
      </c>
      <c r="E29" s="363">
        <v>0</v>
      </c>
      <c r="F29" s="363">
        <v>0</v>
      </c>
      <c r="G29" s="363">
        <v>0</v>
      </c>
      <c r="H29" s="363">
        <v>0</v>
      </c>
      <c r="I29" s="363">
        <v>0</v>
      </c>
      <c r="J29" s="363">
        <v>0</v>
      </c>
      <c r="K29" s="363">
        <v>0</v>
      </c>
      <c r="L29" s="363">
        <v>0</v>
      </c>
      <c r="M29" s="363">
        <v>0</v>
      </c>
      <c r="N29" s="363">
        <v>0</v>
      </c>
      <c r="O29" s="363">
        <v>0</v>
      </c>
      <c r="P29" s="363">
        <v>0</v>
      </c>
      <c r="Q29" s="363">
        <v>0</v>
      </c>
      <c r="R29" s="363">
        <v>0</v>
      </c>
      <c r="S29" s="363">
        <v>0</v>
      </c>
      <c r="T29" s="363">
        <v>0</v>
      </c>
      <c r="U29" s="363">
        <v>0</v>
      </c>
      <c r="V29" s="363">
        <v>0</v>
      </c>
      <c r="W29" s="363">
        <v>0</v>
      </c>
      <c r="X29" s="363">
        <v>0</v>
      </c>
      <c r="Y29" s="363">
        <v>0</v>
      </c>
      <c r="Z29" s="363">
        <v>0</v>
      </c>
      <c r="AA29" s="363">
        <v>0</v>
      </c>
      <c r="AB29" s="363">
        <v>0</v>
      </c>
      <c r="AC29" s="363">
        <v>0</v>
      </c>
      <c r="AD29" s="363">
        <v>0</v>
      </c>
      <c r="AE29" s="363">
        <v>0</v>
      </c>
      <c r="AF29" s="363">
        <v>0</v>
      </c>
      <c r="AG29" s="363">
        <v>0</v>
      </c>
      <c r="AH29" s="363">
        <v>0</v>
      </c>
      <c r="AI29" s="363">
        <v>0</v>
      </c>
      <c r="AJ29" s="363">
        <v>0</v>
      </c>
      <c r="AK29" s="363">
        <v>0</v>
      </c>
      <c r="AL29" s="363">
        <v>0</v>
      </c>
      <c r="AM29" s="363">
        <v>0</v>
      </c>
      <c r="AN29" s="363">
        <v>0</v>
      </c>
      <c r="AO29" s="363">
        <v>0</v>
      </c>
      <c r="AP29" s="363">
        <v>0</v>
      </c>
      <c r="AQ29" s="363">
        <v>0</v>
      </c>
      <c r="AR29" s="363">
        <v>0</v>
      </c>
      <c r="AS29" s="363">
        <v>0</v>
      </c>
      <c r="AT29" s="363">
        <v>0</v>
      </c>
      <c r="AU29" s="363">
        <v>0</v>
      </c>
      <c r="AV29" s="363">
        <v>2206.2260023125664</v>
      </c>
      <c r="AW29" s="363">
        <v>3025.1822305549103</v>
      </c>
      <c r="AX29" s="363">
        <v>3333.593560666854</v>
      </c>
      <c r="AY29" s="363">
        <v>3934.9064433683602</v>
      </c>
      <c r="AZ29" s="363">
        <v>4582.9679139561395</v>
      </c>
      <c r="BA29" s="363">
        <v>5001.6837208573397</v>
      </c>
      <c r="BB29" s="363">
        <v>5186.2841216413017</v>
      </c>
      <c r="BC29" s="363">
        <v>5401.3973016460277</v>
      </c>
      <c r="BD29" s="363">
        <v>5586.43770122361</v>
      </c>
      <c r="BE29" s="363">
        <v>5923.3120666457708</v>
      </c>
      <c r="BF29" s="363">
        <v>6159.3802607573616</v>
      </c>
      <c r="BG29" s="363">
        <v>6446.0730582838778</v>
      </c>
      <c r="BH29" s="363">
        <v>6609.2569709902291</v>
      </c>
      <c r="BI29" s="363">
        <v>6775.2935489905849</v>
      </c>
      <c r="BJ29" s="363">
        <v>6930.9445976024053</v>
      </c>
      <c r="BK29" s="363">
        <v>7194.9946268346021</v>
      </c>
      <c r="BL29" s="363">
        <v>7429.9953796747195</v>
      </c>
      <c r="BM29" s="363">
        <v>7915.3710911704829</v>
      </c>
      <c r="BN29" s="363">
        <v>7994.4575559290415</v>
      </c>
      <c r="BO29" s="363">
        <v>8416.2215737178121</v>
      </c>
      <c r="BP29" s="363">
        <v>8868.7536334254382</v>
      </c>
      <c r="BQ29" s="363">
        <v>8839.4953796381269</v>
      </c>
      <c r="BR29" s="363">
        <v>8189.5515161596331</v>
      </c>
      <c r="BS29" s="363">
        <v>7619.0741944766532</v>
      </c>
      <c r="BT29" s="363">
        <v>5760.4218296999534</v>
      </c>
      <c r="BU29" s="363">
        <v>3935.1454472765136</v>
      </c>
      <c r="BV29" s="363">
        <v>2677.1832127842858</v>
      </c>
      <c r="BW29" s="363">
        <v>1708.9131387228615</v>
      </c>
      <c r="BX29" s="363">
        <v>837.80969288304004</v>
      </c>
      <c r="BY29" s="363">
        <v>675.91426791971162</v>
      </c>
      <c r="BZ29" s="363">
        <v>581.13131546934244</v>
      </c>
      <c r="CA29" s="363">
        <v>464.57546955925341</v>
      </c>
      <c r="CB29" s="363">
        <v>227.79409811233489</v>
      </c>
      <c r="CC29" s="364">
        <v>46.103884751181475</v>
      </c>
    </row>
    <row r="30" spans="1:81" x14ac:dyDescent="0.4">
      <c r="B30" s="362" t="s">
        <v>407</v>
      </c>
      <c r="C30" s="362"/>
      <c r="D30" s="363">
        <v>0</v>
      </c>
      <c r="E30" s="363">
        <v>0</v>
      </c>
      <c r="F30" s="363">
        <v>0</v>
      </c>
      <c r="G30" s="363">
        <v>0</v>
      </c>
      <c r="H30" s="363">
        <v>0</v>
      </c>
      <c r="I30" s="363">
        <v>0</v>
      </c>
      <c r="J30" s="363">
        <v>0</v>
      </c>
      <c r="K30" s="363">
        <v>0</v>
      </c>
      <c r="L30" s="363">
        <v>0</v>
      </c>
      <c r="M30" s="363">
        <v>0</v>
      </c>
      <c r="N30" s="363">
        <v>0</v>
      </c>
      <c r="O30" s="363">
        <v>0</v>
      </c>
      <c r="P30" s="363">
        <v>0</v>
      </c>
      <c r="Q30" s="363">
        <v>0</v>
      </c>
      <c r="R30" s="363">
        <v>0</v>
      </c>
      <c r="S30" s="363">
        <v>0</v>
      </c>
      <c r="T30" s="363">
        <v>0</v>
      </c>
      <c r="U30" s="363">
        <v>0</v>
      </c>
      <c r="V30" s="363">
        <v>0</v>
      </c>
      <c r="W30" s="363">
        <v>0</v>
      </c>
      <c r="X30" s="363">
        <v>0</v>
      </c>
      <c r="Y30" s="363">
        <v>0</v>
      </c>
      <c r="Z30" s="363">
        <v>0</v>
      </c>
      <c r="AA30" s="363">
        <v>0</v>
      </c>
      <c r="AB30" s="363">
        <v>0</v>
      </c>
      <c r="AC30" s="363">
        <v>0</v>
      </c>
      <c r="AD30" s="363">
        <v>0</v>
      </c>
      <c r="AE30" s="363">
        <v>0</v>
      </c>
      <c r="AF30" s="363">
        <v>0</v>
      </c>
      <c r="AG30" s="363">
        <v>0</v>
      </c>
      <c r="AH30" s="363">
        <v>0</v>
      </c>
      <c r="AI30" s="363">
        <v>0</v>
      </c>
      <c r="AJ30" s="363">
        <v>0</v>
      </c>
      <c r="AK30" s="363">
        <v>0</v>
      </c>
      <c r="AL30" s="363">
        <v>0</v>
      </c>
      <c r="AM30" s="363">
        <v>0</v>
      </c>
      <c r="AN30" s="363">
        <v>0</v>
      </c>
      <c r="AO30" s="363">
        <v>0</v>
      </c>
      <c r="AP30" s="363">
        <v>0</v>
      </c>
      <c r="AQ30" s="363">
        <v>0</v>
      </c>
      <c r="AR30" s="363">
        <v>0</v>
      </c>
      <c r="AS30" s="363">
        <v>0</v>
      </c>
      <c r="AT30" s="363">
        <v>0</v>
      </c>
      <c r="AU30" s="363">
        <v>0</v>
      </c>
      <c r="AV30" s="363">
        <v>902.15771938356113</v>
      </c>
      <c r="AW30" s="363">
        <v>1237.0407650786246</v>
      </c>
      <c r="AX30" s="363">
        <v>1411.3378339140445</v>
      </c>
      <c r="AY30" s="363">
        <v>1683.1977344774368</v>
      </c>
      <c r="AZ30" s="363">
        <v>1955.2916080276918</v>
      </c>
      <c r="BA30" s="363">
        <v>2221.9429586119468</v>
      </c>
      <c r="BB30" s="363">
        <v>2434.1031214596915</v>
      </c>
      <c r="BC30" s="363">
        <v>2670.1707010458763</v>
      </c>
      <c r="BD30" s="363">
        <v>2874.3787046118064</v>
      </c>
      <c r="BE30" s="363">
        <v>3136.2450155223819</v>
      </c>
      <c r="BF30" s="363">
        <v>3277.548361988529</v>
      </c>
      <c r="BG30" s="363">
        <v>3525.0227883365328</v>
      </c>
      <c r="BH30" s="363">
        <v>3725.4030268958686</v>
      </c>
      <c r="BI30" s="363">
        <v>3930.250692503007</v>
      </c>
      <c r="BJ30" s="363">
        <v>4139.5736606760765</v>
      </c>
      <c r="BK30" s="363">
        <v>4420.0036168692131</v>
      </c>
      <c r="BL30" s="363">
        <v>4637.0845227755199</v>
      </c>
      <c r="BM30" s="363">
        <v>5030.1927961520114</v>
      </c>
      <c r="BN30" s="363">
        <v>5201.1206004198339</v>
      </c>
      <c r="BO30" s="363">
        <v>5307.5684685798842</v>
      </c>
      <c r="BP30" s="363">
        <v>5522.5837885058418</v>
      </c>
      <c r="BQ30" s="363">
        <v>5601.6986197793467</v>
      </c>
      <c r="BR30" s="363">
        <v>5802.5415251057493</v>
      </c>
      <c r="BS30" s="363">
        <v>5475.6519712429699</v>
      </c>
      <c r="BT30" s="363">
        <v>5020.5561932109549</v>
      </c>
      <c r="BU30" s="363">
        <v>4233.2511290767488</v>
      </c>
      <c r="BV30" s="363">
        <v>3795.7542425413039</v>
      </c>
      <c r="BW30" s="363">
        <v>3488.2913694222816</v>
      </c>
      <c r="BX30" s="363">
        <v>2623.9388043572258</v>
      </c>
      <c r="BY30" s="363">
        <v>2397.1351268681624</v>
      </c>
      <c r="BZ30" s="363">
        <v>2211.0273575240217</v>
      </c>
      <c r="CA30" s="363">
        <v>2018.0862601172057</v>
      </c>
      <c r="CB30" s="363">
        <v>1773.5697571027531</v>
      </c>
      <c r="CC30" s="364">
        <v>1482.1648533286823</v>
      </c>
    </row>
    <row r="31" spans="1:81" ht="26.25" customHeight="1" x14ac:dyDescent="0.4">
      <c r="B31" s="255" t="s">
        <v>593</v>
      </c>
      <c r="C31" s="362"/>
      <c r="D31" s="363">
        <v>0</v>
      </c>
      <c r="E31" s="363">
        <v>0</v>
      </c>
      <c r="F31" s="363">
        <v>0</v>
      </c>
      <c r="G31" s="363">
        <v>0</v>
      </c>
      <c r="H31" s="363">
        <v>0</v>
      </c>
      <c r="I31" s="363">
        <v>0</v>
      </c>
      <c r="J31" s="363">
        <v>0</v>
      </c>
      <c r="K31" s="363">
        <v>0</v>
      </c>
      <c r="L31" s="363">
        <v>0</v>
      </c>
      <c r="M31" s="363">
        <v>0</v>
      </c>
      <c r="N31" s="363">
        <v>0</v>
      </c>
      <c r="O31" s="363">
        <v>0</v>
      </c>
      <c r="P31" s="363">
        <v>0</v>
      </c>
      <c r="Q31" s="363">
        <v>0</v>
      </c>
      <c r="R31" s="363">
        <v>0</v>
      </c>
      <c r="S31" s="363">
        <v>0</v>
      </c>
      <c r="T31" s="363">
        <v>0</v>
      </c>
      <c r="U31" s="363">
        <v>0</v>
      </c>
      <c r="V31" s="363">
        <v>0</v>
      </c>
      <c r="W31" s="363">
        <v>0</v>
      </c>
      <c r="X31" s="363">
        <v>0</v>
      </c>
      <c r="Y31" s="363">
        <v>0</v>
      </c>
      <c r="Z31" s="363">
        <v>0</v>
      </c>
      <c r="AA31" s="363">
        <v>0</v>
      </c>
      <c r="AB31" s="363">
        <v>0</v>
      </c>
      <c r="AC31" s="363">
        <v>0</v>
      </c>
      <c r="AD31" s="363">
        <v>0</v>
      </c>
      <c r="AE31" s="363">
        <v>0</v>
      </c>
      <c r="AF31" s="363">
        <v>0</v>
      </c>
      <c r="AG31" s="363">
        <v>0</v>
      </c>
      <c r="AH31" s="363">
        <v>0</v>
      </c>
      <c r="AI31" s="363">
        <v>0</v>
      </c>
      <c r="AJ31" s="363">
        <v>0</v>
      </c>
      <c r="AK31" s="363">
        <v>0</v>
      </c>
      <c r="AL31" s="363">
        <v>0</v>
      </c>
      <c r="AM31" s="363">
        <v>0</v>
      </c>
      <c r="AN31" s="363">
        <v>0</v>
      </c>
      <c r="AO31" s="363">
        <v>0</v>
      </c>
      <c r="AP31" s="363">
        <v>0</v>
      </c>
      <c r="AQ31" s="363">
        <v>0</v>
      </c>
      <c r="AR31" s="363">
        <v>0</v>
      </c>
      <c r="AS31" s="363">
        <v>0</v>
      </c>
      <c r="AT31" s="363">
        <v>0</v>
      </c>
      <c r="AU31" s="363">
        <v>0</v>
      </c>
      <c r="AV31" s="363">
        <v>0</v>
      </c>
      <c r="AW31" s="363">
        <v>0</v>
      </c>
      <c r="AX31" s="363">
        <v>0</v>
      </c>
      <c r="AY31" s="363">
        <v>0</v>
      </c>
      <c r="AZ31" s="363">
        <v>0</v>
      </c>
      <c r="BA31" s="363">
        <v>0</v>
      </c>
      <c r="BB31" s="363">
        <v>0</v>
      </c>
      <c r="BC31" s="363">
        <v>0</v>
      </c>
      <c r="BD31" s="363">
        <v>0</v>
      </c>
      <c r="BE31" s="363">
        <v>0</v>
      </c>
      <c r="BF31" s="363">
        <v>9.0022134048973221</v>
      </c>
      <c r="BG31" s="363">
        <v>8.812878376711101</v>
      </c>
      <c r="BH31" s="363">
        <v>9.9961710807733883</v>
      </c>
      <c r="BI31" s="363">
        <v>9.7392221047492544</v>
      </c>
      <c r="BJ31" s="363">
        <v>10.82326669682649</v>
      </c>
      <c r="BK31" s="363">
        <v>14.474001570346017</v>
      </c>
      <c r="BL31" s="363">
        <v>11.52995801448626</v>
      </c>
      <c r="BM31" s="363">
        <v>12.609530510097278</v>
      </c>
      <c r="BN31" s="363">
        <v>13.485466937761519</v>
      </c>
      <c r="BO31" s="363">
        <v>14.80344491931741</v>
      </c>
      <c r="BP31" s="363">
        <v>15.955590036624447</v>
      </c>
      <c r="BQ31" s="363">
        <v>16.088760902692613</v>
      </c>
      <c r="BR31" s="363">
        <v>15.872120276579832</v>
      </c>
      <c r="BS31" s="363">
        <v>15.632890117060509</v>
      </c>
      <c r="BT31" s="363">
        <v>14.788190852120238</v>
      </c>
      <c r="BU31" s="363">
        <v>11.838779993330741</v>
      </c>
      <c r="BV31" s="363">
        <v>10.023807563449013</v>
      </c>
      <c r="BW31" s="363">
        <v>8.7290740687864155</v>
      </c>
      <c r="BX31" s="363">
        <v>6.5393601226509306</v>
      </c>
      <c r="BY31" s="363">
        <v>6.3293251459366333</v>
      </c>
      <c r="BZ31" s="363">
        <v>6.247727827526937</v>
      </c>
      <c r="CA31" s="363">
        <v>6.0275256158462183</v>
      </c>
      <c r="CB31" s="363">
        <v>5.608053377358063</v>
      </c>
      <c r="CC31" s="364">
        <v>5.1405063586897155</v>
      </c>
    </row>
    <row r="32" spans="1:81" ht="26.25" customHeight="1" x14ac:dyDescent="0.4">
      <c r="B32" s="316" t="s">
        <v>259</v>
      </c>
      <c r="C32" s="362"/>
      <c r="D32" s="360">
        <v>0</v>
      </c>
      <c r="E32" s="360">
        <v>0</v>
      </c>
      <c r="F32" s="360">
        <v>0</v>
      </c>
      <c r="G32" s="360">
        <v>0</v>
      </c>
      <c r="H32" s="360">
        <v>0</v>
      </c>
      <c r="I32" s="360">
        <v>0</v>
      </c>
      <c r="J32" s="360">
        <v>0</v>
      </c>
      <c r="K32" s="360">
        <v>0</v>
      </c>
      <c r="L32" s="360">
        <v>0</v>
      </c>
      <c r="M32" s="360">
        <v>0</v>
      </c>
      <c r="N32" s="360">
        <v>0</v>
      </c>
      <c r="O32" s="360">
        <v>0</v>
      </c>
      <c r="P32" s="360">
        <v>0</v>
      </c>
      <c r="Q32" s="360">
        <v>0</v>
      </c>
      <c r="R32" s="360">
        <v>0</v>
      </c>
      <c r="S32" s="360">
        <v>0</v>
      </c>
      <c r="T32" s="360">
        <v>0</v>
      </c>
      <c r="U32" s="360">
        <v>0</v>
      </c>
      <c r="V32" s="360">
        <v>0</v>
      </c>
      <c r="W32" s="360">
        <v>0</v>
      </c>
      <c r="X32" s="360">
        <v>0</v>
      </c>
      <c r="Y32" s="360">
        <v>0</v>
      </c>
      <c r="Z32" s="360">
        <v>0</v>
      </c>
      <c r="AA32" s="360">
        <f t="shared" ref="AA32:BF32" si="17">SUM(AA33:AA34)</f>
        <v>0</v>
      </c>
      <c r="AB32" s="360">
        <f t="shared" si="17"/>
        <v>0</v>
      </c>
      <c r="AC32" s="360">
        <f t="shared" si="17"/>
        <v>0</v>
      </c>
      <c r="AD32" s="360">
        <f t="shared" si="17"/>
        <v>0</v>
      </c>
      <c r="AE32" s="360">
        <f t="shared" si="17"/>
        <v>0</v>
      </c>
      <c r="AF32" s="360">
        <f t="shared" si="17"/>
        <v>0</v>
      </c>
      <c r="AG32" s="360">
        <f t="shared" si="17"/>
        <v>0</v>
      </c>
      <c r="AH32" s="360">
        <f t="shared" si="17"/>
        <v>0</v>
      </c>
      <c r="AI32" s="360">
        <f t="shared" si="17"/>
        <v>0</v>
      </c>
      <c r="AJ32" s="360">
        <f t="shared" si="17"/>
        <v>0</v>
      </c>
      <c r="AK32" s="360">
        <f t="shared" si="17"/>
        <v>0</v>
      </c>
      <c r="AL32" s="360">
        <f t="shared" si="17"/>
        <v>0</v>
      </c>
      <c r="AM32" s="360">
        <f t="shared" si="17"/>
        <v>0</v>
      </c>
      <c r="AN32" s="360">
        <f t="shared" si="17"/>
        <v>0</v>
      </c>
      <c r="AO32" s="360">
        <f t="shared" si="17"/>
        <v>0</v>
      </c>
      <c r="AP32" s="360">
        <f t="shared" si="17"/>
        <v>0</v>
      </c>
      <c r="AQ32" s="360">
        <f t="shared" si="17"/>
        <v>0</v>
      </c>
      <c r="AR32" s="360">
        <f t="shared" si="17"/>
        <v>0</v>
      </c>
      <c r="AS32" s="360">
        <f t="shared" si="17"/>
        <v>0</v>
      </c>
      <c r="AT32" s="360">
        <f t="shared" si="17"/>
        <v>0</v>
      </c>
      <c r="AU32" s="360">
        <f t="shared" si="17"/>
        <v>0</v>
      </c>
      <c r="AV32" s="360">
        <f t="shared" si="17"/>
        <v>0</v>
      </c>
      <c r="AW32" s="360">
        <f t="shared" si="17"/>
        <v>0</v>
      </c>
      <c r="AX32" s="360">
        <f t="shared" si="17"/>
        <v>0</v>
      </c>
      <c r="AY32" s="360">
        <f t="shared" si="17"/>
        <v>0</v>
      </c>
      <c r="AZ32" s="360">
        <f t="shared" si="17"/>
        <v>0</v>
      </c>
      <c r="BA32" s="360">
        <f t="shared" si="17"/>
        <v>0</v>
      </c>
      <c r="BB32" s="360">
        <f t="shared" si="17"/>
        <v>0</v>
      </c>
      <c r="BC32" s="360">
        <f t="shared" si="17"/>
        <v>0</v>
      </c>
      <c r="BD32" s="360">
        <f t="shared" si="17"/>
        <v>0</v>
      </c>
      <c r="BE32" s="360">
        <f t="shared" si="17"/>
        <v>0</v>
      </c>
      <c r="BF32" s="360">
        <f t="shared" si="17"/>
        <v>0</v>
      </c>
      <c r="BG32" s="360">
        <f t="shared" ref="BG32:CC32" si="18">SUM(BG33:BG34)</f>
        <v>0</v>
      </c>
      <c r="BH32" s="360">
        <f t="shared" si="18"/>
        <v>0</v>
      </c>
      <c r="BI32" s="360">
        <f t="shared" si="18"/>
        <v>0</v>
      </c>
      <c r="BJ32" s="360">
        <f t="shared" si="18"/>
        <v>0</v>
      </c>
      <c r="BK32" s="360">
        <f t="shared" si="18"/>
        <v>0</v>
      </c>
      <c r="BL32" s="360">
        <f t="shared" si="18"/>
        <v>0</v>
      </c>
      <c r="BM32" s="360">
        <f t="shared" si="18"/>
        <v>0</v>
      </c>
      <c r="BN32" s="360">
        <f t="shared" si="18"/>
        <v>0</v>
      </c>
      <c r="BO32" s="360">
        <f t="shared" si="18"/>
        <v>0</v>
      </c>
      <c r="BP32" s="360">
        <f t="shared" si="18"/>
        <v>0</v>
      </c>
      <c r="BQ32" s="360">
        <f t="shared" si="18"/>
        <v>188.49458010921708</v>
      </c>
      <c r="BR32" s="360">
        <f t="shared" si="18"/>
        <v>1812.0994704151906</v>
      </c>
      <c r="BS32" s="360">
        <f t="shared" si="18"/>
        <v>3451.7259964615141</v>
      </c>
      <c r="BT32" s="360">
        <f t="shared" si="18"/>
        <v>5785.1738158648659</v>
      </c>
      <c r="BU32" s="360">
        <f t="shared" si="18"/>
        <v>9515.9497446630921</v>
      </c>
      <c r="BV32" s="360">
        <f t="shared" si="18"/>
        <v>11439.874812901253</v>
      </c>
      <c r="BW32" s="360">
        <f t="shared" si="18"/>
        <v>13166.692673218884</v>
      </c>
      <c r="BX32" s="360">
        <f t="shared" si="18"/>
        <v>13350.469226851756</v>
      </c>
      <c r="BY32" s="360">
        <f t="shared" si="18"/>
        <v>14775.907672047055</v>
      </c>
      <c r="BZ32" s="360">
        <f t="shared" si="18"/>
        <v>16382.356195056114</v>
      </c>
      <c r="CA32" s="360">
        <f t="shared" si="18"/>
        <v>17441.0465209637</v>
      </c>
      <c r="CB32" s="360">
        <f t="shared" si="18"/>
        <v>18400.348036794807</v>
      </c>
      <c r="CC32" s="361">
        <f t="shared" si="18"/>
        <v>19720.170906263145</v>
      </c>
    </row>
    <row r="33" spans="1:81" x14ac:dyDescent="0.4">
      <c r="B33" s="255" t="s">
        <v>408</v>
      </c>
      <c r="C33" s="362"/>
      <c r="D33" s="363">
        <v>0</v>
      </c>
      <c r="E33" s="363">
        <v>0</v>
      </c>
      <c r="F33" s="363">
        <v>0</v>
      </c>
      <c r="G33" s="363">
        <v>0</v>
      </c>
      <c r="H33" s="363">
        <v>0</v>
      </c>
      <c r="I33" s="363">
        <v>0</v>
      </c>
      <c r="J33" s="363">
        <v>0</v>
      </c>
      <c r="K33" s="363">
        <v>0</v>
      </c>
      <c r="L33" s="363">
        <v>0</v>
      </c>
      <c r="M33" s="363">
        <v>0</v>
      </c>
      <c r="N33" s="363">
        <v>0</v>
      </c>
      <c r="O33" s="363">
        <v>0</v>
      </c>
      <c r="P33" s="363">
        <v>0</v>
      </c>
      <c r="Q33" s="363">
        <v>0</v>
      </c>
      <c r="R33" s="363">
        <v>0</v>
      </c>
      <c r="S33" s="363">
        <v>0</v>
      </c>
      <c r="T33" s="363">
        <v>0</v>
      </c>
      <c r="U33" s="363">
        <v>0</v>
      </c>
      <c r="V33" s="363">
        <v>0</v>
      </c>
      <c r="W33" s="363">
        <v>0</v>
      </c>
      <c r="X33" s="363">
        <v>0</v>
      </c>
      <c r="Y33" s="363">
        <v>0</v>
      </c>
      <c r="Z33" s="363">
        <v>0</v>
      </c>
      <c r="AA33" s="363">
        <v>0</v>
      </c>
      <c r="AB33" s="363">
        <v>0</v>
      </c>
      <c r="AC33" s="363">
        <v>0</v>
      </c>
      <c r="AD33" s="363">
        <v>0</v>
      </c>
      <c r="AE33" s="363">
        <v>0</v>
      </c>
      <c r="AF33" s="363">
        <v>0</v>
      </c>
      <c r="AG33" s="363">
        <v>0</v>
      </c>
      <c r="AH33" s="363">
        <v>0</v>
      </c>
      <c r="AI33" s="363">
        <v>0</v>
      </c>
      <c r="AJ33" s="363">
        <v>0</v>
      </c>
      <c r="AK33" s="363">
        <v>0</v>
      </c>
      <c r="AL33" s="363">
        <v>0</v>
      </c>
      <c r="AM33" s="363">
        <v>0</v>
      </c>
      <c r="AN33" s="363">
        <v>0</v>
      </c>
      <c r="AO33" s="363">
        <v>0</v>
      </c>
      <c r="AP33" s="363">
        <v>0</v>
      </c>
      <c r="AQ33" s="363">
        <v>0</v>
      </c>
      <c r="AR33" s="363">
        <v>0</v>
      </c>
      <c r="AS33" s="363">
        <v>0</v>
      </c>
      <c r="AT33" s="363">
        <v>0</v>
      </c>
      <c r="AU33" s="363">
        <v>0</v>
      </c>
      <c r="AV33" s="363">
        <v>0</v>
      </c>
      <c r="AW33" s="363">
        <v>0</v>
      </c>
      <c r="AX33" s="363">
        <v>0</v>
      </c>
      <c r="AY33" s="363">
        <v>0</v>
      </c>
      <c r="AZ33" s="363">
        <v>0</v>
      </c>
      <c r="BA33" s="363">
        <v>0</v>
      </c>
      <c r="BB33" s="363">
        <v>0</v>
      </c>
      <c r="BC33" s="363">
        <v>0</v>
      </c>
      <c r="BD33" s="363">
        <v>0</v>
      </c>
      <c r="BE33" s="363">
        <v>0</v>
      </c>
      <c r="BF33" s="363">
        <v>0</v>
      </c>
      <c r="BG33" s="363">
        <v>0</v>
      </c>
      <c r="BH33" s="363">
        <v>0</v>
      </c>
      <c r="BI33" s="363">
        <v>0</v>
      </c>
      <c r="BJ33" s="363">
        <v>0</v>
      </c>
      <c r="BK33" s="363">
        <v>0</v>
      </c>
      <c r="BL33" s="363">
        <v>0</v>
      </c>
      <c r="BM33" s="363">
        <v>0</v>
      </c>
      <c r="BN33" s="363">
        <v>0</v>
      </c>
      <c r="BO33" s="363">
        <v>0</v>
      </c>
      <c r="BP33" s="363">
        <v>0</v>
      </c>
      <c r="BQ33" s="363">
        <v>171.03847743938232</v>
      </c>
      <c r="BR33" s="363">
        <v>1663.4078572186252</v>
      </c>
      <c r="BS33" s="363">
        <v>3128.2552175934929</v>
      </c>
      <c r="BT33" s="363">
        <v>5023.4127356849422</v>
      </c>
      <c r="BU33" s="363">
        <v>7951.4187783339094</v>
      </c>
      <c r="BV33" s="363">
        <v>9812.2548734980701</v>
      </c>
      <c r="BW33" s="363">
        <v>11212.499716889326</v>
      </c>
      <c r="BX33" s="363">
        <v>11132.313796943048</v>
      </c>
      <c r="BY33" s="363">
        <v>12192.797754655761</v>
      </c>
      <c r="BZ33" s="363">
        <v>13346.267478025393</v>
      </c>
      <c r="CA33" s="363">
        <v>14312.353865329573</v>
      </c>
      <c r="CB33" s="363">
        <v>15738.714757810243</v>
      </c>
      <c r="CC33" s="364">
        <v>16879.679037056783</v>
      </c>
    </row>
    <row r="34" spans="1:81" x14ac:dyDescent="0.4">
      <c r="B34" s="255" t="s">
        <v>407</v>
      </c>
      <c r="C34" s="362"/>
      <c r="D34" s="363">
        <v>0</v>
      </c>
      <c r="E34" s="363">
        <v>0</v>
      </c>
      <c r="F34" s="363">
        <v>0</v>
      </c>
      <c r="G34" s="363">
        <v>0</v>
      </c>
      <c r="H34" s="363">
        <v>0</v>
      </c>
      <c r="I34" s="363">
        <v>0</v>
      </c>
      <c r="J34" s="363">
        <v>0</v>
      </c>
      <c r="K34" s="363">
        <v>0</v>
      </c>
      <c r="L34" s="363">
        <v>0</v>
      </c>
      <c r="M34" s="363">
        <v>0</v>
      </c>
      <c r="N34" s="363">
        <v>0</v>
      </c>
      <c r="O34" s="363">
        <v>0</v>
      </c>
      <c r="P34" s="363">
        <v>0</v>
      </c>
      <c r="Q34" s="363">
        <v>0</v>
      </c>
      <c r="R34" s="363">
        <v>0</v>
      </c>
      <c r="S34" s="363">
        <v>0</v>
      </c>
      <c r="T34" s="363">
        <v>0</v>
      </c>
      <c r="U34" s="363">
        <v>0</v>
      </c>
      <c r="V34" s="363">
        <v>0</v>
      </c>
      <c r="W34" s="363">
        <v>0</v>
      </c>
      <c r="X34" s="363">
        <v>0</v>
      </c>
      <c r="Y34" s="363">
        <v>0</v>
      </c>
      <c r="Z34" s="363">
        <v>0</v>
      </c>
      <c r="AA34" s="363">
        <v>0</v>
      </c>
      <c r="AB34" s="363">
        <v>0</v>
      </c>
      <c r="AC34" s="363">
        <v>0</v>
      </c>
      <c r="AD34" s="363">
        <v>0</v>
      </c>
      <c r="AE34" s="363">
        <v>0</v>
      </c>
      <c r="AF34" s="363">
        <v>0</v>
      </c>
      <c r="AG34" s="363">
        <v>0</v>
      </c>
      <c r="AH34" s="363">
        <v>0</v>
      </c>
      <c r="AI34" s="363">
        <v>0</v>
      </c>
      <c r="AJ34" s="363">
        <v>0</v>
      </c>
      <c r="AK34" s="363">
        <v>0</v>
      </c>
      <c r="AL34" s="363">
        <v>0</v>
      </c>
      <c r="AM34" s="363">
        <v>0</v>
      </c>
      <c r="AN34" s="363">
        <v>0</v>
      </c>
      <c r="AO34" s="363">
        <v>0</v>
      </c>
      <c r="AP34" s="363">
        <v>0</v>
      </c>
      <c r="AQ34" s="363">
        <v>0</v>
      </c>
      <c r="AR34" s="363">
        <v>0</v>
      </c>
      <c r="AS34" s="363">
        <v>0</v>
      </c>
      <c r="AT34" s="363">
        <v>0</v>
      </c>
      <c r="AU34" s="363">
        <v>0</v>
      </c>
      <c r="AV34" s="363">
        <v>0</v>
      </c>
      <c r="AW34" s="363">
        <v>0</v>
      </c>
      <c r="AX34" s="363">
        <v>0</v>
      </c>
      <c r="AY34" s="363">
        <v>0</v>
      </c>
      <c r="AZ34" s="363">
        <v>0</v>
      </c>
      <c r="BA34" s="363">
        <v>0</v>
      </c>
      <c r="BB34" s="363">
        <v>0</v>
      </c>
      <c r="BC34" s="363">
        <v>0</v>
      </c>
      <c r="BD34" s="363">
        <v>0</v>
      </c>
      <c r="BE34" s="363">
        <v>0</v>
      </c>
      <c r="BF34" s="363">
        <v>0</v>
      </c>
      <c r="BG34" s="363">
        <v>0</v>
      </c>
      <c r="BH34" s="363">
        <v>0</v>
      </c>
      <c r="BI34" s="363">
        <v>0</v>
      </c>
      <c r="BJ34" s="363">
        <v>0</v>
      </c>
      <c r="BK34" s="363">
        <v>0</v>
      </c>
      <c r="BL34" s="363">
        <v>0</v>
      </c>
      <c r="BM34" s="363">
        <v>0</v>
      </c>
      <c r="BN34" s="363">
        <v>0</v>
      </c>
      <c r="BO34" s="363">
        <v>0</v>
      </c>
      <c r="BP34" s="363">
        <v>0</v>
      </c>
      <c r="BQ34" s="363">
        <v>17.456102669834774</v>
      </c>
      <c r="BR34" s="363">
        <v>148.69161319656547</v>
      </c>
      <c r="BS34" s="363">
        <v>323.47077886802106</v>
      </c>
      <c r="BT34" s="363">
        <v>761.76108017992408</v>
      </c>
      <c r="BU34" s="363">
        <v>1564.5309663291828</v>
      </c>
      <c r="BV34" s="363">
        <v>1627.6199394031826</v>
      </c>
      <c r="BW34" s="363">
        <v>1954.1929563295575</v>
      </c>
      <c r="BX34" s="363">
        <v>2218.155429908707</v>
      </c>
      <c r="BY34" s="363">
        <v>2583.1099173912935</v>
      </c>
      <c r="BZ34" s="363">
        <v>3036.088717030721</v>
      </c>
      <c r="CA34" s="363">
        <v>3128.6926556341273</v>
      </c>
      <c r="CB34" s="363">
        <v>2661.6332789845646</v>
      </c>
      <c r="CC34" s="364">
        <v>2840.4918692063607</v>
      </c>
    </row>
    <row r="35" spans="1:81" ht="25.5" customHeight="1" x14ac:dyDescent="0.4">
      <c r="A35" s="359"/>
      <c r="B35" s="265" t="s">
        <v>593</v>
      </c>
      <c r="C35" s="362"/>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c r="BI35" s="363"/>
      <c r="BJ35" s="363"/>
      <c r="BK35" s="363"/>
      <c r="BL35" s="363"/>
      <c r="BM35" s="363"/>
      <c r="BN35" s="363"/>
      <c r="BO35" s="363"/>
      <c r="BP35" s="363"/>
      <c r="BQ35" s="363">
        <v>0.35887328059915763</v>
      </c>
      <c r="BR35" s="363">
        <v>6.6266875057990564</v>
      </c>
      <c r="BS35" s="363">
        <v>12.99140692678748</v>
      </c>
      <c r="BT35" s="363">
        <v>20.755812796702141</v>
      </c>
      <c r="BU35" s="363">
        <v>31.979508629671415</v>
      </c>
      <c r="BV35" s="363">
        <v>45.370909127751901</v>
      </c>
      <c r="BW35" s="363">
        <v>49.90449148710151</v>
      </c>
      <c r="BX35" s="363">
        <v>50.218004877813975</v>
      </c>
      <c r="BY35" s="363">
        <v>55.588940850207692</v>
      </c>
      <c r="BZ35" s="363">
        <v>61.154079914921326</v>
      </c>
      <c r="CA35" s="363">
        <v>64.882755591997253</v>
      </c>
      <c r="CB35" s="363">
        <v>68.451470675457898</v>
      </c>
      <c r="CC35" s="364">
        <v>73.361367828791728</v>
      </c>
    </row>
    <row r="36" spans="1:81" s="219" customFormat="1" ht="25.5" customHeight="1" x14ac:dyDescent="0.4">
      <c r="A36" s="359"/>
      <c r="B36" s="316" t="s">
        <v>217</v>
      </c>
      <c r="C36" s="365"/>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v>5.5997805082380241</v>
      </c>
      <c r="BR36" s="360">
        <v>6.9955673217377949</v>
      </c>
      <c r="BS36" s="360">
        <v>7.9679102317732733</v>
      </c>
      <c r="BT36" s="360">
        <v>8.2381109187552131</v>
      </c>
      <c r="BU36" s="360">
        <v>9.0570212794972136</v>
      </c>
      <c r="BV36" s="360">
        <v>9.8495261145925763</v>
      </c>
      <c r="BW36" s="360">
        <v>10.575577907442693</v>
      </c>
      <c r="BX36" s="360">
        <v>10.452253226582222</v>
      </c>
      <c r="BY36" s="360">
        <v>11.224071033452583</v>
      </c>
      <c r="BZ36" s="360">
        <v>11.957325742369855</v>
      </c>
      <c r="CA36" s="360">
        <v>12.514189047296556</v>
      </c>
      <c r="CB36" s="360">
        <v>12.992132890262463</v>
      </c>
      <c r="CC36" s="361">
        <v>13.495867990672787</v>
      </c>
    </row>
    <row r="37" spans="1:81" s="219" customFormat="1" ht="26.25" customHeight="1" x14ac:dyDescent="0.4">
      <c r="B37" s="309" t="s">
        <v>219</v>
      </c>
      <c r="C37" s="365"/>
      <c r="D37" s="360">
        <v>0</v>
      </c>
      <c r="E37" s="360">
        <v>0</v>
      </c>
      <c r="F37" s="360">
        <v>0</v>
      </c>
      <c r="G37" s="360">
        <v>0</v>
      </c>
      <c r="H37" s="360">
        <v>0</v>
      </c>
      <c r="I37" s="360">
        <v>0</v>
      </c>
      <c r="J37" s="360">
        <v>0</v>
      </c>
      <c r="K37" s="360">
        <v>0</v>
      </c>
      <c r="L37" s="360">
        <v>0</v>
      </c>
      <c r="M37" s="360">
        <v>0</v>
      </c>
      <c r="N37" s="360">
        <v>0</v>
      </c>
      <c r="O37" s="360">
        <v>0</v>
      </c>
      <c r="P37" s="360">
        <v>0</v>
      </c>
      <c r="Q37" s="360">
        <v>0</v>
      </c>
      <c r="R37" s="360">
        <v>0</v>
      </c>
      <c r="S37" s="360">
        <v>0</v>
      </c>
      <c r="T37" s="360">
        <v>0</v>
      </c>
      <c r="U37" s="360">
        <v>0</v>
      </c>
      <c r="V37" s="360">
        <v>0</v>
      </c>
      <c r="W37" s="360">
        <v>0</v>
      </c>
      <c r="X37" s="360">
        <v>0</v>
      </c>
      <c r="Y37" s="360">
        <v>0</v>
      </c>
      <c r="Z37" s="360">
        <v>0</v>
      </c>
      <c r="AA37" s="360">
        <v>78.159308253270751</v>
      </c>
      <c r="AB37" s="360">
        <v>278.5527804771686</v>
      </c>
      <c r="AC37" s="360">
        <f t="shared" ref="AC37:BH37" si="19">SUM(AC38:AC40)</f>
        <v>395.05443105919227</v>
      </c>
      <c r="AD37" s="360">
        <f t="shared" si="19"/>
        <v>572.39790491373174</v>
      </c>
      <c r="AE37" s="360">
        <f t="shared" si="19"/>
        <v>706.69637671574401</v>
      </c>
      <c r="AF37" s="360">
        <f t="shared" si="19"/>
        <v>823.4575885459376</v>
      </c>
      <c r="AG37" s="360">
        <f t="shared" si="19"/>
        <v>947.95192997670915</v>
      </c>
      <c r="AH37" s="360">
        <f t="shared" si="19"/>
        <v>858.67361078454019</v>
      </c>
      <c r="AI37" s="360">
        <f t="shared" si="19"/>
        <v>879.16742779013043</v>
      </c>
      <c r="AJ37" s="360">
        <f t="shared" si="19"/>
        <v>954.69820484366903</v>
      </c>
      <c r="AK37" s="360">
        <f t="shared" si="19"/>
        <v>1096.2608796227182</v>
      </c>
      <c r="AL37" s="360">
        <f t="shared" si="19"/>
        <v>1246.9833588614965</v>
      </c>
      <c r="AM37" s="360">
        <f t="shared" si="19"/>
        <v>1461.8167897228245</v>
      </c>
      <c r="AN37" s="360">
        <f t="shared" si="19"/>
        <v>1609.5092273385653</v>
      </c>
      <c r="AO37" s="360">
        <f t="shared" si="19"/>
        <v>1815.8007843054643</v>
      </c>
      <c r="AP37" s="360">
        <f t="shared" si="19"/>
        <v>1979.878002021157</v>
      </c>
      <c r="AQ37" s="360">
        <f t="shared" si="19"/>
        <v>2159.90863942754</v>
      </c>
      <c r="AR37" s="360">
        <f t="shared" si="19"/>
        <v>2267.1347586212405</v>
      </c>
      <c r="AS37" s="360">
        <f t="shared" si="19"/>
        <v>2429.1661284499605</v>
      </c>
      <c r="AT37" s="360">
        <f t="shared" si="19"/>
        <v>2677.6135383227238</v>
      </c>
      <c r="AU37" s="360">
        <f t="shared" si="19"/>
        <v>3124.2703397934438</v>
      </c>
      <c r="AV37" s="360">
        <f t="shared" si="19"/>
        <v>2772.4138583652721</v>
      </c>
      <c r="AW37" s="360">
        <f t="shared" si="19"/>
        <v>3127.313610538004</v>
      </c>
      <c r="AX37" s="360">
        <f t="shared" si="19"/>
        <v>3374.9059008636827</v>
      </c>
      <c r="AY37" s="360">
        <f t="shared" si="19"/>
        <v>3663.9650184648995</v>
      </c>
      <c r="AZ37" s="360">
        <f t="shared" si="19"/>
        <v>3858.7091945755283</v>
      </c>
      <c r="BA37" s="360">
        <f t="shared" si="19"/>
        <v>4079.1498340481221</v>
      </c>
      <c r="BB37" s="360">
        <f t="shared" si="19"/>
        <v>4265.7407264195526</v>
      </c>
      <c r="BC37" s="360">
        <f t="shared" si="19"/>
        <v>4473.1328237579564</v>
      </c>
      <c r="BD37" s="360">
        <f t="shared" si="19"/>
        <v>4598.9596399492139</v>
      </c>
      <c r="BE37" s="360">
        <f t="shared" si="19"/>
        <v>4792.4374036795743</v>
      </c>
      <c r="BF37" s="360">
        <f t="shared" si="19"/>
        <v>4877.2173609264582</v>
      </c>
      <c r="BG37" s="360">
        <f t="shared" si="19"/>
        <v>5077.7521928192373</v>
      </c>
      <c r="BH37" s="360">
        <f t="shared" si="19"/>
        <v>5245.9705908477126</v>
      </c>
      <c r="BI37" s="360">
        <f t="shared" ref="BI37:CC37" si="20">SUM(BI38:BI40)</f>
        <v>5459.7249589746843</v>
      </c>
      <c r="BJ37" s="360">
        <f t="shared" si="20"/>
        <v>5613.76567775069</v>
      </c>
      <c r="BK37" s="360">
        <f t="shared" si="20"/>
        <v>5848.0691433336542</v>
      </c>
      <c r="BL37" s="360">
        <f t="shared" si="20"/>
        <v>6065.7878252248538</v>
      </c>
      <c r="BM37" s="360">
        <f t="shared" si="20"/>
        <v>6438.7462615586574</v>
      </c>
      <c r="BN37" s="360">
        <f t="shared" si="20"/>
        <v>6473.3942185344276</v>
      </c>
      <c r="BO37" s="360">
        <f t="shared" si="20"/>
        <v>6512.9352335273006</v>
      </c>
      <c r="BP37" s="360">
        <f t="shared" si="20"/>
        <v>6545.2446007886538</v>
      </c>
      <c r="BQ37" s="360">
        <f t="shared" si="20"/>
        <v>6293.6100868593221</v>
      </c>
      <c r="BR37" s="360">
        <f t="shared" si="20"/>
        <v>6279.4663042732354</v>
      </c>
      <c r="BS37" s="360">
        <f t="shared" si="20"/>
        <v>6306.4962930301281</v>
      </c>
      <c r="BT37" s="360">
        <f t="shared" si="20"/>
        <v>6146.5953372350195</v>
      </c>
      <c r="BU37" s="360">
        <f t="shared" si="20"/>
        <v>6091.5231281855858</v>
      </c>
      <c r="BV37" s="360">
        <f t="shared" si="20"/>
        <v>6110.5960690035008</v>
      </c>
      <c r="BW37" s="360">
        <f t="shared" si="20"/>
        <v>6223.6991438878713</v>
      </c>
      <c r="BX37" s="360">
        <f t="shared" si="20"/>
        <v>5268.5838856866094</v>
      </c>
      <c r="BY37" s="360">
        <f t="shared" si="20"/>
        <v>5367.0491906556463</v>
      </c>
      <c r="BZ37" s="360">
        <f t="shared" si="20"/>
        <v>5557.7822219608197</v>
      </c>
      <c r="CA37" s="360">
        <f t="shared" si="20"/>
        <v>5710.5062911945006</v>
      </c>
      <c r="CB37" s="360">
        <f t="shared" si="20"/>
        <v>5841.4707669184763</v>
      </c>
      <c r="CC37" s="361">
        <f t="shared" si="20"/>
        <v>6021.9473805757516</v>
      </c>
    </row>
    <row r="38" spans="1:81" x14ac:dyDescent="0.4">
      <c r="B38" s="255" t="s">
        <v>592</v>
      </c>
      <c r="C38" s="362"/>
      <c r="D38" s="363">
        <v>0</v>
      </c>
      <c r="E38" s="363">
        <v>0</v>
      </c>
      <c r="F38" s="363">
        <v>0</v>
      </c>
      <c r="G38" s="363">
        <v>0</v>
      </c>
      <c r="H38" s="363">
        <v>0</v>
      </c>
      <c r="I38" s="363">
        <v>0</v>
      </c>
      <c r="J38" s="363">
        <v>0</v>
      </c>
      <c r="K38" s="363">
        <v>0</v>
      </c>
      <c r="L38" s="363">
        <v>0</v>
      </c>
      <c r="M38" s="363">
        <v>0</v>
      </c>
      <c r="N38" s="363">
        <v>0</v>
      </c>
      <c r="O38" s="363">
        <v>0</v>
      </c>
      <c r="P38" s="363">
        <v>0</v>
      </c>
      <c r="Q38" s="363">
        <v>0</v>
      </c>
      <c r="R38" s="363">
        <v>0</v>
      </c>
      <c r="S38" s="363">
        <v>0</v>
      </c>
      <c r="T38" s="363">
        <v>0</v>
      </c>
      <c r="U38" s="363">
        <v>0</v>
      </c>
      <c r="V38" s="363">
        <v>0</v>
      </c>
      <c r="W38" s="363">
        <v>0</v>
      </c>
      <c r="X38" s="363">
        <v>0</v>
      </c>
      <c r="Y38" s="363">
        <v>0</v>
      </c>
      <c r="Z38" s="363">
        <v>0</v>
      </c>
      <c r="AA38" s="363">
        <v>0</v>
      </c>
      <c r="AB38" s="363">
        <v>0</v>
      </c>
      <c r="AC38" s="363">
        <v>84.360581632431675</v>
      </c>
      <c r="AD38" s="363">
        <v>119.80365291121669</v>
      </c>
      <c r="AE38" s="363">
        <v>141.61547036685528</v>
      </c>
      <c r="AF38" s="363">
        <v>157.0456538173008</v>
      </c>
      <c r="AG38" s="363">
        <v>175.31378855224261</v>
      </c>
      <c r="AH38" s="363">
        <v>148.78826524953524</v>
      </c>
      <c r="AI38" s="363">
        <v>146.74482232914463</v>
      </c>
      <c r="AJ38" s="363">
        <v>148.23160986151728</v>
      </c>
      <c r="AK38" s="363">
        <v>155.31101646487457</v>
      </c>
      <c r="AL38" s="363">
        <v>168.0803355311447</v>
      </c>
      <c r="AM38" s="363">
        <v>176.82106875416139</v>
      </c>
      <c r="AN38" s="363">
        <v>181.91364704300426</v>
      </c>
      <c r="AO38" s="363">
        <v>196.45323741632259</v>
      </c>
      <c r="AP38" s="363">
        <v>204.46854929678258</v>
      </c>
      <c r="AQ38" s="363">
        <v>216.65723972810173</v>
      </c>
      <c r="AR38" s="363">
        <v>219.93640297060946</v>
      </c>
      <c r="AS38" s="363">
        <v>222.62009651717412</v>
      </c>
      <c r="AT38" s="363">
        <v>241.92362652935378</v>
      </c>
      <c r="AU38" s="363">
        <v>279.26871144111919</v>
      </c>
      <c r="AV38" s="363">
        <v>0</v>
      </c>
      <c r="AW38" s="363">
        <v>0</v>
      </c>
      <c r="AX38" s="363">
        <v>0</v>
      </c>
      <c r="AY38" s="363">
        <v>0</v>
      </c>
      <c r="AZ38" s="363">
        <v>0</v>
      </c>
      <c r="BA38" s="363">
        <v>0</v>
      </c>
      <c r="BB38" s="363">
        <v>0</v>
      </c>
      <c r="BC38" s="363">
        <v>0</v>
      </c>
      <c r="BD38" s="363">
        <v>0</v>
      </c>
      <c r="BE38" s="363">
        <v>0</v>
      </c>
      <c r="BF38" s="363">
        <v>0</v>
      </c>
      <c r="BG38" s="363">
        <v>0</v>
      </c>
      <c r="BH38" s="363">
        <v>0</v>
      </c>
      <c r="BI38" s="363">
        <v>0</v>
      </c>
      <c r="BJ38" s="363">
        <v>0</v>
      </c>
      <c r="BK38" s="363">
        <v>0</v>
      </c>
      <c r="BL38" s="363">
        <v>0</v>
      </c>
      <c r="BM38" s="363">
        <v>0</v>
      </c>
      <c r="BN38" s="363">
        <v>0</v>
      </c>
      <c r="BO38" s="363">
        <v>0</v>
      </c>
      <c r="BP38" s="363">
        <v>0</v>
      </c>
      <c r="BQ38" s="363">
        <v>0</v>
      </c>
      <c r="BR38" s="363">
        <v>0</v>
      </c>
      <c r="BS38" s="363">
        <v>0</v>
      </c>
      <c r="BT38" s="363">
        <v>0</v>
      </c>
      <c r="BU38" s="363">
        <v>0</v>
      </c>
      <c r="BV38" s="363">
        <v>0</v>
      </c>
      <c r="BW38" s="363">
        <v>0</v>
      </c>
      <c r="BX38" s="363">
        <v>0</v>
      </c>
      <c r="BY38" s="363">
        <v>0</v>
      </c>
      <c r="BZ38" s="363">
        <v>0</v>
      </c>
      <c r="CA38" s="363">
        <v>0</v>
      </c>
      <c r="CB38" s="363">
        <v>0</v>
      </c>
      <c r="CC38" s="364">
        <v>0</v>
      </c>
    </row>
    <row r="39" spans="1:81" x14ac:dyDescent="0.4">
      <c r="B39" s="255" t="s">
        <v>408</v>
      </c>
      <c r="C39" s="362"/>
      <c r="D39" s="363">
        <v>0</v>
      </c>
      <c r="E39" s="363">
        <v>0</v>
      </c>
      <c r="F39" s="363">
        <v>0</v>
      </c>
      <c r="G39" s="363">
        <v>0</v>
      </c>
      <c r="H39" s="363">
        <v>0</v>
      </c>
      <c r="I39" s="363">
        <v>0</v>
      </c>
      <c r="J39" s="363">
        <v>0</v>
      </c>
      <c r="K39" s="363">
        <v>0</v>
      </c>
      <c r="L39" s="363">
        <v>0</v>
      </c>
      <c r="M39" s="363">
        <v>0</v>
      </c>
      <c r="N39" s="363">
        <v>0</v>
      </c>
      <c r="O39" s="363">
        <v>0</v>
      </c>
      <c r="P39" s="363">
        <v>0</v>
      </c>
      <c r="Q39" s="363">
        <v>0</v>
      </c>
      <c r="R39" s="363">
        <v>0</v>
      </c>
      <c r="S39" s="363">
        <v>0</v>
      </c>
      <c r="T39" s="363">
        <v>0</v>
      </c>
      <c r="U39" s="363">
        <v>0</v>
      </c>
      <c r="V39" s="363">
        <v>0</v>
      </c>
      <c r="W39" s="363">
        <v>0</v>
      </c>
      <c r="X39" s="363">
        <v>0</v>
      </c>
      <c r="Y39" s="363">
        <v>0</v>
      </c>
      <c r="Z39" s="363">
        <v>0</v>
      </c>
      <c r="AA39" s="363">
        <v>0</v>
      </c>
      <c r="AB39" s="363">
        <v>0</v>
      </c>
      <c r="AC39" s="363">
        <v>110.08027115451451</v>
      </c>
      <c r="AD39" s="363">
        <v>166.41936858691716</v>
      </c>
      <c r="AE39" s="363">
        <v>201.95501094739447</v>
      </c>
      <c r="AF39" s="363">
        <v>239.18080970807205</v>
      </c>
      <c r="AG39" s="363">
        <v>267.44421869736948</v>
      </c>
      <c r="AH39" s="363">
        <v>240.70634911480371</v>
      </c>
      <c r="AI39" s="363">
        <v>248.58768128484814</v>
      </c>
      <c r="AJ39" s="363">
        <v>257.52860991491576</v>
      </c>
      <c r="AK39" s="363">
        <v>298.96754681850342</v>
      </c>
      <c r="AL39" s="363">
        <v>332.83892530080436</v>
      </c>
      <c r="AM39" s="363">
        <v>387.22250071294911</v>
      </c>
      <c r="AN39" s="363">
        <v>415.9042633306338</v>
      </c>
      <c r="AO39" s="363">
        <v>454.81813189440038</v>
      </c>
      <c r="AP39" s="363">
        <v>493.96423903101061</v>
      </c>
      <c r="AQ39" s="363">
        <v>525.70555925063195</v>
      </c>
      <c r="AR39" s="363">
        <v>533.87989849654696</v>
      </c>
      <c r="AS39" s="363">
        <v>560.98591099708301</v>
      </c>
      <c r="AT39" s="363">
        <v>603.21669615819815</v>
      </c>
      <c r="AU39" s="363">
        <v>668.64989521693042</v>
      </c>
      <c r="AV39" s="363">
        <v>0</v>
      </c>
      <c r="AW39" s="363">
        <v>0</v>
      </c>
      <c r="AX39" s="363">
        <v>0</v>
      </c>
      <c r="AY39" s="363">
        <v>0</v>
      </c>
      <c r="AZ39" s="363">
        <v>0</v>
      </c>
      <c r="BA39" s="363">
        <v>0</v>
      </c>
      <c r="BB39" s="363">
        <v>0</v>
      </c>
      <c r="BC39" s="363">
        <v>0</v>
      </c>
      <c r="BD39" s="363">
        <v>0</v>
      </c>
      <c r="BE39" s="363">
        <v>0</v>
      </c>
      <c r="BF39" s="363">
        <v>0</v>
      </c>
      <c r="BG39" s="363">
        <v>0</v>
      </c>
      <c r="BH39" s="363">
        <v>0</v>
      </c>
      <c r="BI39" s="363">
        <v>0</v>
      </c>
      <c r="BJ39" s="363">
        <v>0</v>
      </c>
      <c r="BK39" s="363">
        <v>0</v>
      </c>
      <c r="BL39" s="363">
        <v>0</v>
      </c>
      <c r="BM39" s="363">
        <v>0</v>
      </c>
      <c r="BN39" s="363">
        <v>0</v>
      </c>
      <c r="BO39" s="363">
        <v>0</v>
      </c>
      <c r="BP39" s="363">
        <v>0</v>
      </c>
      <c r="BQ39" s="363">
        <v>0</v>
      </c>
      <c r="BR39" s="363">
        <v>0</v>
      </c>
      <c r="BS39" s="363">
        <v>0</v>
      </c>
      <c r="BT39" s="363">
        <v>0</v>
      </c>
      <c r="BU39" s="363">
        <v>0</v>
      </c>
      <c r="BV39" s="363">
        <v>0</v>
      </c>
      <c r="BW39" s="363">
        <v>0</v>
      </c>
      <c r="BX39" s="363">
        <v>0</v>
      </c>
      <c r="BY39" s="363">
        <v>0</v>
      </c>
      <c r="BZ39" s="363">
        <v>0</v>
      </c>
      <c r="CA39" s="363">
        <v>0</v>
      </c>
      <c r="CB39" s="363">
        <v>0</v>
      </c>
      <c r="CC39" s="364">
        <v>0</v>
      </c>
    </row>
    <row r="40" spans="1:81" x14ac:dyDescent="0.4">
      <c r="B40" s="255" t="s">
        <v>407</v>
      </c>
      <c r="C40" s="362"/>
      <c r="D40" s="363">
        <v>0</v>
      </c>
      <c r="E40" s="363">
        <v>0</v>
      </c>
      <c r="F40" s="363">
        <v>0</v>
      </c>
      <c r="G40" s="363">
        <v>0</v>
      </c>
      <c r="H40" s="363">
        <v>0</v>
      </c>
      <c r="I40" s="363">
        <v>0</v>
      </c>
      <c r="J40" s="363">
        <v>0</v>
      </c>
      <c r="K40" s="363">
        <v>0</v>
      </c>
      <c r="L40" s="363">
        <v>0</v>
      </c>
      <c r="M40" s="363">
        <v>0</v>
      </c>
      <c r="N40" s="363">
        <v>0</v>
      </c>
      <c r="O40" s="363">
        <v>0</v>
      </c>
      <c r="P40" s="363">
        <v>0</v>
      </c>
      <c r="Q40" s="363">
        <v>0</v>
      </c>
      <c r="R40" s="363">
        <v>0</v>
      </c>
      <c r="S40" s="363">
        <v>0</v>
      </c>
      <c r="T40" s="363">
        <v>0</v>
      </c>
      <c r="U40" s="363">
        <v>0</v>
      </c>
      <c r="V40" s="363">
        <v>0</v>
      </c>
      <c r="W40" s="363">
        <v>0</v>
      </c>
      <c r="X40" s="363">
        <v>0</v>
      </c>
      <c r="Y40" s="363">
        <v>0</v>
      </c>
      <c r="Z40" s="363">
        <v>0</v>
      </c>
      <c r="AA40" s="363">
        <v>0</v>
      </c>
      <c r="AB40" s="363">
        <v>0</v>
      </c>
      <c r="AC40" s="363">
        <v>200.61357827224609</v>
      </c>
      <c r="AD40" s="363">
        <v>286.17488341559795</v>
      </c>
      <c r="AE40" s="363">
        <v>363.12589540149435</v>
      </c>
      <c r="AF40" s="363">
        <v>427.23112502056472</v>
      </c>
      <c r="AG40" s="363">
        <v>505.19392272709712</v>
      </c>
      <c r="AH40" s="363">
        <v>469.17899642020114</v>
      </c>
      <c r="AI40" s="363">
        <v>483.83492417613769</v>
      </c>
      <c r="AJ40" s="363">
        <v>548.93798506723601</v>
      </c>
      <c r="AK40" s="363">
        <v>641.98231633934017</v>
      </c>
      <c r="AL40" s="363">
        <v>746.06409802954738</v>
      </c>
      <c r="AM40" s="363">
        <v>897.77322025571391</v>
      </c>
      <c r="AN40" s="363">
        <v>1011.6913169649273</v>
      </c>
      <c r="AO40" s="363">
        <v>1164.5294149947413</v>
      </c>
      <c r="AP40" s="363">
        <v>1281.4452136933639</v>
      </c>
      <c r="AQ40" s="363">
        <v>1417.5458404488061</v>
      </c>
      <c r="AR40" s="363">
        <v>1513.3184571540842</v>
      </c>
      <c r="AS40" s="363">
        <v>1645.5601209357033</v>
      </c>
      <c r="AT40" s="363">
        <v>1832.4732156351718</v>
      </c>
      <c r="AU40" s="363">
        <v>2176.3517331353942</v>
      </c>
      <c r="AV40" s="363">
        <v>2772.4138583652721</v>
      </c>
      <c r="AW40" s="363">
        <v>3127.313610538004</v>
      </c>
      <c r="AX40" s="363">
        <v>3374.9059008636827</v>
      </c>
      <c r="AY40" s="363">
        <v>3663.9650184648995</v>
      </c>
      <c r="AZ40" s="363">
        <v>3858.7091945755283</v>
      </c>
      <c r="BA40" s="363">
        <v>4079.1498340481221</v>
      </c>
      <c r="BB40" s="363">
        <v>4265.7407264195526</v>
      </c>
      <c r="BC40" s="363">
        <v>4473.1328237579564</v>
      </c>
      <c r="BD40" s="363">
        <v>4598.9596399492139</v>
      </c>
      <c r="BE40" s="363">
        <v>4792.4374036795743</v>
      </c>
      <c r="BF40" s="363">
        <v>4877.2173609264582</v>
      </c>
      <c r="BG40" s="363">
        <v>5077.7521928192373</v>
      </c>
      <c r="BH40" s="363">
        <v>5245.9705908477126</v>
      </c>
      <c r="BI40" s="363">
        <v>5459.7249589746843</v>
      </c>
      <c r="BJ40" s="363">
        <v>5613.76567775069</v>
      </c>
      <c r="BK40" s="363">
        <v>5848.0691433336542</v>
      </c>
      <c r="BL40" s="363">
        <v>6065.7878252248538</v>
      </c>
      <c r="BM40" s="363">
        <v>6438.7462615586574</v>
      </c>
      <c r="BN40" s="363">
        <v>6473.3942185344276</v>
      </c>
      <c r="BO40" s="363">
        <v>6512.9352335273006</v>
      </c>
      <c r="BP40" s="363">
        <v>6545.2446007886538</v>
      </c>
      <c r="BQ40" s="363">
        <v>6293.6100868593221</v>
      </c>
      <c r="BR40" s="363">
        <v>6279.4663042732354</v>
      </c>
      <c r="BS40" s="363">
        <v>6306.4962930301281</v>
      </c>
      <c r="BT40" s="363">
        <v>6146.5953372350195</v>
      </c>
      <c r="BU40" s="363">
        <v>6091.5231281855858</v>
      </c>
      <c r="BV40" s="363">
        <v>6110.5960690035008</v>
      </c>
      <c r="BW40" s="363">
        <v>6223.6991438878713</v>
      </c>
      <c r="BX40" s="363">
        <v>5268.5838856866094</v>
      </c>
      <c r="BY40" s="363">
        <v>5367.0491906556463</v>
      </c>
      <c r="BZ40" s="363">
        <v>5557.7822219608197</v>
      </c>
      <c r="CA40" s="363">
        <v>5710.5062911945006</v>
      </c>
      <c r="CB40" s="363">
        <v>5841.4707669184763</v>
      </c>
      <c r="CC40" s="364">
        <v>6021.9473805757516</v>
      </c>
    </row>
    <row r="41" spans="1:81" ht="25.5" customHeight="1" x14ac:dyDescent="0.4">
      <c r="B41" s="265" t="s">
        <v>593</v>
      </c>
      <c r="C41" s="362"/>
      <c r="D41" s="363">
        <v>0</v>
      </c>
      <c r="E41" s="363">
        <v>0</v>
      </c>
      <c r="F41" s="363">
        <v>0</v>
      </c>
      <c r="G41" s="363">
        <v>0</v>
      </c>
      <c r="H41" s="363">
        <v>0</v>
      </c>
      <c r="I41" s="363">
        <v>0</v>
      </c>
      <c r="J41" s="363">
        <v>0</v>
      </c>
      <c r="K41" s="363">
        <v>0</v>
      </c>
      <c r="L41" s="363">
        <v>0</v>
      </c>
      <c r="M41" s="363">
        <v>0</v>
      </c>
      <c r="N41" s="363">
        <v>0</v>
      </c>
      <c r="O41" s="363">
        <v>0</v>
      </c>
      <c r="P41" s="363">
        <v>0</v>
      </c>
      <c r="Q41" s="363">
        <v>0</v>
      </c>
      <c r="R41" s="363">
        <v>0</v>
      </c>
      <c r="S41" s="363">
        <v>0</v>
      </c>
      <c r="T41" s="363">
        <v>0</v>
      </c>
      <c r="U41" s="363">
        <v>0</v>
      </c>
      <c r="V41" s="363">
        <v>0</v>
      </c>
      <c r="W41" s="363">
        <v>0</v>
      </c>
      <c r="X41" s="363">
        <v>0</v>
      </c>
      <c r="Y41" s="363">
        <v>0</v>
      </c>
      <c r="Z41" s="363">
        <v>0</v>
      </c>
      <c r="AA41" s="363">
        <v>0</v>
      </c>
      <c r="AB41" s="363">
        <v>0</v>
      </c>
      <c r="AC41" s="363">
        <v>0</v>
      </c>
      <c r="AD41" s="363">
        <v>0</v>
      </c>
      <c r="AE41" s="363">
        <v>0</v>
      </c>
      <c r="AF41" s="363">
        <v>0</v>
      </c>
      <c r="AG41" s="363">
        <v>0</v>
      </c>
      <c r="AH41" s="363">
        <v>0</v>
      </c>
      <c r="AI41" s="363">
        <v>0</v>
      </c>
      <c r="AJ41" s="363">
        <v>0</v>
      </c>
      <c r="AK41" s="363">
        <v>0</v>
      </c>
      <c r="AL41" s="363">
        <v>0</v>
      </c>
      <c r="AM41" s="363">
        <v>0</v>
      </c>
      <c r="AN41" s="363">
        <v>0</v>
      </c>
      <c r="AO41" s="363">
        <v>0</v>
      </c>
      <c r="AP41" s="363">
        <v>0</v>
      </c>
      <c r="AQ41" s="363">
        <v>0</v>
      </c>
      <c r="AR41" s="363">
        <v>0</v>
      </c>
      <c r="AS41" s="363">
        <v>0</v>
      </c>
      <c r="AT41" s="363">
        <v>0</v>
      </c>
      <c r="AU41" s="363">
        <v>0</v>
      </c>
      <c r="AV41" s="363">
        <v>0</v>
      </c>
      <c r="AW41" s="363">
        <v>0</v>
      </c>
      <c r="AX41" s="363">
        <v>0</v>
      </c>
      <c r="AY41" s="363">
        <v>0</v>
      </c>
      <c r="AZ41" s="363">
        <v>0</v>
      </c>
      <c r="BA41" s="363">
        <v>0</v>
      </c>
      <c r="BB41" s="363">
        <v>0</v>
      </c>
      <c r="BC41" s="363">
        <v>0</v>
      </c>
      <c r="BD41" s="363">
        <v>0</v>
      </c>
      <c r="BE41" s="363">
        <v>0</v>
      </c>
      <c r="BF41" s="363">
        <v>1.4711256046222607</v>
      </c>
      <c r="BG41" s="363">
        <v>1.6853663545463187</v>
      </c>
      <c r="BH41" s="363">
        <v>1.8292958044052372</v>
      </c>
      <c r="BI41" s="363">
        <v>1.8854170905363805</v>
      </c>
      <c r="BJ41" s="363">
        <v>1.6526201103064184</v>
      </c>
      <c r="BK41" s="363">
        <v>1.8431663722761662</v>
      </c>
      <c r="BL41" s="363">
        <v>2.3373268434823946</v>
      </c>
      <c r="BM41" s="363">
        <v>3.3030513412327132</v>
      </c>
      <c r="BN41" s="363">
        <v>3.7071882548622619</v>
      </c>
      <c r="BO41" s="363">
        <v>4.3947681973917581</v>
      </c>
      <c r="BP41" s="363">
        <v>5.6162203932373629</v>
      </c>
      <c r="BQ41" s="363">
        <v>6.9731291822027126</v>
      </c>
      <c r="BR41" s="363">
        <v>8.2279251123290269</v>
      </c>
      <c r="BS41" s="363">
        <v>9.8859267542286879</v>
      </c>
      <c r="BT41" s="363">
        <v>10.921101312637489</v>
      </c>
      <c r="BU41" s="363">
        <v>11.740456598707912</v>
      </c>
      <c r="BV41" s="363">
        <v>13.107675937741906</v>
      </c>
      <c r="BW41" s="363">
        <v>14.409473658964318</v>
      </c>
      <c r="BX41" s="363">
        <v>14.374396698520151</v>
      </c>
      <c r="BY41" s="363">
        <v>14.643041819367696</v>
      </c>
      <c r="BZ41" s="363">
        <v>15.163423066962565</v>
      </c>
      <c r="CA41" s="363">
        <v>15.580103602797116</v>
      </c>
      <c r="CB41" s="363">
        <v>15.937416947011776</v>
      </c>
      <c r="CC41" s="364">
        <v>16.429815378127799</v>
      </c>
    </row>
    <row r="42" spans="1:81" s="219" customFormat="1" ht="26.25" customHeight="1" x14ac:dyDescent="0.4">
      <c r="B42" s="316" t="s">
        <v>253</v>
      </c>
      <c r="C42" s="365"/>
      <c r="D42" s="360">
        <v>0</v>
      </c>
      <c r="E42" s="360">
        <v>0</v>
      </c>
      <c r="F42" s="360">
        <v>0</v>
      </c>
      <c r="G42" s="360">
        <v>0</v>
      </c>
      <c r="H42" s="360">
        <v>0</v>
      </c>
      <c r="I42" s="360">
        <v>0</v>
      </c>
      <c r="J42" s="360">
        <v>0</v>
      </c>
      <c r="K42" s="360">
        <v>0</v>
      </c>
      <c r="L42" s="360">
        <v>0</v>
      </c>
      <c r="M42" s="360">
        <v>0</v>
      </c>
      <c r="N42" s="360">
        <v>0</v>
      </c>
      <c r="O42" s="360">
        <v>0</v>
      </c>
      <c r="P42" s="360">
        <v>0</v>
      </c>
      <c r="Q42" s="360">
        <v>0</v>
      </c>
      <c r="R42" s="360">
        <v>0</v>
      </c>
      <c r="S42" s="360">
        <v>0</v>
      </c>
      <c r="T42" s="360">
        <v>0</v>
      </c>
      <c r="U42" s="360">
        <v>0</v>
      </c>
      <c r="V42" s="360">
        <v>0</v>
      </c>
      <c r="W42" s="360">
        <v>0</v>
      </c>
      <c r="X42" s="360">
        <v>0</v>
      </c>
      <c r="Y42" s="360">
        <v>0</v>
      </c>
      <c r="Z42" s="360">
        <v>0</v>
      </c>
      <c r="AA42" s="360">
        <v>0</v>
      </c>
      <c r="AB42" s="360">
        <v>0</v>
      </c>
      <c r="AC42" s="360">
        <v>0</v>
      </c>
      <c r="AD42" s="360">
        <v>0</v>
      </c>
      <c r="AE42" s="360">
        <v>1.4738193466438876</v>
      </c>
      <c r="AF42" s="360">
        <f t="shared" ref="AF42:BK42" si="21">SUM(AF43:AF45)</f>
        <v>53.042829741372245</v>
      </c>
      <c r="AG42" s="360">
        <f t="shared" si="21"/>
        <v>112.59417044714363</v>
      </c>
      <c r="AH42" s="360">
        <f t="shared" si="21"/>
        <v>240.22416492186539</v>
      </c>
      <c r="AI42" s="360">
        <f t="shared" si="21"/>
        <v>345.54341689263833</v>
      </c>
      <c r="AJ42" s="360">
        <f t="shared" si="21"/>
        <v>458.98952155945636</v>
      </c>
      <c r="AK42" s="360">
        <f t="shared" si="21"/>
        <v>574.70646113554619</v>
      </c>
      <c r="AL42" s="360">
        <f t="shared" si="21"/>
        <v>730.24335655412688</v>
      </c>
      <c r="AM42" s="360">
        <f t="shared" si="21"/>
        <v>897.76223045603751</v>
      </c>
      <c r="AN42" s="360">
        <f t="shared" si="21"/>
        <v>994.76611967453005</v>
      </c>
      <c r="AO42" s="360">
        <f t="shared" si="21"/>
        <v>1117.00864573893</v>
      </c>
      <c r="AP42" s="360">
        <f t="shared" si="21"/>
        <v>1306.3636624375799</v>
      </c>
      <c r="AQ42" s="360">
        <f t="shared" si="21"/>
        <v>1435.0418703419009</v>
      </c>
      <c r="AR42" s="360">
        <f t="shared" si="21"/>
        <v>1525.7968502075987</v>
      </c>
      <c r="AS42" s="360">
        <f t="shared" si="21"/>
        <v>1613.463395049158</v>
      </c>
      <c r="AT42" s="360">
        <f t="shared" si="21"/>
        <v>1711.2939052002216</v>
      </c>
      <c r="AU42" s="360">
        <f t="shared" si="21"/>
        <v>1944.4104485170342</v>
      </c>
      <c r="AV42" s="360">
        <f t="shared" si="21"/>
        <v>121.89544939539692</v>
      </c>
      <c r="AW42" s="360">
        <f t="shared" si="21"/>
        <v>0</v>
      </c>
      <c r="AX42" s="360">
        <f t="shared" si="21"/>
        <v>0</v>
      </c>
      <c r="AY42" s="360">
        <f t="shared" si="21"/>
        <v>0</v>
      </c>
      <c r="AZ42" s="360">
        <f t="shared" si="21"/>
        <v>0</v>
      </c>
      <c r="BA42" s="360">
        <f t="shared" si="21"/>
        <v>0</v>
      </c>
      <c r="BB42" s="360">
        <f t="shared" si="21"/>
        <v>0</v>
      </c>
      <c r="BC42" s="360">
        <f t="shared" si="21"/>
        <v>0</v>
      </c>
      <c r="BD42" s="360">
        <f t="shared" si="21"/>
        <v>0</v>
      </c>
      <c r="BE42" s="360">
        <f t="shared" si="21"/>
        <v>0</v>
      </c>
      <c r="BF42" s="360">
        <f t="shared" si="21"/>
        <v>0</v>
      </c>
      <c r="BG42" s="360">
        <f t="shared" si="21"/>
        <v>0</v>
      </c>
      <c r="BH42" s="360">
        <f t="shared" si="21"/>
        <v>0</v>
      </c>
      <c r="BI42" s="360">
        <f t="shared" si="21"/>
        <v>0</v>
      </c>
      <c r="BJ42" s="360">
        <f t="shared" si="21"/>
        <v>0</v>
      </c>
      <c r="BK42" s="360">
        <f t="shared" si="21"/>
        <v>0</v>
      </c>
      <c r="BL42" s="360">
        <f t="shared" ref="BL42:CC42" si="22">SUM(BL43:BL45)</f>
        <v>0</v>
      </c>
      <c r="BM42" s="360">
        <f t="shared" si="22"/>
        <v>0</v>
      </c>
      <c r="BN42" s="360">
        <f t="shared" si="22"/>
        <v>0</v>
      </c>
      <c r="BO42" s="360">
        <f t="shared" si="22"/>
        <v>0</v>
      </c>
      <c r="BP42" s="360">
        <f t="shared" si="22"/>
        <v>0</v>
      </c>
      <c r="BQ42" s="360">
        <f t="shared" si="22"/>
        <v>0</v>
      </c>
      <c r="BR42" s="360">
        <f t="shared" si="22"/>
        <v>0</v>
      </c>
      <c r="BS42" s="360">
        <f t="shared" si="22"/>
        <v>0</v>
      </c>
      <c r="BT42" s="360">
        <f t="shared" si="22"/>
        <v>0</v>
      </c>
      <c r="BU42" s="360">
        <f t="shared" si="22"/>
        <v>0</v>
      </c>
      <c r="BV42" s="360">
        <f t="shared" si="22"/>
        <v>0</v>
      </c>
      <c r="BW42" s="360">
        <f t="shared" si="22"/>
        <v>0</v>
      </c>
      <c r="BX42" s="360">
        <f t="shared" si="22"/>
        <v>0</v>
      </c>
      <c r="BY42" s="360">
        <f t="shared" si="22"/>
        <v>0</v>
      </c>
      <c r="BZ42" s="360">
        <f t="shared" si="22"/>
        <v>0</v>
      </c>
      <c r="CA42" s="360">
        <f t="shared" si="22"/>
        <v>0</v>
      </c>
      <c r="CB42" s="360">
        <f t="shared" si="22"/>
        <v>0</v>
      </c>
      <c r="CC42" s="361">
        <f t="shared" si="22"/>
        <v>0</v>
      </c>
    </row>
    <row r="43" spans="1:81" x14ac:dyDescent="0.4">
      <c r="B43" s="255" t="s">
        <v>592</v>
      </c>
      <c r="C43" s="362"/>
      <c r="D43" s="363">
        <v>0</v>
      </c>
      <c r="E43" s="363">
        <v>0</v>
      </c>
      <c r="F43" s="363">
        <v>0</v>
      </c>
      <c r="G43" s="363">
        <v>0</v>
      </c>
      <c r="H43" s="363">
        <v>0</v>
      </c>
      <c r="I43" s="363">
        <v>0</v>
      </c>
      <c r="J43" s="363">
        <v>0</v>
      </c>
      <c r="K43" s="363">
        <v>0</v>
      </c>
      <c r="L43" s="363">
        <v>0</v>
      </c>
      <c r="M43" s="363">
        <v>0</v>
      </c>
      <c r="N43" s="363">
        <v>0</v>
      </c>
      <c r="O43" s="363">
        <v>0</v>
      </c>
      <c r="P43" s="363">
        <v>0</v>
      </c>
      <c r="Q43" s="363">
        <v>0</v>
      </c>
      <c r="R43" s="363">
        <v>0</v>
      </c>
      <c r="S43" s="363">
        <v>0</v>
      </c>
      <c r="T43" s="363">
        <v>0</v>
      </c>
      <c r="U43" s="363">
        <v>0</v>
      </c>
      <c r="V43" s="363">
        <v>0</v>
      </c>
      <c r="W43" s="363">
        <v>0</v>
      </c>
      <c r="X43" s="363">
        <v>0</v>
      </c>
      <c r="Y43" s="363">
        <v>0</v>
      </c>
      <c r="Z43" s="363">
        <v>0</v>
      </c>
      <c r="AA43" s="363">
        <v>0</v>
      </c>
      <c r="AB43" s="363">
        <v>0</v>
      </c>
      <c r="AC43" s="363">
        <v>0</v>
      </c>
      <c r="AD43" s="363">
        <v>0</v>
      </c>
      <c r="AE43" s="363">
        <v>0</v>
      </c>
      <c r="AF43" s="363">
        <v>5.2898072280110808</v>
      </c>
      <c r="AG43" s="363">
        <v>22.91080746042541</v>
      </c>
      <c r="AH43" s="363">
        <v>46.519138279409425</v>
      </c>
      <c r="AI43" s="363">
        <v>50.914012721972405</v>
      </c>
      <c r="AJ43" s="363">
        <v>50.049077957172415</v>
      </c>
      <c r="AK43" s="363">
        <v>51.790650808854416</v>
      </c>
      <c r="AL43" s="363">
        <v>54.271159481044535</v>
      </c>
      <c r="AM43" s="363">
        <v>55.437323196643142</v>
      </c>
      <c r="AN43" s="363">
        <v>52.903930739364831</v>
      </c>
      <c r="AO43" s="363">
        <v>51.501340532998057</v>
      </c>
      <c r="AP43" s="363">
        <v>52.21418635938474</v>
      </c>
      <c r="AQ43" s="363">
        <v>51.443762282892756</v>
      </c>
      <c r="AR43" s="363">
        <v>50.594591290728985</v>
      </c>
      <c r="AS43" s="363">
        <v>50.127400934981132</v>
      </c>
      <c r="AT43" s="363">
        <v>51.206154891748092</v>
      </c>
      <c r="AU43" s="363">
        <v>56.014949671535966</v>
      </c>
      <c r="AV43" s="363">
        <v>3.5115875191269326</v>
      </c>
      <c r="AW43" s="363">
        <v>0</v>
      </c>
      <c r="AX43" s="363">
        <v>0</v>
      </c>
      <c r="AY43" s="363">
        <v>0</v>
      </c>
      <c r="AZ43" s="363">
        <v>0</v>
      </c>
      <c r="BA43" s="363">
        <v>0</v>
      </c>
      <c r="BB43" s="363">
        <v>0</v>
      </c>
      <c r="BC43" s="363">
        <v>0</v>
      </c>
      <c r="BD43" s="363">
        <v>0</v>
      </c>
      <c r="BE43" s="363">
        <v>0</v>
      </c>
      <c r="BF43" s="363">
        <v>0</v>
      </c>
      <c r="BG43" s="363">
        <v>0</v>
      </c>
      <c r="BH43" s="363">
        <v>0</v>
      </c>
      <c r="BI43" s="363">
        <v>0</v>
      </c>
      <c r="BJ43" s="363">
        <v>0</v>
      </c>
      <c r="BK43" s="363">
        <v>0</v>
      </c>
      <c r="BL43" s="363">
        <v>0</v>
      </c>
      <c r="BM43" s="363">
        <v>0</v>
      </c>
      <c r="BN43" s="363">
        <v>0</v>
      </c>
      <c r="BO43" s="363">
        <v>0</v>
      </c>
      <c r="BP43" s="363">
        <v>0</v>
      </c>
      <c r="BQ43" s="363">
        <v>0</v>
      </c>
      <c r="BR43" s="363">
        <v>0</v>
      </c>
      <c r="BS43" s="363">
        <v>0</v>
      </c>
      <c r="BT43" s="363">
        <v>0</v>
      </c>
      <c r="BU43" s="363">
        <v>0</v>
      </c>
      <c r="BV43" s="363">
        <v>0</v>
      </c>
      <c r="BW43" s="363">
        <v>0</v>
      </c>
      <c r="BX43" s="363">
        <v>0</v>
      </c>
      <c r="BY43" s="363">
        <v>0</v>
      </c>
      <c r="BZ43" s="363">
        <v>0</v>
      </c>
      <c r="CA43" s="363">
        <v>0</v>
      </c>
      <c r="CB43" s="363">
        <v>0</v>
      </c>
      <c r="CC43" s="364">
        <v>0</v>
      </c>
    </row>
    <row r="44" spans="1:81" x14ac:dyDescent="0.4">
      <c r="B44" s="255" t="s">
        <v>408</v>
      </c>
      <c r="C44" s="362"/>
      <c r="D44" s="363">
        <v>0</v>
      </c>
      <c r="E44" s="363">
        <v>0</v>
      </c>
      <c r="F44" s="363">
        <v>0</v>
      </c>
      <c r="G44" s="363">
        <v>0</v>
      </c>
      <c r="H44" s="363">
        <v>0</v>
      </c>
      <c r="I44" s="363">
        <v>0</v>
      </c>
      <c r="J44" s="363">
        <v>0</v>
      </c>
      <c r="K44" s="363">
        <v>0</v>
      </c>
      <c r="L44" s="363">
        <v>0</v>
      </c>
      <c r="M44" s="363">
        <v>0</v>
      </c>
      <c r="N44" s="363">
        <v>0</v>
      </c>
      <c r="O44" s="363">
        <v>0</v>
      </c>
      <c r="P44" s="363">
        <v>0</v>
      </c>
      <c r="Q44" s="363">
        <v>0</v>
      </c>
      <c r="R44" s="363">
        <v>0</v>
      </c>
      <c r="S44" s="363">
        <v>0</v>
      </c>
      <c r="T44" s="363">
        <v>0</v>
      </c>
      <c r="U44" s="363">
        <v>0</v>
      </c>
      <c r="V44" s="363">
        <v>0</v>
      </c>
      <c r="W44" s="363">
        <v>0</v>
      </c>
      <c r="X44" s="363">
        <v>0</v>
      </c>
      <c r="Y44" s="363">
        <v>0</v>
      </c>
      <c r="Z44" s="363">
        <v>0</v>
      </c>
      <c r="AA44" s="363">
        <v>0</v>
      </c>
      <c r="AB44" s="363">
        <v>0</v>
      </c>
      <c r="AC44" s="363">
        <v>0</v>
      </c>
      <c r="AD44" s="363">
        <v>0</v>
      </c>
      <c r="AE44" s="363">
        <v>0</v>
      </c>
      <c r="AF44" s="363">
        <v>47.753022513361167</v>
      </c>
      <c r="AG44" s="363">
        <v>89.683362986718222</v>
      </c>
      <c r="AH44" s="363">
        <v>193.70502664245598</v>
      </c>
      <c r="AI44" s="363">
        <v>283.67672700288296</v>
      </c>
      <c r="AJ44" s="363">
        <v>354.59404126448288</v>
      </c>
      <c r="AK44" s="363">
        <v>424.70411067072325</v>
      </c>
      <c r="AL44" s="363">
        <v>525.05093097140855</v>
      </c>
      <c r="AM44" s="363">
        <v>633.27075123892109</v>
      </c>
      <c r="AN44" s="363">
        <v>685.4070139141329</v>
      </c>
      <c r="AO44" s="363">
        <v>747.74314339362149</v>
      </c>
      <c r="AP44" s="363">
        <v>852.10806224283976</v>
      </c>
      <c r="AQ44" s="363">
        <v>915.96492660640524</v>
      </c>
      <c r="AR44" s="363">
        <v>952.22597279138176</v>
      </c>
      <c r="AS44" s="363">
        <v>985.74578137716207</v>
      </c>
      <c r="AT44" s="363">
        <v>1024.9757002819222</v>
      </c>
      <c r="AU44" s="363">
        <v>1151.2766089061661</v>
      </c>
      <c r="AV44" s="363">
        <v>72.173742806235651</v>
      </c>
      <c r="AW44" s="363">
        <v>0</v>
      </c>
      <c r="AX44" s="363">
        <v>0</v>
      </c>
      <c r="AY44" s="363">
        <v>0</v>
      </c>
      <c r="AZ44" s="363">
        <v>0</v>
      </c>
      <c r="BA44" s="363">
        <v>0</v>
      </c>
      <c r="BB44" s="363">
        <v>0</v>
      </c>
      <c r="BC44" s="363">
        <v>0</v>
      </c>
      <c r="BD44" s="363">
        <v>0</v>
      </c>
      <c r="BE44" s="363">
        <v>0</v>
      </c>
      <c r="BF44" s="363">
        <v>0</v>
      </c>
      <c r="BG44" s="363">
        <v>0</v>
      </c>
      <c r="BH44" s="363">
        <v>0</v>
      </c>
      <c r="BI44" s="363">
        <v>0</v>
      </c>
      <c r="BJ44" s="363">
        <v>0</v>
      </c>
      <c r="BK44" s="363">
        <v>0</v>
      </c>
      <c r="BL44" s="363">
        <v>0</v>
      </c>
      <c r="BM44" s="363">
        <v>0</v>
      </c>
      <c r="BN44" s="363">
        <v>0</v>
      </c>
      <c r="BO44" s="363">
        <v>0</v>
      </c>
      <c r="BP44" s="363">
        <v>0</v>
      </c>
      <c r="BQ44" s="363">
        <v>0</v>
      </c>
      <c r="BR44" s="363">
        <v>0</v>
      </c>
      <c r="BS44" s="363">
        <v>0</v>
      </c>
      <c r="BT44" s="363">
        <v>0</v>
      </c>
      <c r="BU44" s="363">
        <v>0</v>
      </c>
      <c r="BV44" s="363">
        <v>0</v>
      </c>
      <c r="BW44" s="363">
        <v>0</v>
      </c>
      <c r="BX44" s="363">
        <v>0</v>
      </c>
      <c r="BY44" s="363">
        <v>0</v>
      </c>
      <c r="BZ44" s="363">
        <v>0</v>
      </c>
      <c r="CA44" s="363">
        <v>0</v>
      </c>
      <c r="CB44" s="363">
        <v>0</v>
      </c>
      <c r="CC44" s="364">
        <v>0</v>
      </c>
    </row>
    <row r="45" spans="1:81" s="291" customFormat="1" ht="25.5" customHeight="1" thickBot="1" x14ac:dyDescent="0.4">
      <c r="B45" s="366" t="s">
        <v>407</v>
      </c>
      <c r="C45" s="367"/>
      <c r="D45" s="368">
        <v>0</v>
      </c>
      <c r="E45" s="368">
        <v>0</v>
      </c>
      <c r="F45" s="368">
        <v>0</v>
      </c>
      <c r="G45" s="368">
        <v>0</v>
      </c>
      <c r="H45" s="368">
        <v>0</v>
      </c>
      <c r="I45" s="368">
        <v>0</v>
      </c>
      <c r="J45" s="368">
        <v>0</v>
      </c>
      <c r="K45" s="368">
        <v>0</v>
      </c>
      <c r="L45" s="368">
        <v>0</v>
      </c>
      <c r="M45" s="368">
        <v>0</v>
      </c>
      <c r="N45" s="368">
        <v>0</v>
      </c>
      <c r="O45" s="368">
        <v>0</v>
      </c>
      <c r="P45" s="368">
        <v>0</v>
      </c>
      <c r="Q45" s="368">
        <v>0</v>
      </c>
      <c r="R45" s="368">
        <v>0</v>
      </c>
      <c r="S45" s="368">
        <v>0</v>
      </c>
      <c r="T45" s="368">
        <v>0</v>
      </c>
      <c r="U45" s="368">
        <v>0</v>
      </c>
      <c r="V45" s="368">
        <v>0</v>
      </c>
      <c r="W45" s="368">
        <v>0</v>
      </c>
      <c r="X45" s="368">
        <v>0</v>
      </c>
      <c r="Y45" s="368">
        <v>0</v>
      </c>
      <c r="Z45" s="368">
        <v>0</v>
      </c>
      <c r="AA45" s="368">
        <v>0</v>
      </c>
      <c r="AB45" s="368">
        <v>0</v>
      </c>
      <c r="AC45" s="368">
        <v>0</v>
      </c>
      <c r="AD45" s="368">
        <v>0</v>
      </c>
      <c r="AE45" s="368">
        <v>0</v>
      </c>
      <c r="AF45" s="368">
        <v>0</v>
      </c>
      <c r="AG45" s="368">
        <v>0</v>
      </c>
      <c r="AH45" s="368">
        <v>0</v>
      </c>
      <c r="AI45" s="368">
        <v>10.952677167782969</v>
      </c>
      <c r="AJ45" s="368">
        <v>54.346402337801052</v>
      </c>
      <c r="AK45" s="368">
        <v>98.21169965596853</v>
      </c>
      <c r="AL45" s="368">
        <v>150.92126610167384</v>
      </c>
      <c r="AM45" s="368">
        <v>209.05415602047339</v>
      </c>
      <c r="AN45" s="368">
        <v>256.45517502103235</v>
      </c>
      <c r="AO45" s="368">
        <v>317.76416181231048</v>
      </c>
      <c r="AP45" s="368">
        <v>402.04141383535546</v>
      </c>
      <c r="AQ45" s="368">
        <v>467.63318145260291</v>
      </c>
      <c r="AR45" s="368">
        <v>522.97628612548806</v>
      </c>
      <c r="AS45" s="368">
        <v>577.59021273701478</v>
      </c>
      <c r="AT45" s="368">
        <v>635.11205002655117</v>
      </c>
      <c r="AU45" s="368">
        <v>737.11888993933223</v>
      </c>
      <c r="AV45" s="368">
        <v>46.210119070034338</v>
      </c>
      <c r="AW45" s="368">
        <v>0</v>
      </c>
      <c r="AX45" s="368">
        <v>0</v>
      </c>
      <c r="AY45" s="368">
        <v>0</v>
      </c>
      <c r="AZ45" s="368">
        <v>0</v>
      </c>
      <c r="BA45" s="368">
        <v>0</v>
      </c>
      <c r="BB45" s="368">
        <v>0</v>
      </c>
      <c r="BC45" s="368">
        <v>0</v>
      </c>
      <c r="BD45" s="368">
        <v>0</v>
      </c>
      <c r="BE45" s="368">
        <v>0</v>
      </c>
      <c r="BF45" s="368">
        <v>0</v>
      </c>
      <c r="BG45" s="368">
        <v>0</v>
      </c>
      <c r="BH45" s="368">
        <v>0</v>
      </c>
      <c r="BI45" s="368">
        <v>0</v>
      </c>
      <c r="BJ45" s="368">
        <v>0</v>
      </c>
      <c r="BK45" s="368">
        <v>0</v>
      </c>
      <c r="BL45" s="368">
        <v>0</v>
      </c>
      <c r="BM45" s="368">
        <v>0</v>
      </c>
      <c r="BN45" s="368">
        <v>0</v>
      </c>
      <c r="BO45" s="368">
        <v>0</v>
      </c>
      <c r="BP45" s="368">
        <v>0</v>
      </c>
      <c r="BQ45" s="368">
        <v>0</v>
      </c>
      <c r="BR45" s="368">
        <v>0</v>
      </c>
      <c r="BS45" s="368">
        <v>0</v>
      </c>
      <c r="BT45" s="368">
        <v>0</v>
      </c>
      <c r="BU45" s="368">
        <v>0</v>
      </c>
      <c r="BV45" s="368">
        <v>0</v>
      </c>
      <c r="BW45" s="368">
        <v>0</v>
      </c>
      <c r="BX45" s="368">
        <v>0</v>
      </c>
      <c r="BY45" s="368">
        <v>0</v>
      </c>
      <c r="BZ45" s="368">
        <v>0</v>
      </c>
      <c r="CA45" s="368">
        <v>0</v>
      </c>
      <c r="CB45" s="368">
        <v>0</v>
      </c>
      <c r="CC45" s="369">
        <v>0</v>
      </c>
    </row>
    <row r="46" spans="1:81" ht="39.75" customHeight="1" x14ac:dyDescent="0.4">
      <c r="A46" s="324"/>
      <c r="B46" s="325" t="s">
        <v>594</v>
      </c>
      <c r="C46" s="341"/>
      <c r="D46" s="327" t="s">
        <v>478</v>
      </c>
      <c r="E46" s="327" t="s">
        <v>479</v>
      </c>
      <c r="F46" s="327" t="s">
        <v>480</v>
      </c>
      <c r="G46" s="327" t="s">
        <v>481</v>
      </c>
      <c r="H46" s="327" t="s">
        <v>482</v>
      </c>
      <c r="I46" s="327" t="s">
        <v>483</v>
      </c>
      <c r="J46" s="327" t="s">
        <v>484</v>
      </c>
      <c r="K46" s="327" t="s">
        <v>485</v>
      </c>
      <c r="L46" s="327" t="s">
        <v>486</v>
      </c>
      <c r="M46" s="327" t="s">
        <v>487</v>
      </c>
      <c r="N46" s="327" t="s">
        <v>488</v>
      </c>
      <c r="O46" s="327" t="s">
        <v>489</v>
      </c>
      <c r="P46" s="327" t="s">
        <v>490</v>
      </c>
      <c r="Q46" s="327" t="s">
        <v>491</v>
      </c>
      <c r="R46" s="327" t="s">
        <v>492</v>
      </c>
      <c r="S46" s="327" t="s">
        <v>493</v>
      </c>
      <c r="T46" s="327" t="s">
        <v>494</v>
      </c>
      <c r="U46" s="327" t="s">
        <v>495</v>
      </c>
      <c r="V46" s="327" t="s">
        <v>496</v>
      </c>
      <c r="W46" s="327" t="s">
        <v>497</v>
      </c>
      <c r="X46" s="327" t="s">
        <v>498</v>
      </c>
      <c r="Y46" s="327" t="s">
        <v>499</v>
      </c>
      <c r="Z46" s="327" t="s">
        <v>500</v>
      </c>
      <c r="AA46" s="327" t="s">
        <v>501</v>
      </c>
      <c r="AB46" s="327" t="s">
        <v>502</v>
      </c>
      <c r="AC46" s="327" t="s">
        <v>503</v>
      </c>
      <c r="AD46" s="327" t="s">
        <v>504</v>
      </c>
      <c r="AE46" s="327" t="s">
        <v>505</v>
      </c>
      <c r="AF46" s="327" t="s">
        <v>506</v>
      </c>
      <c r="AG46" s="327" t="s">
        <v>507</v>
      </c>
      <c r="AH46" s="327" t="s">
        <v>508</v>
      </c>
      <c r="AI46" s="327" t="s">
        <v>509</v>
      </c>
      <c r="AJ46" s="327" t="s">
        <v>510</v>
      </c>
      <c r="AK46" s="327" t="s">
        <v>511</v>
      </c>
      <c r="AL46" s="327" t="s">
        <v>512</v>
      </c>
      <c r="AM46" s="327" t="s">
        <v>513</v>
      </c>
      <c r="AN46" s="327" t="s">
        <v>514</v>
      </c>
      <c r="AO46" s="327" t="s">
        <v>515</v>
      </c>
      <c r="AP46" s="327" t="s">
        <v>516</v>
      </c>
      <c r="AQ46" s="327" t="s">
        <v>517</v>
      </c>
      <c r="AR46" s="327" t="s">
        <v>518</v>
      </c>
      <c r="AS46" s="327" t="s">
        <v>519</v>
      </c>
      <c r="AT46" s="327" t="s">
        <v>520</v>
      </c>
      <c r="AU46" s="327" t="s">
        <v>521</v>
      </c>
      <c r="AV46" s="327" t="s">
        <v>522</v>
      </c>
      <c r="AW46" s="327" t="s">
        <v>523</v>
      </c>
      <c r="AX46" s="327" t="s">
        <v>524</v>
      </c>
      <c r="AY46" s="327" t="s">
        <v>525</v>
      </c>
      <c r="AZ46" s="327" t="s">
        <v>526</v>
      </c>
      <c r="BA46" s="327" t="s">
        <v>527</v>
      </c>
      <c r="BB46" s="327" t="s">
        <v>528</v>
      </c>
      <c r="BC46" s="327" t="s">
        <v>529</v>
      </c>
      <c r="BD46" s="327" t="s">
        <v>530</v>
      </c>
      <c r="BE46" s="327" t="s">
        <v>531</v>
      </c>
      <c r="BF46" s="327" t="s">
        <v>532</v>
      </c>
      <c r="BG46" s="327" t="s">
        <v>533</v>
      </c>
      <c r="BH46" s="327" t="s">
        <v>534</v>
      </c>
      <c r="BI46" s="327" t="s">
        <v>535</v>
      </c>
      <c r="BJ46" s="327" t="s">
        <v>536</v>
      </c>
      <c r="BK46" s="327" t="s">
        <v>537</v>
      </c>
      <c r="BL46" s="327" t="s">
        <v>538</v>
      </c>
      <c r="BM46" s="327" t="s">
        <v>539</v>
      </c>
      <c r="BN46" s="327" t="s">
        <v>540</v>
      </c>
      <c r="BO46" s="327" t="s">
        <v>541</v>
      </c>
      <c r="BP46" s="327" t="s">
        <v>542</v>
      </c>
      <c r="BQ46" s="327" t="s">
        <v>543</v>
      </c>
      <c r="BR46" s="327" t="s">
        <v>544</v>
      </c>
      <c r="BS46" s="327" t="s">
        <v>545</v>
      </c>
      <c r="BT46" s="327" t="s">
        <v>546</v>
      </c>
      <c r="BU46" s="327" t="s">
        <v>547</v>
      </c>
      <c r="BV46" s="327" t="s">
        <v>548</v>
      </c>
      <c r="BW46" s="327" t="s">
        <v>549</v>
      </c>
      <c r="BX46" s="327" t="s">
        <v>550</v>
      </c>
      <c r="BY46" s="327" t="s">
        <v>551</v>
      </c>
      <c r="BZ46" s="327" t="s">
        <v>552</v>
      </c>
      <c r="CA46" s="327" t="s">
        <v>553</v>
      </c>
      <c r="CB46" s="327" t="s">
        <v>554</v>
      </c>
      <c r="CC46" s="328" t="s">
        <v>555</v>
      </c>
    </row>
    <row r="47" spans="1:81" ht="26.25" customHeight="1" x14ac:dyDescent="0.4">
      <c r="A47" s="370"/>
      <c r="B47" s="93" t="s">
        <v>133</v>
      </c>
      <c r="C47" s="362"/>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60"/>
      <c r="AW47" s="360"/>
      <c r="AX47" s="360"/>
      <c r="AY47" s="360">
        <v>2937</v>
      </c>
      <c r="AZ47" s="360">
        <v>3144</v>
      </c>
      <c r="BA47" s="360">
        <v>3369</v>
      </c>
      <c r="BB47" s="360">
        <v>3496</v>
      </c>
      <c r="BC47" s="360">
        <v>3599</v>
      </c>
      <c r="BD47" s="360">
        <v>3719</v>
      </c>
      <c r="BE47" s="360">
        <v>3863</v>
      </c>
      <c r="BF47" s="360">
        <v>4000</v>
      </c>
      <c r="BG47" s="360">
        <v>4154</v>
      </c>
      <c r="BH47" s="360">
        <v>4290</v>
      </c>
      <c r="BI47" s="360">
        <v>4406</v>
      </c>
      <c r="BJ47" s="360">
        <v>4518</v>
      </c>
      <c r="BK47" s="360">
        <v>4641</v>
      </c>
      <c r="BL47" s="360">
        <v>4771</v>
      </c>
      <c r="BM47" s="360">
        <v>4909</v>
      </c>
      <c r="BN47" s="360">
        <v>4987</v>
      </c>
      <c r="BO47" s="360">
        <v>5009</v>
      </c>
      <c r="BP47" s="360">
        <v>5017</v>
      </c>
      <c r="BQ47" s="360">
        <v>4962</v>
      </c>
      <c r="BR47" s="360">
        <v>5032</v>
      </c>
      <c r="BS47" s="360">
        <v>5215</v>
      </c>
      <c r="BT47" s="360">
        <v>5281</v>
      </c>
      <c r="BU47" s="360">
        <v>5265</v>
      </c>
      <c r="BV47" s="360">
        <v>5281</v>
      </c>
      <c r="BW47" s="360">
        <v>5365</v>
      </c>
      <c r="BX47" s="360">
        <v>4815</v>
      </c>
      <c r="BY47" s="360">
        <v>4958</v>
      </c>
      <c r="BZ47" s="360">
        <v>5182</v>
      </c>
      <c r="CA47" s="360">
        <v>5394</v>
      </c>
      <c r="CB47" s="360">
        <v>5530</v>
      </c>
      <c r="CC47" s="361">
        <v>5738</v>
      </c>
    </row>
    <row r="48" spans="1:81" x14ac:dyDescent="0.4">
      <c r="A48" s="370"/>
      <c r="B48" s="362" t="s">
        <v>310</v>
      </c>
      <c r="C48" s="362"/>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63">
        <v>1873</v>
      </c>
      <c r="AW48" s="363">
        <v>2243</v>
      </c>
      <c r="AX48" s="363">
        <v>2501</v>
      </c>
      <c r="AY48" s="363">
        <v>2770</v>
      </c>
      <c r="AZ48" s="363">
        <v>2987</v>
      </c>
      <c r="BA48" s="363">
        <v>3202</v>
      </c>
      <c r="BB48" s="363">
        <v>3318</v>
      </c>
      <c r="BC48" s="363">
        <v>3406</v>
      </c>
      <c r="BD48" s="363">
        <v>3515</v>
      </c>
      <c r="BE48" s="363">
        <v>3646</v>
      </c>
      <c r="BF48" s="363">
        <v>3775</v>
      </c>
      <c r="BG48" s="363">
        <v>3931</v>
      </c>
      <c r="BH48" s="363">
        <v>4082</v>
      </c>
      <c r="BI48" s="363">
        <v>4202</v>
      </c>
      <c r="BJ48" s="363">
        <v>4319</v>
      </c>
      <c r="BK48" s="363">
        <v>4446</v>
      </c>
      <c r="BL48" s="363">
        <v>4577</v>
      </c>
      <c r="BM48" s="363">
        <v>4713</v>
      </c>
      <c r="BN48" s="363">
        <v>4796</v>
      </c>
      <c r="BO48" s="363">
        <v>4821</v>
      </c>
      <c r="BP48" s="363">
        <v>4831</v>
      </c>
      <c r="BQ48" s="363">
        <v>4780</v>
      </c>
      <c r="BR48" s="363">
        <v>4845</v>
      </c>
      <c r="BS48" s="363">
        <v>5036</v>
      </c>
      <c r="BT48" s="363">
        <v>5094</v>
      </c>
      <c r="BU48" s="363">
        <v>5081</v>
      </c>
      <c r="BV48" s="363">
        <v>5100</v>
      </c>
      <c r="BW48" s="363">
        <v>5173</v>
      </c>
      <c r="BX48" s="363">
        <v>4665</v>
      </c>
      <c r="BY48" s="363">
        <v>4808</v>
      </c>
      <c r="BZ48" s="363">
        <v>5030</v>
      </c>
      <c r="CA48" s="363">
        <v>5239</v>
      </c>
      <c r="CB48" s="363">
        <v>5372</v>
      </c>
      <c r="CC48" s="364">
        <v>5575</v>
      </c>
    </row>
    <row r="49" spans="1:81" x14ac:dyDescent="0.4">
      <c r="A49" s="370"/>
      <c r="B49" s="362" t="s">
        <v>311</v>
      </c>
      <c r="C49" s="362"/>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60"/>
      <c r="AW49" s="360"/>
      <c r="AX49" s="360"/>
      <c r="AY49" s="363">
        <v>167</v>
      </c>
      <c r="AZ49" s="363">
        <v>157</v>
      </c>
      <c r="BA49" s="363">
        <v>167</v>
      </c>
      <c r="BB49" s="363">
        <v>178</v>
      </c>
      <c r="BC49" s="363">
        <v>193</v>
      </c>
      <c r="BD49" s="363">
        <v>204</v>
      </c>
      <c r="BE49" s="363">
        <v>217</v>
      </c>
      <c r="BF49" s="363">
        <v>225</v>
      </c>
      <c r="BG49" s="363">
        <v>223</v>
      </c>
      <c r="BH49" s="363">
        <v>208</v>
      </c>
      <c r="BI49" s="363">
        <v>204</v>
      </c>
      <c r="BJ49" s="363">
        <v>199</v>
      </c>
      <c r="BK49" s="363">
        <v>195</v>
      </c>
      <c r="BL49" s="363">
        <v>193</v>
      </c>
      <c r="BM49" s="363">
        <v>196</v>
      </c>
      <c r="BN49" s="363">
        <v>192</v>
      </c>
      <c r="BO49" s="363">
        <v>188</v>
      </c>
      <c r="BP49" s="363">
        <v>187</v>
      </c>
      <c r="BQ49" s="363">
        <v>181</v>
      </c>
      <c r="BR49" s="363">
        <v>187</v>
      </c>
      <c r="BS49" s="363">
        <v>179</v>
      </c>
      <c r="BT49" s="363">
        <v>187</v>
      </c>
      <c r="BU49" s="363">
        <v>184</v>
      </c>
      <c r="BV49" s="363">
        <v>181</v>
      </c>
      <c r="BW49" s="363">
        <v>193</v>
      </c>
      <c r="BX49" s="363">
        <v>150</v>
      </c>
      <c r="BY49" s="363">
        <v>150</v>
      </c>
      <c r="BZ49" s="363">
        <v>151</v>
      </c>
      <c r="CA49" s="363">
        <v>155</v>
      </c>
      <c r="CB49" s="363">
        <v>158</v>
      </c>
      <c r="CC49" s="364">
        <v>163</v>
      </c>
    </row>
    <row r="50" spans="1:81" s="219" customFormat="1" ht="26.25" customHeight="1" x14ac:dyDescent="0.4">
      <c r="B50" s="284" t="s">
        <v>229</v>
      </c>
      <c r="C50" s="372"/>
      <c r="D50" s="360">
        <v>0</v>
      </c>
      <c r="E50" s="360">
        <v>0</v>
      </c>
      <c r="F50" s="360">
        <v>0</v>
      </c>
      <c r="G50" s="360">
        <v>0</v>
      </c>
      <c r="H50" s="360">
        <v>0</v>
      </c>
      <c r="I50" s="360">
        <v>0</v>
      </c>
      <c r="J50" s="360">
        <v>0</v>
      </c>
      <c r="K50" s="360">
        <v>0</v>
      </c>
      <c r="L50" s="360">
        <v>0</v>
      </c>
      <c r="M50" s="360">
        <v>0</v>
      </c>
      <c r="N50" s="360">
        <v>0</v>
      </c>
      <c r="O50" s="360">
        <v>0</v>
      </c>
      <c r="P50" s="360">
        <v>0</v>
      </c>
      <c r="Q50" s="360">
        <v>0</v>
      </c>
      <c r="R50" s="360">
        <v>0</v>
      </c>
      <c r="S50" s="360">
        <v>0</v>
      </c>
      <c r="T50" s="360">
        <v>0</v>
      </c>
      <c r="U50" s="360">
        <v>0</v>
      </c>
      <c r="V50" s="360">
        <v>0</v>
      </c>
      <c r="W50" s="360">
        <v>0</v>
      </c>
      <c r="X50" s="360">
        <v>0</v>
      </c>
      <c r="Y50" s="360">
        <v>0</v>
      </c>
      <c r="Z50" s="360">
        <v>0</v>
      </c>
      <c r="AA50" s="360">
        <v>0</v>
      </c>
      <c r="AB50" s="360">
        <v>0</v>
      </c>
      <c r="AC50" s="360">
        <v>0</v>
      </c>
      <c r="AD50" s="360">
        <v>0</v>
      </c>
      <c r="AE50" s="360">
        <v>0</v>
      </c>
      <c r="AF50" s="360">
        <v>0</v>
      </c>
      <c r="AG50" s="360">
        <v>0</v>
      </c>
      <c r="AH50" s="360">
        <v>0</v>
      </c>
      <c r="AI50" s="360">
        <v>0</v>
      </c>
      <c r="AJ50" s="360">
        <v>0</v>
      </c>
      <c r="AK50" s="360">
        <v>0</v>
      </c>
      <c r="AL50" s="360">
        <v>0</v>
      </c>
      <c r="AM50" s="360">
        <v>0</v>
      </c>
      <c r="AN50" s="360">
        <v>0</v>
      </c>
      <c r="AO50" s="360">
        <v>0</v>
      </c>
      <c r="AP50" s="360">
        <v>0</v>
      </c>
      <c r="AQ50" s="360">
        <v>0</v>
      </c>
      <c r="AR50" s="360">
        <v>0</v>
      </c>
      <c r="AS50" s="360">
        <v>0</v>
      </c>
      <c r="AT50" s="360">
        <v>0</v>
      </c>
      <c r="AU50" s="360">
        <v>0</v>
      </c>
      <c r="AV50" s="360">
        <v>1045</v>
      </c>
      <c r="AW50" s="360">
        <v>1286</v>
      </c>
      <c r="AX50" s="360">
        <v>1466</v>
      </c>
      <c r="AY50" s="360">
        <v>1669</v>
      </c>
      <c r="AZ50" s="360">
        <v>1846</v>
      </c>
      <c r="BA50" s="360">
        <v>2004</v>
      </c>
      <c r="BB50" s="360">
        <v>2092</v>
      </c>
      <c r="BC50" s="360">
        <v>2165</v>
      </c>
      <c r="BD50" s="360">
        <v>2255</v>
      </c>
      <c r="BE50" s="360">
        <v>2368</v>
      </c>
      <c r="BF50" s="360">
        <v>2490</v>
      </c>
      <c r="BG50" s="360">
        <v>2607</v>
      </c>
      <c r="BH50" s="360">
        <v>2701</v>
      </c>
      <c r="BI50" s="360">
        <v>2777</v>
      </c>
      <c r="BJ50" s="360">
        <v>2852</v>
      </c>
      <c r="BK50" s="360">
        <v>2941</v>
      </c>
      <c r="BL50" s="360">
        <v>3034</v>
      </c>
      <c r="BM50" s="360">
        <v>3133</v>
      </c>
      <c r="BN50" s="360">
        <v>3205</v>
      </c>
      <c r="BO50" s="360">
        <v>3253</v>
      </c>
      <c r="BP50" s="360">
        <v>3307</v>
      </c>
      <c r="BQ50" s="360">
        <v>3307</v>
      </c>
      <c r="BR50" s="360">
        <v>3214</v>
      </c>
      <c r="BS50" s="360">
        <v>3018</v>
      </c>
      <c r="BT50" s="360">
        <v>2631</v>
      </c>
      <c r="BU50" s="360">
        <v>2128</v>
      </c>
      <c r="BV50" s="360">
        <v>1791</v>
      </c>
      <c r="BW50" s="360">
        <v>1556</v>
      </c>
      <c r="BX50" s="360">
        <v>1193</v>
      </c>
      <c r="BY50" s="360">
        <v>1136</v>
      </c>
      <c r="BZ50" s="360">
        <v>1108</v>
      </c>
      <c r="CA50" s="360">
        <v>1074</v>
      </c>
      <c r="CB50" s="360">
        <v>1004</v>
      </c>
      <c r="CC50" s="361">
        <v>941</v>
      </c>
    </row>
    <row r="51" spans="1:81" s="219" customFormat="1" x14ac:dyDescent="0.4">
      <c r="B51" s="362" t="s">
        <v>310</v>
      </c>
      <c r="C51" s="372"/>
      <c r="D51" s="363">
        <v>0</v>
      </c>
      <c r="E51" s="363">
        <v>0</v>
      </c>
      <c r="F51" s="363">
        <v>0</v>
      </c>
      <c r="G51" s="363">
        <v>0</v>
      </c>
      <c r="H51" s="363">
        <v>0</v>
      </c>
      <c r="I51" s="363">
        <v>0</v>
      </c>
      <c r="J51" s="363">
        <v>0</v>
      </c>
      <c r="K51" s="363">
        <v>0</v>
      </c>
      <c r="L51" s="363">
        <v>0</v>
      </c>
      <c r="M51" s="363">
        <v>0</v>
      </c>
      <c r="N51" s="363">
        <v>0</v>
      </c>
      <c r="O51" s="363">
        <v>0</v>
      </c>
      <c r="P51" s="363">
        <v>0</v>
      </c>
      <c r="Q51" s="363">
        <v>0</v>
      </c>
      <c r="R51" s="363">
        <v>0</v>
      </c>
      <c r="S51" s="363">
        <v>0</v>
      </c>
      <c r="T51" s="363">
        <v>0</v>
      </c>
      <c r="U51" s="363">
        <v>0</v>
      </c>
      <c r="V51" s="363">
        <v>0</v>
      </c>
      <c r="W51" s="363">
        <v>0</v>
      </c>
      <c r="X51" s="363">
        <v>0</v>
      </c>
      <c r="Y51" s="363">
        <v>0</v>
      </c>
      <c r="Z51" s="363">
        <v>0</v>
      </c>
      <c r="AA51" s="363">
        <v>0</v>
      </c>
      <c r="AB51" s="363">
        <v>0</v>
      </c>
      <c r="AC51" s="363">
        <v>0</v>
      </c>
      <c r="AD51" s="363">
        <v>0</v>
      </c>
      <c r="AE51" s="363">
        <v>0</v>
      </c>
      <c r="AF51" s="363">
        <v>0</v>
      </c>
      <c r="AG51" s="363">
        <v>0</v>
      </c>
      <c r="AH51" s="363">
        <v>0</v>
      </c>
      <c r="AI51" s="363">
        <v>0</v>
      </c>
      <c r="AJ51" s="363">
        <v>0</v>
      </c>
      <c r="AK51" s="363">
        <v>0</v>
      </c>
      <c r="AL51" s="363">
        <v>0</v>
      </c>
      <c r="AM51" s="363">
        <v>0</v>
      </c>
      <c r="AN51" s="363">
        <v>0</v>
      </c>
      <c r="AO51" s="363">
        <v>0</v>
      </c>
      <c r="AP51" s="363">
        <v>0</v>
      </c>
      <c r="AQ51" s="363">
        <v>0</v>
      </c>
      <c r="AR51" s="363">
        <v>0</v>
      </c>
      <c r="AS51" s="363">
        <v>0</v>
      </c>
      <c r="AT51" s="363">
        <v>0</v>
      </c>
      <c r="AU51" s="363">
        <v>0</v>
      </c>
      <c r="AV51" s="363">
        <v>983</v>
      </c>
      <c r="AW51" s="363">
        <v>1281</v>
      </c>
      <c r="AX51" s="363">
        <v>1455</v>
      </c>
      <c r="AY51" s="363">
        <v>1655</v>
      </c>
      <c r="AZ51" s="363">
        <v>1835</v>
      </c>
      <c r="BA51" s="363">
        <v>1995</v>
      </c>
      <c r="BB51" s="363">
        <v>2080</v>
      </c>
      <c r="BC51" s="363">
        <v>2150</v>
      </c>
      <c r="BD51" s="363">
        <v>2239</v>
      </c>
      <c r="BE51" s="363">
        <v>2350</v>
      </c>
      <c r="BF51" s="363">
        <v>2471</v>
      </c>
      <c r="BG51" s="363">
        <v>2588</v>
      </c>
      <c r="BH51" s="363">
        <v>2682</v>
      </c>
      <c r="BI51" s="363">
        <v>2757</v>
      </c>
      <c r="BJ51" s="363">
        <v>2830</v>
      </c>
      <c r="BK51" s="363">
        <v>2918</v>
      </c>
      <c r="BL51" s="363">
        <v>3009</v>
      </c>
      <c r="BM51" s="363">
        <v>3106</v>
      </c>
      <c r="BN51" s="363">
        <v>3177</v>
      </c>
      <c r="BO51" s="363">
        <v>3224</v>
      </c>
      <c r="BP51" s="363">
        <v>3278</v>
      </c>
      <c r="BQ51" s="363">
        <v>3277</v>
      </c>
      <c r="BR51" s="363">
        <v>3185</v>
      </c>
      <c r="BS51" s="363">
        <v>2989</v>
      </c>
      <c r="BT51" s="363">
        <v>2604</v>
      </c>
      <c r="BU51" s="363">
        <v>2105</v>
      </c>
      <c r="BV51" s="363">
        <v>1771</v>
      </c>
      <c r="BW51" s="363">
        <v>1539</v>
      </c>
      <c r="BX51" s="363">
        <v>1180</v>
      </c>
      <c r="BY51" s="363">
        <v>1125</v>
      </c>
      <c r="BZ51" s="363">
        <v>1098</v>
      </c>
      <c r="CA51" s="363">
        <v>1065</v>
      </c>
      <c r="CB51" s="363">
        <v>996</v>
      </c>
      <c r="CC51" s="364">
        <v>936</v>
      </c>
    </row>
    <row r="52" spans="1:81" x14ac:dyDescent="0.4">
      <c r="B52" s="362" t="s">
        <v>361</v>
      </c>
      <c r="C52" s="294"/>
      <c r="D52" s="363">
        <v>0</v>
      </c>
      <c r="E52" s="363">
        <v>0</v>
      </c>
      <c r="F52" s="363">
        <v>0</v>
      </c>
      <c r="G52" s="363">
        <v>0</v>
      </c>
      <c r="H52" s="363">
        <v>0</v>
      </c>
      <c r="I52" s="363">
        <v>0</v>
      </c>
      <c r="J52" s="363">
        <v>0</v>
      </c>
      <c r="K52" s="363">
        <v>0</v>
      </c>
      <c r="L52" s="363">
        <v>0</v>
      </c>
      <c r="M52" s="363">
        <v>0</v>
      </c>
      <c r="N52" s="363">
        <v>0</v>
      </c>
      <c r="O52" s="363">
        <v>0</v>
      </c>
      <c r="P52" s="363">
        <v>0</v>
      </c>
      <c r="Q52" s="363">
        <v>0</v>
      </c>
      <c r="R52" s="363">
        <v>0</v>
      </c>
      <c r="S52" s="363">
        <v>0</v>
      </c>
      <c r="T52" s="363">
        <v>0</v>
      </c>
      <c r="U52" s="363">
        <v>0</v>
      </c>
      <c r="V52" s="363">
        <v>0</v>
      </c>
      <c r="W52" s="363">
        <v>0</v>
      </c>
      <c r="X52" s="363">
        <v>0</v>
      </c>
      <c r="Y52" s="363">
        <v>0</v>
      </c>
      <c r="Z52" s="363">
        <v>0</v>
      </c>
      <c r="AA52" s="363">
        <v>0</v>
      </c>
      <c r="AB52" s="363">
        <v>0</v>
      </c>
      <c r="AC52" s="363">
        <v>0</v>
      </c>
      <c r="AD52" s="363">
        <v>0</v>
      </c>
      <c r="AE52" s="363">
        <v>0</v>
      </c>
      <c r="AF52" s="363">
        <v>0</v>
      </c>
      <c r="AG52" s="363">
        <v>0</v>
      </c>
      <c r="AH52" s="363">
        <v>0</v>
      </c>
      <c r="AI52" s="363">
        <v>0</v>
      </c>
      <c r="AJ52" s="363">
        <v>0</v>
      </c>
      <c r="AK52" s="363">
        <v>0</v>
      </c>
      <c r="AL52" s="363">
        <v>0</v>
      </c>
      <c r="AM52" s="363">
        <v>0</v>
      </c>
      <c r="AN52" s="363">
        <v>0</v>
      </c>
      <c r="AO52" s="363">
        <v>0</v>
      </c>
      <c r="AP52" s="363">
        <v>0</v>
      </c>
      <c r="AQ52" s="363">
        <v>0</v>
      </c>
      <c r="AR52" s="363">
        <v>0</v>
      </c>
      <c r="AS52" s="363">
        <v>0</v>
      </c>
      <c r="AT52" s="363">
        <v>0</v>
      </c>
      <c r="AU52" s="363">
        <v>0</v>
      </c>
      <c r="AV52" s="363">
        <v>99</v>
      </c>
      <c r="AW52" s="363">
        <v>128</v>
      </c>
      <c r="AX52" s="363">
        <v>145</v>
      </c>
      <c r="AY52" s="363">
        <v>164</v>
      </c>
      <c r="AZ52" s="363">
        <v>181</v>
      </c>
      <c r="BA52" s="363">
        <v>197</v>
      </c>
      <c r="BB52" s="363">
        <v>207</v>
      </c>
      <c r="BC52" s="363">
        <v>216</v>
      </c>
      <c r="BD52" s="363">
        <v>226</v>
      </c>
      <c r="BE52" s="363">
        <v>239</v>
      </c>
      <c r="BF52" s="363">
        <v>258</v>
      </c>
      <c r="BG52" s="363">
        <v>270</v>
      </c>
      <c r="BH52" s="363">
        <v>279</v>
      </c>
      <c r="BI52" s="363">
        <v>286</v>
      </c>
      <c r="BJ52" s="363">
        <v>292</v>
      </c>
      <c r="BK52" s="363">
        <v>300</v>
      </c>
      <c r="BL52" s="363">
        <v>310</v>
      </c>
      <c r="BM52" s="363">
        <v>322</v>
      </c>
      <c r="BN52" s="363">
        <v>331</v>
      </c>
      <c r="BO52" s="363">
        <v>339</v>
      </c>
      <c r="BP52" s="363">
        <v>350</v>
      </c>
      <c r="BQ52" s="363">
        <v>362</v>
      </c>
      <c r="BR52" s="363">
        <v>381</v>
      </c>
      <c r="BS52" s="363">
        <v>406</v>
      </c>
      <c r="BT52" s="363">
        <v>426</v>
      </c>
      <c r="BU52" s="363">
        <v>449</v>
      </c>
      <c r="BV52" s="363">
        <v>473</v>
      </c>
      <c r="BW52" s="363">
        <v>506</v>
      </c>
      <c r="BX52" s="363">
        <v>486</v>
      </c>
      <c r="BY52" s="363">
        <v>524</v>
      </c>
      <c r="BZ52" s="363">
        <v>562</v>
      </c>
      <c r="CA52" s="363">
        <v>590</v>
      </c>
      <c r="CB52" s="363">
        <v>616</v>
      </c>
      <c r="CC52" s="364">
        <v>642</v>
      </c>
    </row>
    <row r="53" spans="1:81" x14ac:dyDescent="0.4">
      <c r="B53" s="362" t="s">
        <v>362</v>
      </c>
      <c r="C53" s="294"/>
      <c r="D53" s="363">
        <v>0</v>
      </c>
      <c r="E53" s="363">
        <v>0</v>
      </c>
      <c r="F53" s="363">
        <v>0</v>
      </c>
      <c r="G53" s="363">
        <v>0</v>
      </c>
      <c r="H53" s="363">
        <v>0</v>
      </c>
      <c r="I53" s="363">
        <v>0</v>
      </c>
      <c r="J53" s="363">
        <v>0</v>
      </c>
      <c r="K53" s="363">
        <v>0</v>
      </c>
      <c r="L53" s="363">
        <v>0</v>
      </c>
      <c r="M53" s="363">
        <v>0</v>
      </c>
      <c r="N53" s="363">
        <v>0</v>
      </c>
      <c r="O53" s="363">
        <v>0</v>
      </c>
      <c r="P53" s="363">
        <v>0</v>
      </c>
      <c r="Q53" s="363">
        <v>0</v>
      </c>
      <c r="R53" s="363">
        <v>0</v>
      </c>
      <c r="S53" s="363">
        <v>0</v>
      </c>
      <c r="T53" s="363">
        <v>0</v>
      </c>
      <c r="U53" s="363">
        <v>0</v>
      </c>
      <c r="V53" s="363">
        <v>0</v>
      </c>
      <c r="W53" s="363">
        <v>0</v>
      </c>
      <c r="X53" s="363">
        <v>0</v>
      </c>
      <c r="Y53" s="363">
        <v>0</v>
      </c>
      <c r="Z53" s="363">
        <v>0</v>
      </c>
      <c r="AA53" s="363">
        <v>0</v>
      </c>
      <c r="AB53" s="363">
        <v>0</v>
      </c>
      <c r="AC53" s="363">
        <v>0</v>
      </c>
      <c r="AD53" s="363">
        <v>0</v>
      </c>
      <c r="AE53" s="363">
        <v>0</v>
      </c>
      <c r="AF53" s="363">
        <v>0</v>
      </c>
      <c r="AG53" s="363">
        <v>0</v>
      </c>
      <c r="AH53" s="363">
        <v>0</v>
      </c>
      <c r="AI53" s="363">
        <v>0</v>
      </c>
      <c r="AJ53" s="363">
        <v>0</v>
      </c>
      <c r="AK53" s="363">
        <v>0</v>
      </c>
      <c r="AL53" s="363">
        <v>0</v>
      </c>
      <c r="AM53" s="363">
        <v>0</v>
      </c>
      <c r="AN53" s="363">
        <v>0</v>
      </c>
      <c r="AO53" s="363">
        <v>0</v>
      </c>
      <c r="AP53" s="363">
        <v>0</v>
      </c>
      <c r="AQ53" s="363">
        <v>0</v>
      </c>
      <c r="AR53" s="363">
        <v>0</v>
      </c>
      <c r="AS53" s="363">
        <v>0</v>
      </c>
      <c r="AT53" s="363">
        <v>0</v>
      </c>
      <c r="AU53" s="363">
        <v>0</v>
      </c>
      <c r="AV53" s="363">
        <v>591</v>
      </c>
      <c r="AW53" s="363">
        <v>796</v>
      </c>
      <c r="AX53" s="363">
        <v>908</v>
      </c>
      <c r="AY53" s="363">
        <v>1039</v>
      </c>
      <c r="AZ53" s="363">
        <v>1151</v>
      </c>
      <c r="BA53" s="363">
        <v>1243</v>
      </c>
      <c r="BB53" s="363">
        <v>1278</v>
      </c>
      <c r="BC53" s="363">
        <v>1302</v>
      </c>
      <c r="BD53" s="363">
        <v>1339</v>
      </c>
      <c r="BE53" s="363">
        <v>1396</v>
      </c>
      <c r="BF53" s="363">
        <v>1477</v>
      </c>
      <c r="BG53" s="363">
        <v>1539</v>
      </c>
      <c r="BH53" s="363">
        <v>1582</v>
      </c>
      <c r="BI53" s="363">
        <v>1612</v>
      </c>
      <c r="BJ53" s="363">
        <v>1641</v>
      </c>
      <c r="BK53" s="363">
        <v>1676</v>
      </c>
      <c r="BL53" s="363">
        <v>1715</v>
      </c>
      <c r="BM53" s="363">
        <v>1761</v>
      </c>
      <c r="BN53" s="363">
        <v>1800</v>
      </c>
      <c r="BO53" s="363">
        <v>1828</v>
      </c>
      <c r="BP53" s="363">
        <v>1858</v>
      </c>
      <c r="BQ53" s="363">
        <v>1846</v>
      </c>
      <c r="BR53" s="363">
        <v>1742</v>
      </c>
      <c r="BS53" s="363">
        <v>1555</v>
      </c>
      <c r="BT53" s="363">
        <v>1227</v>
      </c>
      <c r="BU53" s="363">
        <v>829</v>
      </c>
      <c r="BV53" s="363">
        <v>563</v>
      </c>
      <c r="BW53" s="363">
        <v>369</v>
      </c>
      <c r="BX53" s="363">
        <v>181</v>
      </c>
      <c r="BY53" s="363">
        <v>142</v>
      </c>
      <c r="BZ53" s="363">
        <v>120</v>
      </c>
      <c r="CA53" s="363">
        <v>95</v>
      </c>
      <c r="CB53" s="363">
        <v>45</v>
      </c>
      <c r="CC53" s="364">
        <v>6</v>
      </c>
    </row>
    <row r="54" spans="1:81" x14ac:dyDescent="0.4">
      <c r="B54" s="362" t="s">
        <v>363</v>
      </c>
      <c r="C54" s="294"/>
      <c r="D54" s="363">
        <v>0</v>
      </c>
      <c r="E54" s="363">
        <v>0</v>
      </c>
      <c r="F54" s="363">
        <v>0</v>
      </c>
      <c r="G54" s="363">
        <v>0</v>
      </c>
      <c r="H54" s="363">
        <v>0</v>
      </c>
      <c r="I54" s="363">
        <v>0</v>
      </c>
      <c r="J54" s="363">
        <v>0</v>
      </c>
      <c r="K54" s="363">
        <v>0</v>
      </c>
      <c r="L54" s="363">
        <v>0</v>
      </c>
      <c r="M54" s="363">
        <v>0</v>
      </c>
      <c r="N54" s="363">
        <v>0</v>
      </c>
      <c r="O54" s="363">
        <v>0</v>
      </c>
      <c r="P54" s="363">
        <v>0</v>
      </c>
      <c r="Q54" s="363">
        <v>0</v>
      </c>
      <c r="R54" s="363">
        <v>0</v>
      </c>
      <c r="S54" s="363">
        <v>0</v>
      </c>
      <c r="T54" s="363">
        <v>0</v>
      </c>
      <c r="U54" s="363">
        <v>0</v>
      </c>
      <c r="V54" s="363">
        <v>0</v>
      </c>
      <c r="W54" s="363">
        <v>0</v>
      </c>
      <c r="X54" s="363">
        <v>0</v>
      </c>
      <c r="Y54" s="363">
        <v>0</v>
      </c>
      <c r="Z54" s="363">
        <v>0</v>
      </c>
      <c r="AA54" s="363">
        <v>0</v>
      </c>
      <c r="AB54" s="363">
        <v>0</v>
      </c>
      <c r="AC54" s="363">
        <v>0</v>
      </c>
      <c r="AD54" s="363">
        <v>0</v>
      </c>
      <c r="AE54" s="363">
        <v>0</v>
      </c>
      <c r="AF54" s="363">
        <v>0</v>
      </c>
      <c r="AG54" s="363">
        <v>0</v>
      </c>
      <c r="AH54" s="363">
        <v>0</v>
      </c>
      <c r="AI54" s="363">
        <v>0</v>
      </c>
      <c r="AJ54" s="363">
        <v>0</v>
      </c>
      <c r="AK54" s="363">
        <v>0</v>
      </c>
      <c r="AL54" s="363">
        <v>0</v>
      </c>
      <c r="AM54" s="363">
        <v>0</v>
      </c>
      <c r="AN54" s="363">
        <v>0</v>
      </c>
      <c r="AO54" s="363">
        <v>0</v>
      </c>
      <c r="AP54" s="363">
        <v>0</v>
      </c>
      <c r="AQ54" s="363">
        <v>0</v>
      </c>
      <c r="AR54" s="363">
        <v>0</v>
      </c>
      <c r="AS54" s="363">
        <v>0</v>
      </c>
      <c r="AT54" s="363">
        <v>0</v>
      </c>
      <c r="AU54" s="363">
        <v>0</v>
      </c>
      <c r="AV54" s="363">
        <v>292</v>
      </c>
      <c r="AW54" s="363">
        <v>357</v>
      </c>
      <c r="AX54" s="363">
        <v>402</v>
      </c>
      <c r="AY54" s="363">
        <v>452</v>
      </c>
      <c r="AZ54" s="363">
        <v>503</v>
      </c>
      <c r="BA54" s="363">
        <v>555</v>
      </c>
      <c r="BB54" s="363">
        <v>595</v>
      </c>
      <c r="BC54" s="363">
        <v>632</v>
      </c>
      <c r="BD54" s="363">
        <v>674</v>
      </c>
      <c r="BE54" s="363">
        <v>715</v>
      </c>
      <c r="BF54" s="363">
        <v>736</v>
      </c>
      <c r="BG54" s="363">
        <v>779</v>
      </c>
      <c r="BH54" s="363">
        <v>821</v>
      </c>
      <c r="BI54" s="363">
        <v>859</v>
      </c>
      <c r="BJ54" s="363">
        <v>897</v>
      </c>
      <c r="BK54" s="363">
        <v>942</v>
      </c>
      <c r="BL54" s="363">
        <v>984</v>
      </c>
      <c r="BM54" s="363">
        <v>1023</v>
      </c>
      <c r="BN54" s="363">
        <v>1046</v>
      </c>
      <c r="BO54" s="363">
        <v>1057</v>
      </c>
      <c r="BP54" s="363">
        <v>1070</v>
      </c>
      <c r="BQ54" s="363">
        <v>1069</v>
      </c>
      <c r="BR54" s="363">
        <v>1062</v>
      </c>
      <c r="BS54" s="363">
        <v>1028</v>
      </c>
      <c r="BT54" s="363">
        <v>951</v>
      </c>
      <c r="BU54" s="363">
        <v>827</v>
      </c>
      <c r="BV54" s="363">
        <v>735</v>
      </c>
      <c r="BW54" s="363">
        <v>665</v>
      </c>
      <c r="BX54" s="363">
        <v>513</v>
      </c>
      <c r="BY54" s="363">
        <v>459</v>
      </c>
      <c r="BZ54" s="363">
        <v>416</v>
      </c>
      <c r="CA54" s="363">
        <v>380</v>
      </c>
      <c r="CB54" s="363">
        <v>336</v>
      </c>
      <c r="CC54" s="364">
        <v>287</v>
      </c>
    </row>
    <row r="55" spans="1:81" x14ac:dyDescent="0.4">
      <c r="B55" s="362" t="s">
        <v>311</v>
      </c>
      <c r="C55" s="294"/>
      <c r="D55" s="363">
        <v>0</v>
      </c>
      <c r="E55" s="363">
        <v>0</v>
      </c>
      <c r="F55" s="363">
        <v>0</v>
      </c>
      <c r="G55" s="363">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3">
        <v>0</v>
      </c>
      <c r="AC55" s="363">
        <v>0</v>
      </c>
      <c r="AD55" s="363">
        <v>0</v>
      </c>
      <c r="AE55" s="363">
        <v>0</v>
      </c>
      <c r="AF55" s="363">
        <v>0</v>
      </c>
      <c r="AG55" s="363">
        <v>0</v>
      </c>
      <c r="AH55" s="363">
        <v>0</v>
      </c>
      <c r="AI55" s="363">
        <v>0</v>
      </c>
      <c r="AJ55" s="363">
        <v>0</v>
      </c>
      <c r="AK55" s="363">
        <v>0</v>
      </c>
      <c r="AL55" s="363">
        <v>0</v>
      </c>
      <c r="AM55" s="363">
        <v>0</v>
      </c>
      <c r="AN55" s="363">
        <v>0</v>
      </c>
      <c r="AO55" s="363">
        <v>0</v>
      </c>
      <c r="AP55" s="363">
        <v>0</v>
      </c>
      <c r="AQ55" s="363">
        <v>0</v>
      </c>
      <c r="AR55" s="363">
        <v>0</v>
      </c>
      <c r="AS55" s="363">
        <v>0</v>
      </c>
      <c r="AT55" s="363">
        <v>0</v>
      </c>
      <c r="AU55" s="363">
        <v>0</v>
      </c>
      <c r="AV55" s="363">
        <v>62</v>
      </c>
      <c r="AW55" s="363">
        <v>5</v>
      </c>
      <c r="AX55" s="363">
        <v>11</v>
      </c>
      <c r="AY55" s="363">
        <v>14</v>
      </c>
      <c r="AZ55" s="363">
        <v>11</v>
      </c>
      <c r="BA55" s="363">
        <v>9</v>
      </c>
      <c r="BB55" s="363">
        <v>12</v>
      </c>
      <c r="BC55" s="363">
        <v>15</v>
      </c>
      <c r="BD55" s="363">
        <v>16</v>
      </c>
      <c r="BE55" s="363">
        <v>18</v>
      </c>
      <c r="BF55" s="363">
        <v>19</v>
      </c>
      <c r="BG55" s="363">
        <v>19</v>
      </c>
      <c r="BH55" s="363">
        <v>19</v>
      </c>
      <c r="BI55" s="363">
        <v>20</v>
      </c>
      <c r="BJ55" s="363">
        <v>22</v>
      </c>
      <c r="BK55" s="363">
        <v>23</v>
      </c>
      <c r="BL55" s="363">
        <v>24</v>
      </c>
      <c r="BM55" s="363">
        <v>27</v>
      </c>
      <c r="BN55" s="363">
        <v>28</v>
      </c>
      <c r="BO55" s="363">
        <v>29</v>
      </c>
      <c r="BP55" s="363">
        <v>29</v>
      </c>
      <c r="BQ55" s="363">
        <v>30</v>
      </c>
      <c r="BR55" s="363">
        <v>30</v>
      </c>
      <c r="BS55" s="363">
        <v>29</v>
      </c>
      <c r="BT55" s="363">
        <v>27</v>
      </c>
      <c r="BU55" s="363">
        <v>23</v>
      </c>
      <c r="BV55" s="363">
        <v>20</v>
      </c>
      <c r="BW55" s="363">
        <v>17</v>
      </c>
      <c r="BX55" s="363">
        <v>13</v>
      </c>
      <c r="BY55" s="363">
        <v>11</v>
      </c>
      <c r="BZ55" s="363">
        <v>10</v>
      </c>
      <c r="CA55" s="363">
        <v>9</v>
      </c>
      <c r="CB55" s="363">
        <v>7</v>
      </c>
      <c r="CC55" s="364">
        <v>5</v>
      </c>
    </row>
    <row r="56" spans="1:81" x14ac:dyDescent="0.4">
      <c r="A56" s="359"/>
      <c r="B56" s="362" t="s">
        <v>361</v>
      </c>
      <c r="C56" s="294"/>
      <c r="D56" s="363"/>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v>0</v>
      </c>
      <c r="BR56" s="363">
        <v>0</v>
      </c>
      <c r="BS56" s="363">
        <v>0</v>
      </c>
      <c r="BT56" s="363">
        <v>0</v>
      </c>
      <c r="BU56" s="363">
        <v>0</v>
      </c>
      <c r="BV56" s="363">
        <v>1</v>
      </c>
      <c r="BW56" s="363">
        <v>0</v>
      </c>
      <c r="BX56" s="363">
        <v>0</v>
      </c>
      <c r="BY56" s="363">
        <v>1</v>
      </c>
      <c r="BZ56" s="363">
        <v>1</v>
      </c>
      <c r="CA56" s="363">
        <v>1</v>
      </c>
      <c r="CB56" s="363">
        <v>1</v>
      </c>
      <c r="CC56" s="364">
        <v>1</v>
      </c>
    </row>
    <row r="57" spans="1:81" x14ac:dyDescent="0.4">
      <c r="A57" s="359"/>
      <c r="B57" s="362" t="s">
        <v>362</v>
      </c>
      <c r="C57" s="294"/>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c r="BG57" s="363"/>
      <c r="BH57" s="363"/>
      <c r="BI57" s="363"/>
      <c r="BJ57" s="363"/>
      <c r="BK57" s="363"/>
      <c r="BL57" s="363"/>
      <c r="BM57" s="363"/>
      <c r="BN57" s="363"/>
      <c r="BO57" s="363"/>
      <c r="BP57" s="363"/>
      <c r="BQ57" s="363">
        <v>20</v>
      </c>
      <c r="BR57" s="363">
        <v>19</v>
      </c>
      <c r="BS57" s="363">
        <v>10</v>
      </c>
      <c r="BT57" s="363">
        <v>10</v>
      </c>
      <c r="BU57" s="363">
        <v>9</v>
      </c>
      <c r="BV57" s="363">
        <v>8</v>
      </c>
      <c r="BW57" s="363">
        <v>7</v>
      </c>
      <c r="BX57" s="363">
        <v>6</v>
      </c>
      <c r="BY57" s="363">
        <v>5</v>
      </c>
      <c r="BZ57" s="363">
        <v>5</v>
      </c>
      <c r="CA57" s="363">
        <v>5</v>
      </c>
      <c r="CB57" s="363">
        <v>4</v>
      </c>
      <c r="CC57" s="364">
        <v>4</v>
      </c>
    </row>
    <row r="58" spans="1:81" x14ac:dyDescent="0.4">
      <c r="A58" s="359"/>
      <c r="B58" s="362" t="s">
        <v>363</v>
      </c>
      <c r="C58" s="294"/>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v>10</v>
      </c>
      <c r="BR58" s="363">
        <v>10</v>
      </c>
      <c r="BS58" s="363">
        <v>18</v>
      </c>
      <c r="BT58" s="363">
        <v>17</v>
      </c>
      <c r="BU58" s="363">
        <v>14</v>
      </c>
      <c r="BV58" s="363">
        <v>11</v>
      </c>
      <c r="BW58" s="363">
        <v>9</v>
      </c>
      <c r="BX58" s="363">
        <v>6</v>
      </c>
      <c r="BY58" s="363">
        <v>5</v>
      </c>
      <c r="BZ58" s="363">
        <v>4</v>
      </c>
      <c r="CA58" s="363">
        <v>4</v>
      </c>
      <c r="CB58" s="363">
        <v>2</v>
      </c>
      <c r="CC58" s="364">
        <v>1</v>
      </c>
    </row>
    <row r="59" spans="1:81" ht="25.5" customHeight="1" x14ac:dyDescent="0.4">
      <c r="A59" s="359"/>
      <c r="B59" s="373" t="s">
        <v>593</v>
      </c>
      <c r="C59" s="294"/>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O59" s="363"/>
      <c r="AP59" s="363"/>
      <c r="AQ59" s="363"/>
      <c r="AR59" s="363"/>
      <c r="AS59" s="363"/>
      <c r="AT59" s="363"/>
      <c r="AU59" s="363"/>
      <c r="AV59" s="363"/>
      <c r="AW59" s="363"/>
      <c r="AX59" s="363"/>
      <c r="AY59" s="363"/>
      <c r="AZ59" s="363"/>
      <c r="BA59" s="363"/>
      <c r="BB59" s="363"/>
      <c r="BC59" s="363"/>
      <c r="BD59" s="363"/>
      <c r="BE59" s="363"/>
      <c r="BF59" s="363"/>
      <c r="BG59" s="363">
        <v>2</v>
      </c>
      <c r="BH59" s="363">
        <v>3</v>
      </c>
      <c r="BI59" s="363">
        <v>3</v>
      </c>
      <c r="BJ59" s="363">
        <v>3</v>
      </c>
      <c r="BK59" s="363">
        <v>4</v>
      </c>
      <c r="BL59" s="363">
        <v>3</v>
      </c>
      <c r="BM59" s="363">
        <v>3</v>
      </c>
      <c r="BN59" s="363">
        <v>4</v>
      </c>
      <c r="BO59" s="363">
        <v>4</v>
      </c>
      <c r="BP59" s="363">
        <v>4</v>
      </c>
      <c r="BQ59" s="363">
        <v>4</v>
      </c>
      <c r="BR59" s="363">
        <v>4</v>
      </c>
      <c r="BS59" s="363">
        <v>4</v>
      </c>
      <c r="BT59" s="363">
        <v>4</v>
      </c>
      <c r="BU59" s="363">
        <v>3</v>
      </c>
      <c r="BV59" s="363">
        <v>3</v>
      </c>
      <c r="BW59" s="363">
        <v>3</v>
      </c>
      <c r="BX59" s="363">
        <v>2</v>
      </c>
      <c r="BY59" s="363">
        <v>2</v>
      </c>
      <c r="BZ59" s="363">
        <v>2</v>
      </c>
      <c r="CA59" s="363">
        <v>2</v>
      </c>
      <c r="CB59" s="363">
        <v>2</v>
      </c>
      <c r="CC59" s="364">
        <v>2</v>
      </c>
    </row>
    <row r="60" spans="1:81" ht="24" customHeight="1" x14ac:dyDescent="0.4">
      <c r="B60" s="316" t="s">
        <v>259</v>
      </c>
      <c r="C60" s="294"/>
      <c r="D60" s="360">
        <v>0</v>
      </c>
      <c r="E60" s="360">
        <v>0</v>
      </c>
      <c r="F60" s="360">
        <v>0</v>
      </c>
      <c r="G60" s="360">
        <v>0</v>
      </c>
      <c r="H60" s="360">
        <v>0</v>
      </c>
      <c r="I60" s="360">
        <v>0</v>
      </c>
      <c r="J60" s="360">
        <v>0</v>
      </c>
      <c r="K60" s="360">
        <v>0</v>
      </c>
      <c r="L60" s="360">
        <v>0</v>
      </c>
      <c r="M60" s="360">
        <v>0</v>
      </c>
      <c r="N60" s="360">
        <v>0</v>
      </c>
      <c r="O60" s="360">
        <v>0</v>
      </c>
      <c r="P60" s="360">
        <v>0</v>
      </c>
      <c r="Q60" s="360">
        <v>0</v>
      </c>
      <c r="R60" s="360">
        <v>0</v>
      </c>
      <c r="S60" s="360">
        <v>0</v>
      </c>
      <c r="T60" s="360">
        <v>0</v>
      </c>
      <c r="U60" s="360">
        <v>0</v>
      </c>
      <c r="V60" s="360">
        <v>0</v>
      </c>
      <c r="W60" s="360">
        <v>0</v>
      </c>
      <c r="X60" s="360">
        <v>0</v>
      </c>
      <c r="Y60" s="360">
        <v>0</v>
      </c>
      <c r="Z60" s="360">
        <v>0</v>
      </c>
      <c r="AA60" s="360">
        <v>0</v>
      </c>
      <c r="AB60" s="360">
        <v>0</v>
      </c>
      <c r="AC60" s="360">
        <v>0</v>
      </c>
      <c r="AD60" s="360">
        <v>0</v>
      </c>
      <c r="AE60" s="360">
        <v>0</v>
      </c>
      <c r="AF60" s="360">
        <v>0</v>
      </c>
      <c r="AG60" s="360">
        <v>0</v>
      </c>
      <c r="AH60" s="360">
        <v>0</v>
      </c>
      <c r="AI60" s="360">
        <v>0</v>
      </c>
      <c r="AJ60" s="360">
        <v>0</v>
      </c>
      <c r="AK60" s="360">
        <v>0</v>
      </c>
      <c r="AL60" s="360">
        <v>0</v>
      </c>
      <c r="AM60" s="360">
        <v>0</v>
      </c>
      <c r="AN60" s="360">
        <v>0</v>
      </c>
      <c r="AO60" s="360">
        <v>0</v>
      </c>
      <c r="AP60" s="360">
        <v>0</v>
      </c>
      <c r="AQ60" s="360">
        <v>0</v>
      </c>
      <c r="AR60" s="360">
        <v>0</v>
      </c>
      <c r="AS60" s="360">
        <v>0</v>
      </c>
      <c r="AT60" s="360">
        <v>0</v>
      </c>
      <c r="AU60" s="360">
        <v>0</v>
      </c>
      <c r="AV60" s="360">
        <v>0</v>
      </c>
      <c r="AW60" s="360">
        <v>0</v>
      </c>
      <c r="AX60" s="360">
        <v>0</v>
      </c>
      <c r="AY60" s="360">
        <v>0</v>
      </c>
      <c r="AZ60" s="360">
        <v>0</v>
      </c>
      <c r="BA60" s="360">
        <v>0</v>
      </c>
      <c r="BB60" s="360">
        <v>0</v>
      </c>
      <c r="BC60" s="360">
        <v>0</v>
      </c>
      <c r="BD60" s="360">
        <v>0</v>
      </c>
      <c r="BE60" s="360">
        <v>0</v>
      </c>
      <c r="BF60" s="360">
        <v>0</v>
      </c>
      <c r="BG60" s="360">
        <v>0</v>
      </c>
      <c r="BH60" s="360">
        <v>0</v>
      </c>
      <c r="BI60" s="360">
        <v>0</v>
      </c>
      <c r="BJ60" s="360">
        <v>0</v>
      </c>
      <c r="BK60" s="360">
        <v>0</v>
      </c>
      <c r="BL60" s="360">
        <v>0</v>
      </c>
      <c r="BM60" s="360">
        <v>0</v>
      </c>
      <c r="BN60" s="360">
        <v>0</v>
      </c>
      <c r="BO60" s="360">
        <v>0</v>
      </c>
      <c r="BP60" s="360">
        <v>0</v>
      </c>
      <c r="BQ60" s="360">
        <v>13</v>
      </c>
      <c r="BR60" s="360">
        <v>200</v>
      </c>
      <c r="BS60" s="360">
        <v>594</v>
      </c>
      <c r="BT60" s="360">
        <v>1056</v>
      </c>
      <c r="BU60" s="360">
        <v>1558</v>
      </c>
      <c r="BV60" s="360">
        <v>1919</v>
      </c>
      <c r="BW60" s="360">
        <v>2215</v>
      </c>
      <c r="BX60" s="360">
        <v>2211</v>
      </c>
      <c r="BY60" s="360">
        <v>2417</v>
      </c>
      <c r="BZ60" s="360">
        <v>2658</v>
      </c>
      <c r="CA60" s="360">
        <v>2869</v>
      </c>
      <c r="CB60" s="360">
        <v>3036</v>
      </c>
      <c r="CC60" s="361">
        <v>3257</v>
      </c>
    </row>
    <row r="61" spans="1:81" x14ac:dyDescent="0.4">
      <c r="B61" s="362" t="s">
        <v>310</v>
      </c>
      <c r="C61" s="294"/>
      <c r="D61" s="363">
        <v>0</v>
      </c>
      <c r="E61" s="363">
        <v>0</v>
      </c>
      <c r="F61" s="363">
        <v>0</v>
      </c>
      <c r="G61" s="363">
        <v>0</v>
      </c>
      <c r="H61" s="363">
        <v>0</v>
      </c>
      <c r="I61" s="363">
        <v>0</v>
      </c>
      <c r="J61" s="363">
        <v>0</v>
      </c>
      <c r="K61" s="363">
        <v>0</v>
      </c>
      <c r="L61" s="363">
        <v>0</v>
      </c>
      <c r="M61" s="363">
        <v>0</v>
      </c>
      <c r="N61" s="363">
        <v>0</v>
      </c>
      <c r="O61" s="363">
        <v>0</v>
      </c>
      <c r="P61" s="363">
        <v>0</v>
      </c>
      <c r="Q61" s="363">
        <v>0</v>
      </c>
      <c r="R61" s="363">
        <v>0</v>
      </c>
      <c r="S61" s="363">
        <v>0</v>
      </c>
      <c r="T61" s="363">
        <v>0</v>
      </c>
      <c r="U61" s="363">
        <v>0</v>
      </c>
      <c r="V61" s="363">
        <v>0</v>
      </c>
      <c r="W61" s="363">
        <v>0</v>
      </c>
      <c r="X61" s="363">
        <v>0</v>
      </c>
      <c r="Y61" s="363">
        <v>0</v>
      </c>
      <c r="Z61" s="363">
        <v>0</v>
      </c>
      <c r="AA61" s="363">
        <v>0</v>
      </c>
      <c r="AB61" s="363">
        <v>0</v>
      </c>
      <c r="AC61" s="363">
        <v>0</v>
      </c>
      <c r="AD61" s="363">
        <v>0</v>
      </c>
      <c r="AE61" s="363">
        <v>0</v>
      </c>
      <c r="AF61" s="363">
        <v>0</v>
      </c>
      <c r="AG61" s="363">
        <v>0</v>
      </c>
      <c r="AH61" s="363">
        <v>0</v>
      </c>
      <c r="AI61" s="363">
        <v>0</v>
      </c>
      <c r="AJ61" s="363">
        <v>0</v>
      </c>
      <c r="AK61" s="363">
        <v>0</v>
      </c>
      <c r="AL61" s="363">
        <v>0</v>
      </c>
      <c r="AM61" s="363">
        <v>0</v>
      </c>
      <c r="AN61" s="363">
        <v>0</v>
      </c>
      <c r="AO61" s="363">
        <v>0</v>
      </c>
      <c r="AP61" s="363">
        <v>0</v>
      </c>
      <c r="AQ61" s="363">
        <v>0</v>
      </c>
      <c r="AR61" s="363">
        <v>0</v>
      </c>
      <c r="AS61" s="363">
        <v>0</v>
      </c>
      <c r="AT61" s="363">
        <v>0</v>
      </c>
      <c r="AU61" s="363">
        <v>0</v>
      </c>
      <c r="AV61" s="363">
        <v>0</v>
      </c>
      <c r="AW61" s="363">
        <v>0</v>
      </c>
      <c r="AX61" s="363">
        <v>0</v>
      </c>
      <c r="AY61" s="363">
        <v>0</v>
      </c>
      <c r="AZ61" s="363">
        <v>0</v>
      </c>
      <c r="BA61" s="363">
        <v>0</v>
      </c>
      <c r="BB61" s="363">
        <v>0</v>
      </c>
      <c r="BC61" s="363">
        <v>0</v>
      </c>
      <c r="BD61" s="363">
        <v>0</v>
      </c>
      <c r="BE61" s="363">
        <v>0</v>
      </c>
      <c r="BF61" s="363">
        <v>0</v>
      </c>
      <c r="BG61" s="363">
        <v>0</v>
      </c>
      <c r="BH61" s="363">
        <v>0</v>
      </c>
      <c r="BI61" s="363">
        <v>0</v>
      </c>
      <c r="BJ61" s="363">
        <v>0</v>
      </c>
      <c r="BK61" s="363">
        <v>0</v>
      </c>
      <c r="BL61" s="363">
        <v>0</v>
      </c>
      <c r="BM61" s="363">
        <v>0</v>
      </c>
      <c r="BN61" s="363">
        <v>0</v>
      </c>
      <c r="BO61" s="363">
        <v>0</v>
      </c>
      <c r="BP61" s="363">
        <v>0</v>
      </c>
      <c r="BQ61" s="363">
        <v>13</v>
      </c>
      <c r="BR61" s="363">
        <v>198</v>
      </c>
      <c r="BS61" s="363">
        <v>588</v>
      </c>
      <c r="BT61" s="363">
        <v>1045</v>
      </c>
      <c r="BU61" s="363">
        <v>1541</v>
      </c>
      <c r="BV61" s="363">
        <v>1898</v>
      </c>
      <c r="BW61" s="363">
        <v>2190</v>
      </c>
      <c r="BX61" s="363">
        <v>2187</v>
      </c>
      <c r="BY61" s="363">
        <v>2390</v>
      </c>
      <c r="BZ61" s="363">
        <v>2629</v>
      </c>
      <c r="CA61" s="363">
        <v>2838</v>
      </c>
      <c r="CB61" s="363">
        <v>3003</v>
      </c>
      <c r="CC61" s="364">
        <v>3221</v>
      </c>
    </row>
    <row r="62" spans="1:81" x14ac:dyDescent="0.4">
      <c r="B62" s="362" t="s">
        <v>362</v>
      </c>
      <c r="C62" s="294"/>
      <c r="D62" s="363">
        <v>0</v>
      </c>
      <c r="E62" s="363">
        <v>0</v>
      </c>
      <c r="F62" s="363">
        <v>0</v>
      </c>
      <c r="G62" s="363">
        <v>0</v>
      </c>
      <c r="H62" s="363">
        <v>0</v>
      </c>
      <c r="I62" s="363">
        <v>0</v>
      </c>
      <c r="J62" s="363">
        <v>0</v>
      </c>
      <c r="K62" s="363">
        <v>0</v>
      </c>
      <c r="L62" s="363">
        <v>0</v>
      </c>
      <c r="M62" s="363">
        <v>0</v>
      </c>
      <c r="N62" s="363">
        <v>0</v>
      </c>
      <c r="O62" s="363">
        <v>0</v>
      </c>
      <c r="P62" s="363">
        <v>0</v>
      </c>
      <c r="Q62" s="363">
        <v>0</v>
      </c>
      <c r="R62" s="363">
        <v>0</v>
      </c>
      <c r="S62" s="363">
        <v>0</v>
      </c>
      <c r="T62" s="363">
        <v>0</v>
      </c>
      <c r="U62" s="363">
        <v>0</v>
      </c>
      <c r="V62" s="363">
        <v>0</v>
      </c>
      <c r="W62" s="363">
        <v>0</v>
      </c>
      <c r="X62" s="363">
        <v>0</v>
      </c>
      <c r="Y62" s="363">
        <v>0</v>
      </c>
      <c r="Z62" s="363">
        <v>0</v>
      </c>
      <c r="AA62" s="363">
        <v>0</v>
      </c>
      <c r="AB62" s="363">
        <v>0</v>
      </c>
      <c r="AC62" s="363">
        <v>0</v>
      </c>
      <c r="AD62" s="363">
        <v>0</v>
      </c>
      <c r="AE62" s="363">
        <v>0</v>
      </c>
      <c r="AF62" s="363">
        <v>0</v>
      </c>
      <c r="AG62" s="363">
        <v>0</v>
      </c>
      <c r="AH62" s="363">
        <v>0</v>
      </c>
      <c r="AI62" s="363">
        <v>0</v>
      </c>
      <c r="AJ62" s="363">
        <v>0</v>
      </c>
      <c r="AK62" s="363">
        <v>0</v>
      </c>
      <c r="AL62" s="363">
        <v>0</v>
      </c>
      <c r="AM62" s="363">
        <v>0</v>
      </c>
      <c r="AN62" s="363">
        <v>0</v>
      </c>
      <c r="AO62" s="363">
        <v>0</v>
      </c>
      <c r="AP62" s="363">
        <v>0</v>
      </c>
      <c r="AQ62" s="363">
        <v>0</v>
      </c>
      <c r="AR62" s="363">
        <v>0</v>
      </c>
      <c r="AS62" s="363">
        <v>0</v>
      </c>
      <c r="AT62" s="363">
        <v>0</v>
      </c>
      <c r="AU62" s="363">
        <v>0</v>
      </c>
      <c r="AV62" s="363">
        <v>0</v>
      </c>
      <c r="AW62" s="363">
        <v>0</v>
      </c>
      <c r="AX62" s="363">
        <v>0</v>
      </c>
      <c r="AY62" s="363">
        <v>0</v>
      </c>
      <c r="AZ62" s="363">
        <v>0</v>
      </c>
      <c r="BA62" s="363">
        <v>0</v>
      </c>
      <c r="BB62" s="363">
        <v>0</v>
      </c>
      <c r="BC62" s="363">
        <v>0</v>
      </c>
      <c r="BD62" s="363">
        <v>0</v>
      </c>
      <c r="BE62" s="363">
        <v>0</v>
      </c>
      <c r="BF62" s="363">
        <v>0</v>
      </c>
      <c r="BG62" s="363">
        <v>0</v>
      </c>
      <c r="BH62" s="363">
        <v>0</v>
      </c>
      <c r="BI62" s="363">
        <v>0</v>
      </c>
      <c r="BJ62" s="363">
        <v>0</v>
      </c>
      <c r="BK62" s="363">
        <v>0</v>
      </c>
      <c r="BL62" s="363">
        <v>0</v>
      </c>
      <c r="BM62" s="363">
        <v>0</v>
      </c>
      <c r="BN62" s="363">
        <v>0</v>
      </c>
      <c r="BO62" s="363">
        <v>0</v>
      </c>
      <c r="BP62" s="363">
        <v>0</v>
      </c>
      <c r="BQ62" s="363">
        <v>12</v>
      </c>
      <c r="BR62" s="363">
        <v>182</v>
      </c>
      <c r="BS62" s="363">
        <v>564</v>
      </c>
      <c r="BT62" s="363">
        <v>958</v>
      </c>
      <c r="BU62" s="363">
        <v>1379</v>
      </c>
      <c r="BV62" s="363">
        <v>1699</v>
      </c>
      <c r="BW62" s="363">
        <v>1916</v>
      </c>
      <c r="BX62" s="363">
        <v>1903</v>
      </c>
      <c r="BY62" s="363">
        <v>2066</v>
      </c>
      <c r="BZ62" s="363">
        <v>2260</v>
      </c>
      <c r="CA62" s="363">
        <v>2430</v>
      </c>
      <c r="CB62" s="363">
        <v>2572</v>
      </c>
      <c r="CC62" s="364">
        <v>2758</v>
      </c>
    </row>
    <row r="63" spans="1:81" x14ac:dyDescent="0.4">
      <c r="B63" s="362" t="s">
        <v>363</v>
      </c>
      <c r="C63" s="294"/>
      <c r="D63" s="363">
        <v>0</v>
      </c>
      <c r="E63" s="363">
        <v>0</v>
      </c>
      <c r="F63" s="363">
        <v>0</v>
      </c>
      <c r="G63" s="363">
        <v>0</v>
      </c>
      <c r="H63" s="363">
        <v>0</v>
      </c>
      <c r="I63" s="363">
        <v>0</v>
      </c>
      <c r="J63" s="363">
        <v>0</v>
      </c>
      <c r="K63" s="363">
        <v>0</v>
      </c>
      <c r="L63" s="363">
        <v>0</v>
      </c>
      <c r="M63" s="363">
        <v>0</v>
      </c>
      <c r="N63" s="363">
        <v>0</v>
      </c>
      <c r="O63" s="363">
        <v>0</v>
      </c>
      <c r="P63" s="363">
        <v>0</v>
      </c>
      <c r="Q63" s="363">
        <v>0</v>
      </c>
      <c r="R63" s="363">
        <v>0</v>
      </c>
      <c r="S63" s="363">
        <v>0</v>
      </c>
      <c r="T63" s="363">
        <v>0</v>
      </c>
      <c r="U63" s="363">
        <v>0</v>
      </c>
      <c r="V63" s="363">
        <v>0</v>
      </c>
      <c r="W63" s="363">
        <v>0</v>
      </c>
      <c r="X63" s="363">
        <v>0</v>
      </c>
      <c r="Y63" s="363">
        <v>0</v>
      </c>
      <c r="Z63" s="363">
        <v>0</v>
      </c>
      <c r="AA63" s="363">
        <v>0</v>
      </c>
      <c r="AB63" s="363">
        <v>0</v>
      </c>
      <c r="AC63" s="363">
        <v>0</v>
      </c>
      <c r="AD63" s="363">
        <v>0</v>
      </c>
      <c r="AE63" s="363">
        <v>0</v>
      </c>
      <c r="AF63" s="363">
        <v>0</v>
      </c>
      <c r="AG63" s="363">
        <v>0</v>
      </c>
      <c r="AH63" s="363">
        <v>0</v>
      </c>
      <c r="AI63" s="363">
        <v>0</v>
      </c>
      <c r="AJ63" s="363">
        <v>0</v>
      </c>
      <c r="AK63" s="363">
        <v>0</v>
      </c>
      <c r="AL63" s="363">
        <v>0</v>
      </c>
      <c r="AM63" s="363">
        <v>0</v>
      </c>
      <c r="AN63" s="363">
        <v>0</v>
      </c>
      <c r="AO63" s="363">
        <v>0</v>
      </c>
      <c r="AP63" s="363">
        <v>0</v>
      </c>
      <c r="AQ63" s="363">
        <v>0</v>
      </c>
      <c r="AR63" s="363">
        <v>0</v>
      </c>
      <c r="AS63" s="363">
        <v>0</v>
      </c>
      <c r="AT63" s="363">
        <v>0</v>
      </c>
      <c r="AU63" s="363">
        <v>0</v>
      </c>
      <c r="AV63" s="363">
        <v>0</v>
      </c>
      <c r="AW63" s="363">
        <v>0</v>
      </c>
      <c r="AX63" s="363">
        <v>0</v>
      </c>
      <c r="AY63" s="363">
        <v>0</v>
      </c>
      <c r="AZ63" s="363">
        <v>0</v>
      </c>
      <c r="BA63" s="363">
        <v>0</v>
      </c>
      <c r="BB63" s="363">
        <v>0</v>
      </c>
      <c r="BC63" s="363">
        <v>0</v>
      </c>
      <c r="BD63" s="363">
        <v>0</v>
      </c>
      <c r="BE63" s="363">
        <v>0</v>
      </c>
      <c r="BF63" s="363">
        <v>0</v>
      </c>
      <c r="BG63" s="363">
        <v>0</v>
      </c>
      <c r="BH63" s="363">
        <v>0</v>
      </c>
      <c r="BI63" s="363">
        <v>0</v>
      </c>
      <c r="BJ63" s="363">
        <v>0</v>
      </c>
      <c r="BK63" s="363">
        <v>0</v>
      </c>
      <c r="BL63" s="363">
        <v>0</v>
      </c>
      <c r="BM63" s="363">
        <v>0</v>
      </c>
      <c r="BN63" s="363">
        <v>0</v>
      </c>
      <c r="BO63" s="363">
        <v>0</v>
      </c>
      <c r="BP63" s="363">
        <v>0</v>
      </c>
      <c r="BQ63" s="363">
        <v>1</v>
      </c>
      <c r="BR63" s="363">
        <v>16</v>
      </c>
      <c r="BS63" s="363">
        <v>24</v>
      </c>
      <c r="BT63" s="363">
        <v>87</v>
      </c>
      <c r="BU63" s="363">
        <v>162</v>
      </c>
      <c r="BV63" s="363">
        <v>200</v>
      </c>
      <c r="BW63" s="363">
        <v>274</v>
      </c>
      <c r="BX63" s="363">
        <v>284</v>
      </c>
      <c r="BY63" s="363">
        <v>325</v>
      </c>
      <c r="BZ63" s="363">
        <v>369</v>
      </c>
      <c r="CA63" s="363">
        <v>408</v>
      </c>
      <c r="CB63" s="363">
        <v>431</v>
      </c>
      <c r="CC63" s="364">
        <v>463</v>
      </c>
    </row>
    <row r="64" spans="1:81" x14ac:dyDescent="0.4">
      <c r="B64" s="362" t="s">
        <v>311</v>
      </c>
      <c r="C64" s="294"/>
      <c r="D64" s="363">
        <v>0</v>
      </c>
      <c r="E64" s="363">
        <v>0</v>
      </c>
      <c r="F64" s="363">
        <v>0</v>
      </c>
      <c r="G64" s="363">
        <v>0</v>
      </c>
      <c r="H64" s="363">
        <v>0</v>
      </c>
      <c r="I64" s="363">
        <v>0</v>
      </c>
      <c r="J64" s="363">
        <v>0</v>
      </c>
      <c r="K64" s="363">
        <v>0</v>
      </c>
      <c r="L64" s="363">
        <v>0</v>
      </c>
      <c r="M64" s="363">
        <v>0</v>
      </c>
      <c r="N64" s="363">
        <v>0</v>
      </c>
      <c r="O64" s="363">
        <v>0</v>
      </c>
      <c r="P64" s="363">
        <v>0</v>
      </c>
      <c r="Q64" s="363">
        <v>0</v>
      </c>
      <c r="R64" s="363">
        <v>0</v>
      </c>
      <c r="S64" s="363">
        <v>0</v>
      </c>
      <c r="T64" s="363">
        <v>0</v>
      </c>
      <c r="U64" s="363">
        <v>0</v>
      </c>
      <c r="V64" s="363">
        <v>0</v>
      </c>
      <c r="W64" s="363">
        <v>0</v>
      </c>
      <c r="X64" s="363">
        <v>0</v>
      </c>
      <c r="Y64" s="363">
        <v>0</v>
      </c>
      <c r="Z64" s="363">
        <v>0</v>
      </c>
      <c r="AA64" s="363">
        <v>0</v>
      </c>
      <c r="AB64" s="363">
        <v>0</v>
      </c>
      <c r="AC64" s="363">
        <v>0</v>
      </c>
      <c r="AD64" s="363">
        <v>0</v>
      </c>
      <c r="AE64" s="363">
        <v>0</v>
      </c>
      <c r="AF64" s="363">
        <v>0</v>
      </c>
      <c r="AG64" s="363">
        <v>0</v>
      </c>
      <c r="AH64" s="363">
        <v>0</v>
      </c>
      <c r="AI64" s="363">
        <v>0</v>
      </c>
      <c r="AJ64" s="363">
        <v>0</v>
      </c>
      <c r="AK64" s="363">
        <v>0</v>
      </c>
      <c r="AL64" s="363">
        <v>0</v>
      </c>
      <c r="AM64" s="363">
        <v>0</v>
      </c>
      <c r="AN64" s="363">
        <v>0</v>
      </c>
      <c r="AO64" s="363">
        <v>0</v>
      </c>
      <c r="AP64" s="363">
        <v>0</v>
      </c>
      <c r="AQ64" s="363">
        <v>0</v>
      </c>
      <c r="AR64" s="363">
        <v>0</v>
      </c>
      <c r="AS64" s="363">
        <v>0</v>
      </c>
      <c r="AT64" s="363">
        <v>0</v>
      </c>
      <c r="AU64" s="363">
        <v>0</v>
      </c>
      <c r="AV64" s="363">
        <v>0</v>
      </c>
      <c r="AW64" s="363">
        <v>0</v>
      </c>
      <c r="AX64" s="363">
        <v>0</v>
      </c>
      <c r="AY64" s="363">
        <v>0</v>
      </c>
      <c r="AZ64" s="363">
        <v>0</v>
      </c>
      <c r="BA64" s="363">
        <v>0</v>
      </c>
      <c r="BB64" s="363">
        <v>0</v>
      </c>
      <c r="BC64" s="363">
        <v>0</v>
      </c>
      <c r="BD64" s="363">
        <v>0</v>
      </c>
      <c r="BE64" s="363">
        <v>0</v>
      </c>
      <c r="BF64" s="363">
        <v>0</v>
      </c>
      <c r="BG64" s="363">
        <v>0</v>
      </c>
      <c r="BH64" s="363">
        <v>0</v>
      </c>
      <c r="BI64" s="363">
        <v>0</v>
      </c>
      <c r="BJ64" s="363">
        <v>0</v>
      </c>
      <c r="BK64" s="363">
        <v>0</v>
      </c>
      <c r="BL64" s="363">
        <v>0</v>
      </c>
      <c r="BM64" s="363">
        <v>0</v>
      </c>
      <c r="BN64" s="363">
        <v>0</v>
      </c>
      <c r="BO64" s="363">
        <v>0</v>
      </c>
      <c r="BP64" s="363">
        <v>0</v>
      </c>
      <c r="BQ64" s="363">
        <v>0</v>
      </c>
      <c r="BR64" s="363">
        <v>2</v>
      </c>
      <c r="BS64" s="363">
        <v>6</v>
      </c>
      <c r="BT64" s="363">
        <v>12</v>
      </c>
      <c r="BU64" s="363">
        <v>17</v>
      </c>
      <c r="BV64" s="363">
        <v>21</v>
      </c>
      <c r="BW64" s="363">
        <v>24</v>
      </c>
      <c r="BX64" s="363">
        <v>24</v>
      </c>
      <c r="BY64" s="363">
        <v>26</v>
      </c>
      <c r="BZ64" s="363">
        <v>29</v>
      </c>
      <c r="CA64" s="363">
        <v>31</v>
      </c>
      <c r="CB64" s="363">
        <v>33</v>
      </c>
      <c r="CC64" s="364">
        <v>36</v>
      </c>
    </row>
    <row r="65" spans="1:81" x14ac:dyDescent="0.4">
      <c r="A65" s="359"/>
      <c r="B65" s="362" t="s">
        <v>362</v>
      </c>
      <c r="C65" s="294"/>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3"/>
      <c r="AV65" s="363"/>
      <c r="AW65" s="363"/>
      <c r="AX65" s="363"/>
      <c r="AY65" s="363"/>
      <c r="AZ65" s="363"/>
      <c r="BA65" s="363"/>
      <c r="BB65" s="363"/>
      <c r="BC65" s="363"/>
      <c r="BD65" s="363"/>
      <c r="BE65" s="363"/>
      <c r="BF65" s="363"/>
      <c r="BG65" s="363"/>
      <c r="BH65" s="363"/>
      <c r="BI65" s="363"/>
      <c r="BJ65" s="363"/>
      <c r="BK65" s="363"/>
      <c r="BL65" s="363"/>
      <c r="BM65" s="363"/>
      <c r="BN65" s="363"/>
      <c r="BO65" s="363"/>
      <c r="BP65" s="363"/>
      <c r="BQ65" s="363">
        <v>0</v>
      </c>
      <c r="BR65" s="363">
        <v>2</v>
      </c>
      <c r="BS65" s="363">
        <v>6</v>
      </c>
      <c r="BT65" s="363">
        <v>11</v>
      </c>
      <c r="BU65" s="363">
        <v>15</v>
      </c>
      <c r="BV65" s="363">
        <v>19</v>
      </c>
      <c r="BW65" s="363">
        <v>21</v>
      </c>
      <c r="BX65" s="363">
        <v>21</v>
      </c>
      <c r="BY65" s="363">
        <v>23</v>
      </c>
      <c r="BZ65" s="363">
        <v>25</v>
      </c>
      <c r="CA65" s="363">
        <v>27</v>
      </c>
      <c r="CB65" s="363">
        <v>28</v>
      </c>
      <c r="CC65" s="364">
        <v>30</v>
      </c>
    </row>
    <row r="66" spans="1:81" x14ac:dyDescent="0.4">
      <c r="A66" s="359"/>
      <c r="B66" s="362" t="s">
        <v>363</v>
      </c>
      <c r="C66" s="294"/>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c r="AN66" s="363"/>
      <c r="AO66" s="363"/>
      <c r="AP66" s="363"/>
      <c r="AQ66" s="363"/>
      <c r="AR66" s="363"/>
      <c r="AS66" s="363"/>
      <c r="AT66" s="363"/>
      <c r="AU66" s="363"/>
      <c r="AV66" s="363"/>
      <c r="AW66" s="363"/>
      <c r="AX66" s="363"/>
      <c r="AY66" s="363"/>
      <c r="AZ66" s="363"/>
      <c r="BA66" s="363"/>
      <c r="BB66" s="363"/>
      <c r="BC66" s="363"/>
      <c r="BD66" s="363"/>
      <c r="BE66" s="363"/>
      <c r="BF66" s="363"/>
      <c r="BG66" s="363"/>
      <c r="BH66" s="363"/>
      <c r="BI66" s="363"/>
      <c r="BJ66" s="363"/>
      <c r="BK66" s="363"/>
      <c r="BL66" s="363"/>
      <c r="BM66" s="363"/>
      <c r="BN66" s="363"/>
      <c r="BO66" s="363"/>
      <c r="BP66" s="363"/>
      <c r="BQ66" s="363">
        <v>0</v>
      </c>
      <c r="BR66" s="363">
        <v>0</v>
      </c>
      <c r="BS66" s="363">
        <v>0</v>
      </c>
      <c r="BT66" s="363">
        <v>1</v>
      </c>
      <c r="BU66" s="363">
        <v>2</v>
      </c>
      <c r="BV66" s="363">
        <v>2</v>
      </c>
      <c r="BW66" s="363">
        <v>3</v>
      </c>
      <c r="BX66" s="363">
        <v>3</v>
      </c>
      <c r="BY66" s="363">
        <v>4</v>
      </c>
      <c r="BZ66" s="363">
        <v>4</v>
      </c>
      <c r="CA66" s="363">
        <v>5</v>
      </c>
      <c r="CB66" s="363">
        <v>5</v>
      </c>
      <c r="CC66" s="364">
        <v>5</v>
      </c>
    </row>
    <row r="67" spans="1:81" ht="27" customHeight="1" x14ac:dyDescent="0.4">
      <c r="A67" s="359"/>
      <c r="B67" s="373" t="s">
        <v>593</v>
      </c>
      <c r="C67" s="294"/>
      <c r="D67" s="363"/>
      <c r="E67" s="363"/>
      <c r="F67" s="363"/>
      <c r="G67" s="363"/>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c r="BC67" s="363"/>
      <c r="BD67" s="363"/>
      <c r="BE67" s="363"/>
      <c r="BF67" s="363"/>
      <c r="BG67" s="363"/>
      <c r="BH67" s="363"/>
      <c r="BI67" s="363"/>
      <c r="BJ67" s="363"/>
      <c r="BK67" s="363"/>
      <c r="BL67" s="363"/>
      <c r="BM67" s="363"/>
      <c r="BN67" s="363"/>
      <c r="BO67" s="363"/>
      <c r="BP67" s="363"/>
      <c r="BQ67" s="363">
        <v>0</v>
      </c>
      <c r="BR67" s="363">
        <v>1</v>
      </c>
      <c r="BS67" s="363">
        <v>2</v>
      </c>
      <c r="BT67" s="363">
        <v>4</v>
      </c>
      <c r="BU67" s="363">
        <v>6</v>
      </c>
      <c r="BV67" s="363">
        <v>8</v>
      </c>
      <c r="BW67" s="363">
        <v>9</v>
      </c>
      <c r="BX67" s="363">
        <v>9</v>
      </c>
      <c r="BY67" s="363">
        <v>10</v>
      </c>
      <c r="BZ67" s="363">
        <v>11</v>
      </c>
      <c r="CA67" s="363">
        <v>12</v>
      </c>
      <c r="CB67" s="363">
        <v>12</v>
      </c>
      <c r="CC67" s="364">
        <v>13</v>
      </c>
    </row>
    <row r="68" spans="1:81" ht="25.5" customHeight="1" x14ac:dyDescent="0.4">
      <c r="A68" s="359"/>
      <c r="B68" s="316" t="s">
        <v>217</v>
      </c>
      <c r="C68" s="294"/>
      <c r="D68" s="363"/>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3"/>
      <c r="AZ68" s="363"/>
      <c r="BA68" s="363"/>
      <c r="BB68" s="363"/>
      <c r="BC68" s="363"/>
      <c r="BD68" s="363"/>
      <c r="BE68" s="363"/>
      <c r="BF68" s="363"/>
      <c r="BG68" s="363"/>
      <c r="BH68" s="363"/>
      <c r="BI68" s="363"/>
      <c r="BJ68" s="363"/>
      <c r="BK68" s="363"/>
      <c r="BL68" s="363"/>
      <c r="BM68" s="363"/>
      <c r="BN68" s="363"/>
      <c r="BO68" s="363"/>
      <c r="BP68" s="363"/>
      <c r="BQ68" s="360">
        <v>1</v>
      </c>
      <c r="BR68" s="360">
        <v>1</v>
      </c>
      <c r="BS68" s="360">
        <v>1</v>
      </c>
      <c r="BT68" s="360">
        <v>1</v>
      </c>
      <c r="BU68" s="360">
        <v>1</v>
      </c>
      <c r="BV68" s="360">
        <v>1</v>
      </c>
      <c r="BW68" s="360">
        <v>1</v>
      </c>
      <c r="BX68" s="360">
        <v>1</v>
      </c>
      <c r="BY68" s="360">
        <v>1</v>
      </c>
      <c r="BZ68" s="360">
        <v>1</v>
      </c>
      <c r="CA68" s="360">
        <v>1</v>
      </c>
      <c r="CB68" s="360">
        <v>1</v>
      </c>
      <c r="CC68" s="361">
        <v>1</v>
      </c>
    </row>
    <row r="69" spans="1:81" s="219" customFormat="1" ht="26.25" customHeight="1" x14ac:dyDescent="0.4">
      <c r="B69" s="316" t="s">
        <v>219</v>
      </c>
      <c r="D69" s="363">
        <v>0</v>
      </c>
      <c r="E69" s="363">
        <v>0</v>
      </c>
      <c r="F69" s="363">
        <v>0</v>
      </c>
      <c r="G69" s="363">
        <v>0</v>
      </c>
      <c r="H69" s="363">
        <v>0</v>
      </c>
      <c r="I69" s="363">
        <v>0</v>
      </c>
      <c r="J69" s="363">
        <v>0</v>
      </c>
      <c r="K69" s="363">
        <v>0</v>
      </c>
      <c r="L69" s="363">
        <v>0</v>
      </c>
      <c r="M69" s="363">
        <v>0</v>
      </c>
      <c r="N69" s="363">
        <v>0</v>
      </c>
      <c r="O69" s="363">
        <v>0</v>
      </c>
      <c r="P69" s="363">
        <v>0</v>
      </c>
      <c r="Q69" s="363">
        <v>0</v>
      </c>
      <c r="R69" s="363">
        <v>0</v>
      </c>
      <c r="S69" s="363">
        <v>0</v>
      </c>
      <c r="T69" s="363">
        <v>0</v>
      </c>
      <c r="U69" s="363">
        <v>0</v>
      </c>
      <c r="V69" s="363">
        <v>0</v>
      </c>
      <c r="W69" s="363">
        <v>0</v>
      </c>
      <c r="X69" s="363">
        <v>0</v>
      </c>
      <c r="Y69" s="363">
        <v>0</v>
      </c>
      <c r="Z69" s="363">
        <v>0</v>
      </c>
      <c r="AA69" s="363">
        <v>0</v>
      </c>
      <c r="AB69" s="363">
        <v>0</v>
      </c>
      <c r="AC69" s="363">
        <v>0</v>
      </c>
      <c r="AD69" s="363">
        <v>0</v>
      </c>
      <c r="AE69" s="363">
        <v>0</v>
      </c>
      <c r="AF69" s="363">
        <v>0</v>
      </c>
      <c r="AG69" s="363">
        <v>0</v>
      </c>
      <c r="AH69" s="363">
        <v>0</v>
      </c>
      <c r="AI69" s="363">
        <v>0</v>
      </c>
      <c r="AJ69" s="363">
        <v>0</v>
      </c>
      <c r="AK69" s="363">
        <v>0</v>
      </c>
      <c r="AL69" s="363">
        <v>0</v>
      </c>
      <c r="AM69" s="363">
        <v>0</v>
      </c>
      <c r="AN69" s="363">
        <v>0</v>
      </c>
      <c r="AO69" s="363">
        <v>0</v>
      </c>
      <c r="AP69" s="363">
        <v>0</v>
      </c>
      <c r="AQ69" s="363">
        <v>0</v>
      </c>
      <c r="AR69" s="363">
        <v>0</v>
      </c>
      <c r="AS69" s="363">
        <v>0</v>
      </c>
      <c r="AT69" s="363">
        <v>0</v>
      </c>
      <c r="AU69" s="363">
        <v>0</v>
      </c>
      <c r="AV69" s="363">
        <v>0</v>
      </c>
      <c r="AW69" s="363">
        <v>0</v>
      </c>
      <c r="AX69" s="363">
        <v>0</v>
      </c>
      <c r="AY69" s="360">
        <v>1268</v>
      </c>
      <c r="AZ69" s="360">
        <v>1298</v>
      </c>
      <c r="BA69" s="360">
        <v>1365</v>
      </c>
      <c r="BB69" s="360">
        <v>1404</v>
      </c>
      <c r="BC69" s="360">
        <v>1434</v>
      </c>
      <c r="BD69" s="360">
        <v>1464</v>
      </c>
      <c r="BE69" s="360">
        <v>1495</v>
      </c>
      <c r="BF69" s="360">
        <v>1510</v>
      </c>
      <c r="BG69" s="360">
        <v>1547</v>
      </c>
      <c r="BH69" s="360">
        <v>1589</v>
      </c>
      <c r="BI69" s="360">
        <v>1629</v>
      </c>
      <c r="BJ69" s="360">
        <v>1666</v>
      </c>
      <c r="BK69" s="360">
        <v>1700</v>
      </c>
      <c r="BL69" s="360">
        <v>1737</v>
      </c>
      <c r="BM69" s="360">
        <v>1776</v>
      </c>
      <c r="BN69" s="360">
        <v>1782</v>
      </c>
      <c r="BO69" s="360">
        <v>1756</v>
      </c>
      <c r="BP69" s="360">
        <v>1710</v>
      </c>
      <c r="BQ69" s="360">
        <v>1641</v>
      </c>
      <c r="BR69" s="360">
        <v>1617</v>
      </c>
      <c r="BS69" s="360">
        <v>1603</v>
      </c>
      <c r="BT69" s="360">
        <v>1594</v>
      </c>
      <c r="BU69" s="360">
        <v>1578</v>
      </c>
      <c r="BV69" s="360">
        <v>1571</v>
      </c>
      <c r="BW69" s="360">
        <v>1595</v>
      </c>
      <c r="BX69" s="360">
        <v>1412</v>
      </c>
      <c r="BY69" s="360">
        <v>1405</v>
      </c>
      <c r="BZ69" s="360">
        <v>1415</v>
      </c>
      <c r="CA69" s="360">
        <v>1451</v>
      </c>
      <c r="CB69" s="360">
        <v>1490</v>
      </c>
      <c r="CC69" s="361">
        <v>1540</v>
      </c>
    </row>
    <row r="70" spans="1:81" s="219" customFormat="1" x14ac:dyDescent="0.4">
      <c r="B70" s="362" t="s">
        <v>310</v>
      </c>
      <c r="D70" s="363">
        <v>0</v>
      </c>
      <c r="E70" s="363">
        <v>0</v>
      </c>
      <c r="F70" s="363">
        <v>0</v>
      </c>
      <c r="G70" s="363">
        <v>0</v>
      </c>
      <c r="H70" s="363">
        <v>0</v>
      </c>
      <c r="I70" s="363">
        <v>0</v>
      </c>
      <c r="J70" s="363">
        <v>0</v>
      </c>
      <c r="K70" s="363">
        <v>0</v>
      </c>
      <c r="L70" s="363">
        <v>0</v>
      </c>
      <c r="M70" s="363">
        <v>0</v>
      </c>
      <c r="N70" s="363">
        <v>0</v>
      </c>
      <c r="O70" s="363">
        <v>0</v>
      </c>
      <c r="P70" s="363">
        <v>0</v>
      </c>
      <c r="Q70" s="363">
        <v>0</v>
      </c>
      <c r="R70" s="363">
        <v>0</v>
      </c>
      <c r="S70" s="363">
        <v>0</v>
      </c>
      <c r="T70" s="363">
        <v>0</v>
      </c>
      <c r="U70" s="363">
        <v>0</v>
      </c>
      <c r="V70" s="363">
        <v>0</v>
      </c>
      <c r="W70" s="363">
        <v>0</v>
      </c>
      <c r="X70" s="363">
        <v>0</v>
      </c>
      <c r="Y70" s="363">
        <v>0</v>
      </c>
      <c r="Z70" s="363">
        <v>0</v>
      </c>
      <c r="AA70" s="363">
        <v>0</v>
      </c>
      <c r="AB70" s="363">
        <v>0</v>
      </c>
      <c r="AC70" s="363">
        <v>143</v>
      </c>
      <c r="AD70" s="363">
        <v>170</v>
      </c>
      <c r="AE70" s="363">
        <v>193</v>
      </c>
      <c r="AF70" s="363">
        <v>217</v>
      </c>
      <c r="AG70" s="363">
        <v>243</v>
      </c>
      <c r="AH70" s="363">
        <v>264</v>
      </c>
      <c r="AI70" s="363">
        <v>278</v>
      </c>
      <c r="AJ70" s="363">
        <v>314</v>
      </c>
      <c r="AK70" s="363">
        <v>350</v>
      </c>
      <c r="AL70" s="363">
        <v>388</v>
      </c>
      <c r="AM70" s="363">
        <v>441</v>
      </c>
      <c r="AN70" s="363">
        <v>507</v>
      </c>
      <c r="AO70" s="363">
        <v>562</v>
      </c>
      <c r="AP70" s="363">
        <v>611</v>
      </c>
      <c r="AQ70" s="363">
        <v>677</v>
      </c>
      <c r="AR70" s="363">
        <v>737</v>
      </c>
      <c r="AS70" s="363">
        <v>798</v>
      </c>
      <c r="AT70" s="363">
        <v>875</v>
      </c>
      <c r="AU70" s="363">
        <v>988</v>
      </c>
      <c r="AV70" s="363">
        <v>890</v>
      </c>
      <c r="AW70" s="363">
        <v>962</v>
      </c>
      <c r="AX70" s="363">
        <v>1046</v>
      </c>
      <c r="AY70" s="363">
        <v>1115</v>
      </c>
      <c r="AZ70" s="363">
        <v>1152</v>
      </c>
      <c r="BA70" s="363">
        <v>1207</v>
      </c>
      <c r="BB70" s="363">
        <v>1238</v>
      </c>
      <c r="BC70" s="363">
        <v>1256</v>
      </c>
      <c r="BD70" s="363">
        <v>1276</v>
      </c>
      <c r="BE70" s="363">
        <v>1296</v>
      </c>
      <c r="BF70" s="363">
        <v>1304</v>
      </c>
      <c r="BG70" s="363">
        <v>1343</v>
      </c>
      <c r="BH70" s="363">
        <v>1400</v>
      </c>
      <c r="BI70" s="363">
        <v>1445</v>
      </c>
      <c r="BJ70" s="363">
        <v>1489</v>
      </c>
      <c r="BK70" s="363">
        <v>1528</v>
      </c>
      <c r="BL70" s="363">
        <v>1568</v>
      </c>
      <c r="BM70" s="363">
        <v>1607</v>
      </c>
      <c r="BN70" s="363">
        <v>1619</v>
      </c>
      <c r="BO70" s="363">
        <v>1597</v>
      </c>
      <c r="BP70" s="363">
        <v>1553</v>
      </c>
      <c r="BQ70" s="363">
        <v>1490</v>
      </c>
      <c r="BR70" s="363">
        <v>1462</v>
      </c>
      <c r="BS70" s="363">
        <v>1459</v>
      </c>
      <c r="BT70" s="363">
        <v>1445</v>
      </c>
      <c r="BU70" s="363">
        <v>1435</v>
      </c>
      <c r="BV70" s="363">
        <v>1431</v>
      </c>
      <c r="BW70" s="363">
        <v>1443</v>
      </c>
      <c r="BX70" s="363">
        <v>1298</v>
      </c>
      <c r="BY70" s="363">
        <v>1292</v>
      </c>
      <c r="BZ70" s="363">
        <v>1303</v>
      </c>
      <c r="CA70" s="363">
        <v>1336</v>
      </c>
      <c r="CB70" s="363">
        <v>1373</v>
      </c>
      <c r="CC70" s="364">
        <v>1418</v>
      </c>
    </row>
    <row r="71" spans="1:81" x14ac:dyDescent="0.4">
      <c r="B71" s="255" t="s">
        <v>592</v>
      </c>
      <c r="D71" s="363">
        <v>0</v>
      </c>
      <c r="E71" s="363">
        <v>0</v>
      </c>
      <c r="F71" s="363">
        <v>0</v>
      </c>
      <c r="G71" s="363">
        <v>0</v>
      </c>
      <c r="H71" s="363">
        <v>0</v>
      </c>
      <c r="I71" s="363">
        <v>0</v>
      </c>
      <c r="J71" s="363">
        <v>0</v>
      </c>
      <c r="K71" s="363">
        <v>0</v>
      </c>
      <c r="L71" s="363">
        <v>0</v>
      </c>
      <c r="M71" s="363">
        <v>0</v>
      </c>
      <c r="N71" s="363">
        <v>0</v>
      </c>
      <c r="O71" s="363">
        <v>0</v>
      </c>
      <c r="P71" s="363">
        <v>0</v>
      </c>
      <c r="Q71" s="363">
        <v>0</v>
      </c>
      <c r="R71" s="363">
        <v>0</v>
      </c>
      <c r="S71" s="363">
        <v>0</v>
      </c>
      <c r="T71" s="363">
        <v>0</v>
      </c>
      <c r="U71" s="363">
        <v>0</v>
      </c>
      <c r="V71" s="363">
        <v>0</v>
      </c>
      <c r="W71" s="363">
        <v>0</v>
      </c>
      <c r="X71" s="363">
        <v>0</v>
      </c>
      <c r="Y71" s="363">
        <v>0</v>
      </c>
      <c r="Z71" s="363">
        <v>0</v>
      </c>
      <c r="AA71" s="363">
        <v>0</v>
      </c>
      <c r="AB71" s="363">
        <v>0</v>
      </c>
      <c r="AC71" s="363">
        <v>30</v>
      </c>
      <c r="AD71" s="363">
        <v>35</v>
      </c>
      <c r="AE71" s="363">
        <v>39</v>
      </c>
      <c r="AF71" s="363">
        <v>41</v>
      </c>
      <c r="AG71" s="363">
        <v>45</v>
      </c>
      <c r="AH71" s="363">
        <v>46</v>
      </c>
      <c r="AI71" s="363">
        <v>47</v>
      </c>
      <c r="AJ71" s="363">
        <v>49</v>
      </c>
      <c r="AK71" s="363">
        <v>50</v>
      </c>
      <c r="AL71" s="363">
        <v>53</v>
      </c>
      <c r="AM71" s="363">
        <v>54</v>
      </c>
      <c r="AN71" s="363">
        <v>58</v>
      </c>
      <c r="AO71" s="363">
        <v>61</v>
      </c>
      <c r="AP71" s="363">
        <v>64</v>
      </c>
      <c r="AQ71" s="363">
        <v>68</v>
      </c>
      <c r="AR71" s="363">
        <v>72</v>
      </c>
      <c r="AS71" s="363">
        <v>74</v>
      </c>
      <c r="AT71" s="363">
        <v>80</v>
      </c>
      <c r="AU71" s="363">
        <v>90</v>
      </c>
      <c r="AV71" s="363">
        <v>0</v>
      </c>
      <c r="AW71" s="363">
        <v>0</v>
      </c>
      <c r="AX71" s="363">
        <v>0</v>
      </c>
      <c r="AY71" s="363">
        <v>0</v>
      </c>
      <c r="AZ71" s="363">
        <v>0</v>
      </c>
      <c r="BA71" s="363">
        <v>0</v>
      </c>
      <c r="BB71" s="363">
        <v>0</v>
      </c>
      <c r="BC71" s="363">
        <v>0</v>
      </c>
      <c r="BD71" s="363">
        <v>0</v>
      </c>
      <c r="BE71" s="363">
        <v>0</v>
      </c>
      <c r="BF71" s="363">
        <v>0</v>
      </c>
      <c r="BG71" s="363">
        <v>0</v>
      </c>
      <c r="BH71" s="363">
        <v>0</v>
      </c>
      <c r="BI71" s="363">
        <v>0</v>
      </c>
      <c r="BJ71" s="363">
        <v>0</v>
      </c>
      <c r="BK71" s="363">
        <v>0</v>
      </c>
      <c r="BL71" s="363">
        <v>0</v>
      </c>
      <c r="BM71" s="363">
        <v>0</v>
      </c>
      <c r="BN71" s="363">
        <v>0</v>
      </c>
      <c r="BO71" s="363">
        <v>0</v>
      </c>
      <c r="BP71" s="363">
        <v>0</v>
      </c>
      <c r="BQ71" s="363">
        <v>0</v>
      </c>
      <c r="BR71" s="363">
        <v>0</v>
      </c>
      <c r="BS71" s="363">
        <v>0</v>
      </c>
      <c r="BT71" s="363">
        <v>0</v>
      </c>
      <c r="BU71" s="363">
        <v>0</v>
      </c>
      <c r="BV71" s="363">
        <v>0</v>
      </c>
      <c r="BW71" s="363">
        <v>0</v>
      </c>
      <c r="BX71" s="363">
        <v>0</v>
      </c>
      <c r="BY71" s="363">
        <v>0</v>
      </c>
      <c r="BZ71" s="363">
        <v>0</v>
      </c>
      <c r="CA71" s="363">
        <v>0</v>
      </c>
      <c r="CB71" s="363">
        <v>0</v>
      </c>
      <c r="CC71" s="364">
        <v>0</v>
      </c>
    </row>
    <row r="72" spans="1:81" x14ac:dyDescent="0.4">
      <c r="B72" s="255" t="s">
        <v>408</v>
      </c>
      <c r="D72" s="363">
        <v>0</v>
      </c>
      <c r="E72" s="363">
        <v>0</v>
      </c>
      <c r="F72" s="363">
        <v>0</v>
      </c>
      <c r="G72" s="363">
        <v>0</v>
      </c>
      <c r="H72" s="363">
        <v>0</v>
      </c>
      <c r="I72" s="363">
        <v>0</v>
      </c>
      <c r="J72" s="363">
        <v>0</v>
      </c>
      <c r="K72" s="363">
        <v>0</v>
      </c>
      <c r="L72" s="363">
        <v>0</v>
      </c>
      <c r="M72" s="363">
        <v>0</v>
      </c>
      <c r="N72" s="363">
        <v>0</v>
      </c>
      <c r="O72" s="363">
        <v>0</v>
      </c>
      <c r="P72" s="363">
        <v>0</v>
      </c>
      <c r="Q72" s="363">
        <v>0</v>
      </c>
      <c r="R72" s="363">
        <v>0</v>
      </c>
      <c r="S72" s="363">
        <v>0</v>
      </c>
      <c r="T72" s="363">
        <v>0</v>
      </c>
      <c r="U72" s="363">
        <v>0</v>
      </c>
      <c r="V72" s="363">
        <v>0</v>
      </c>
      <c r="W72" s="363">
        <v>0</v>
      </c>
      <c r="X72" s="363">
        <v>0</v>
      </c>
      <c r="Y72" s="363">
        <v>0</v>
      </c>
      <c r="Z72" s="363">
        <v>0</v>
      </c>
      <c r="AA72" s="363">
        <v>0</v>
      </c>
      <c r="AB72" s="363">
        <v>0</v>
      </c>
      <c r="AC72" s="363">
        <v>41</v>
      </c>
      <c r="AD72" s="363">
        <v>51</v>
      </c>
      <c r="AE72" s="363">
        <v>56</v>
      </c>
      <c r="AF72" s="363">
        <v>64</v>
      </c>
      <c r="AG72" s="363">
        <v>70</v>
      </c>
      <c r="AH72" s="363">
        <v>76</v>
      </c>
      <c r="AI72" s="363">
        <v>80</v>
      </c>
      <c r="AJ72" s="363">
        <v>86</v>
      </c>
      <c r="AK72" s="363">
        <v>97</v>
      </c>
      <c r="AL72" s="363">
        <v>105</v>
      </c>
      <c r="AM72" s="363">
        <v>118</v>
      </c>
      <c r="AN72" s="363">
        <v>132</v>
      </c>
      <c r="AO72" s="363">
        <v>142</v>
      </c>
      <c r="AP72" s="363">
        <v>154</v>
      </c>
      <c r="AQ72" s="363">
        <v>166</v>
      </c>
      <c r="AR72" s="363">
        <v>176</v>
      </c>
      <c r="AS72" s="363">
        <v>186</v>
      </c>
      <c r="AT72" s="363">
        <v>199</v>
      </c>
      <c r="AU72" s="363">
        <v>212</v>
      </c>
      <c r="AV72" s="363">
        <v>0</v>
      </c>
      <c r="AW72" s="363">
        <v>0</v>
      </c>
      <c r="AX72" s="363">
        <v>0</v>
      </c>
      <c r="AY72" s="363">
        <v>0</v>
      </c>
      <c r="AZ72" s="363">
        <v>0</v>
      </c>
      <c r="BA72" s="363">
        <v>0</v>
      </c>
      <c r="BB72" s="363">
        <v>0</v>
      </c>
      <c r="BC72" s="363">
        <v>0</v>
      </c>
      <c r="BD72" s="363">
        <v>0</v>
      </c>
      <c r="BE72" s="363">
        <v>0</v>
      </c>
      <c r="BF72" s="363">
        <v>0</v>
      </c>
      <c r="BG72" s="363">
        <v>0</v>
      </c>
      <c r="BH72" s="363">
        <v>0</v>
      </c>
      <c r="BI72" s="363">
        <v>0</v>
      </c>
      <c r="BJ72" s="363">
        <v>0</v>
      </c>
      <c r="BK72" s="363">
        <v>0</v>
      </c>
      <c r="BL72" s="363">
        <v>0</v>
      </c>
      <c r="BM72" s="363">
        <v>0</v>
      </c>
      <c r="BN72" s="363">
        <v>0</v>
      </c>
      <c r="BO72" s="363">
        <v>0</v>
      </c>
      <c r="BP72" s="363">
        <v>0</v>
      </c>
      <c r="BQ72" s="363">
        <v>0</v>
      </c>
      <c r="BR72" s="363">
        <v>0</v>
      </c>
      <c r="BS72" s="363">
        <v>0</v>
      </c>
      <c r="BT72" s="363">
        <v>0</v>
      </c>
      <c r="BU72" s="363">
        <v>0</v>
      </c>
      <c r="BV72" s="363">
        <v>0</v>
      </c>
      <c r="BW72" s="363">
        <v>0</v>
      </c>
      <c r="BX72" s="363">
        <v>0</v>
      </c>
      <c r="BY72" s="363">
        <v>0</v>
      </c>
      <c r="BZ72" s="363">
        <v>0</v>
      </c>
      <c r="CA72" s="363">
        <v>0</v>
      </c>
      <c r="CB72" s="363">
        <v>0</v>
      </c>
      <c r="CC72" s="364">
        <v>0</v>
      </c>
    </row>
    <row r="73" spans="1:81" x14ac:dyDescent="0.4">
      <c r="B73" s="255" t="s">
        <v>407</v>
      </c>
      <c r="D73" s="363">
        <v>0</v>
      </c>
      <c r="E73" s="363">
        <v>0</v>
      </c>
      <c r="F73" s="363">
        <v>0</v>
      </c>
      <c r="G73" s="363">
        <v>0</v>
      </c>
      <c r="H73" s="363">
        <v>0</v>
      </c>
      <c r="I73" s="363">
        <v>0</v>
      </c>
      <c r="J73" s="363">
        <v>0</v>
      </c>
      <c r="K73" s="363">
        <v>0</v>
      </c>
      <c r="L73" s="363">
        <v>0</v>
      </c>
      <c r="M73" s="363">
        <v>0</v>
      </c>
      <c r="N73" s="363">
        <v>0</v>
      </c>
      <c r="O73" s="363">
        <v>0</v>
      </c>
      <c r="P73" s="363">
        <v>0</v>
      </c>
      <c r="Q73" s="363">
        <v>0</v>
      </c>
      <c r="R73" s="363">
        <v>0</v>
      </c>
      <c r="S73" s="363">
        <v>0</v>
      </c>
      <c r="T73" s="363">
        <v>0</v>
      </c>
      <c r="U73" s="363">
        <v>0</v>
      </c>
      <c r="V73" s="363">
        <v>0</v>
      </c>
      <c r="W73" s="363">
        <v>0</v>
      </c>
      <c r="X73" s="363">
        <v>0</v>
      </c>
      <c r="Y73" s="363">
        <v>0</v>
      </c>
      <c r="Z73" s="363">
        <v>0</v>
      </c>
      <c r="AA73" s="363">
        <v>0</v>
      </c>
      <c r="AB73" s="363">
        <v>0</v>
      </c>
      <c r="AC73" s="363">
        <v>72</v>
      </c>
      <c r="AD73" s="363">
        <v>84</v>
      </c>
      <c r="AE73" s="363">
        <v>99</v>
      </c>
      <c r="AF73" s="363">
        <v>112</v>
      </c>
      <c r="AG73" s="363">
        <v>129</v>
      </c>
      <c r="AH73" s="363">
        <v>143</v>
      </c>
      <c r="AI73" s="363">
        <v>151</v>
      </c>
      <c r="AJ73" s="363">
        <v>179</v>
      </c>
      <c r="AK73" s="363">
        <v>203</v>
      </c>
      <c r="AL73" s="363">
        <v>230</v>
      </c>
      <c r="AM73" s="363">
        <v>269</v>
      </c>
      <c r="AN73" s="363">
        <v>317</v>
      </c>
      <c r="AO73" s="363">
        <v>359</v>
      </c>
      <c r="AP73" s="363">
        <v>394</v>
      </c>
      <c r="AQ73" s="363">
        <v>443</v>
      </c>
      <c r="AR73" s="363">
        <v>490</v>
      </c>
      <c r="AS73" s="363">
        <v>538</v>
      </c>
      <c r="AT73" s="363">
        <v>596</v>
      </c>
      <c r="AU73" s="363">
        <v>686</v>
      </c>
      <c r="AV73" s="363">
        <v>890</v>
      </c>
      <c r="AW73" s="363">
        <v>962</v>
      </c>
      <c r="AX73" s="363">
        <v>1046</v>
      </c>
      <c r="AY73" s="363">
        <v>1115</v>
      </c>
      <c r="AZ73" s="363">
        <v>1152</v>
      </c>
      <c r="BA73" s="363">
        <v>1207</v>
      </c>
      <c r="BB73" s="363">
        <v>1238</v>
      </c>
      <c r="BC73" s="363">
        <v>1256</v>
      </c>
      <c r="BD73" s="363">
        <v>1276</v>
      </c>
      <c r="BE73" s="363">
        <v>1296</v>
      </c>
      <c r="BF73" s="363">
        <v>1304</v>
      </c>
      <c r="BG73" s="363">
        <v>1343</v>
      </c>
      <c r="BH73" s="363">
        <v>1400</v>
      </c>
      <c r="BI73" s="363">
        <v>1445</v>
      </c>
      <c r="BJ73" s="363">
        <v>1489</v>
      </c>
      <c r="BK73" s="363">
        <v>1528</v>
      </c>
      <c r="BL73" s="363">
        <v>1568</v>
      </c>
      <c r="BM73" s="363">
        <v>1607</v>
      </c>
      <c r="BN73" s="363">
        <v>1619</v>
      </c>
      <c r="BO73" s="363">
        <v>1597</v>
      </c>
      <c r="BP73" s="363">
        <v>1553</v>
      </c>
      <c r="BQ73" s="363">
        <v>1490</v>
      </c>
      <c r="BR73" s="363">
        <v>1462</v>
      </c>
      <c r="BS73" s="363">
        <v>1459</v>
      </c>
      <c r="BT73" s="363">
        <v>1445</v>
      </c>
      <c r="BU73" s="363">
        <v>1435</v>
      </c>
      <c r="BV73" s="363">
        <v>1431</v>
      </c>
      <c r="BW73" s="363">
        <v>1443</v>
      </c>
      <c r="BX73" s="363">
        <v>1298</v>
      </c>
      <c r="BY73" s="363">
        <v>1292</v>
      </c>
      <c r="BZ73" s="363">
        <v>1303</v>
      </c>
      <c r="CA73" s="363">
        <v>1336</v>
      </c>
      <c r="CB73" s="363">
        <v>1373</v>
      </c>
      <c r="CC73" s="364">
        <v>1418</v>
      </c>
    </row>
    <row r="74" spans="1:81" x14ac:dyDescent="0.4">
      <c r="B74" s="362" t="s">
        <v>311</v>
      </c>
      <c r="D74" s="363">
        <v>0</v>
      </c>
      <c r="E74" s="363">
        <v>0</v>
      </c>
      <c r="F74" s="363">
        <v>0</v>
      </c>
      <c r="G74" s="363">
        <v>0</v>
      </c>
      <c r="H74" s="363">
        <v>0</v>
      </c>
      <c r="I74" s="363">
        <v>0</v>
      </c>
      <c r="J74" s="363">
        <v>0</v>
      </c>
      <c r="K74" s="363">
        <v>0</v>
      </c>
      <c r="L74" s="363">
        <v>0</v>
      </c>
      <c r="M74" s="363">
        <v>0</v>
      </c>
      <c r="N74" s="363">
        <v>0</v>
      </c>
      <c r="O74" s="363">
        <v>0</v>
      </c>
      <c r="P74" s="363">
        <v>0</v>
      </c>
      <c r="Q74" s="363">
        <v>0</v>
      </c>
      <c r="R74" s="363">
        <v>0</v>
      </c>
      <c r="S74" s="363">
        <v>0</v>
      </c>
      <c r="T74" s="363">
        <v>0</v>
      </c>
      <c r="U74" s="363">
        <v>0</v>
      </c>
      <c r="V74" s="363">
        <v>0</v>
      </c>
      <c r="W74" s="363">
        <v>0</v>
      </c>
      <c r="X74" s="363">
        <v>0</v>
      </c>
      <c r="Y74" s="363">
        <v>0</v>
      </c>
      <c r="Z74" s="363">
        <v>0</v>
      </c>
      <c r="AA74" s="363">
        <v>0</v>
      </c>
      <c r="AB74" s="363">
        <v>0</v>
      </c>
      <c r="AC74" s="363">
        <v>0</v>
      </c>
      <c r="AD74" s="363">
        <v>0</v>
      </c>
      <c r="AE74" s="363">
        <v>0</v>
      </c>
      <c r="AF74" s="363">
        <v>0</v>
      </c>
      <c r="AG74" s="363">
        <v>0</v>
      </c>
      <c r="AH74" s="363">
        <v>0</v>
      </c>
      <c r="AI74" s="363">
        <v>0</v>
      </c>
      <c r="AJ74" s="363">
        <v>0</v>
      </c>
      <c r="AK74" s="363">
        <v>0</v>
      </c>
      <c r="AL74" s="363">
        <v>0</v>
      </c>
      <c r="AM74" s="363">
        <v>0</v>
      </c>
      <c r="AN74" s="363">
        <v>0</v>
      </c>
      <c r="AO74" s="363">
        <v>0</v>
      </c>
      <c r="AP74" s="363">
        <v>0</v>
      </c>
      <c r="AQ74" s="363">
        <v>0</v>
      </c>
      <c r="AR74" s="363">
        <v>0</v>
      </c>
      <c r="AS74" s="363">
        <v>0</v>
      </c>
      <c r="AT74" s="363">
        <v>0</v>
      </c>
      <c r="AU74" s="363">
        <v>0</v>
      </c>
      <c r="AV74" s="363">
        <v>0</v>
      </c>
      <c r="AW74" s="363">
        <v>0</v>
      </c>
      <c r="AX74" s="363">
        <v>0</v>
      </c>
      <c r="AY74" s="363">
        <v>153</v>
      </c>
      <c r="AZ74" s="363">
        <v>146</v>
      </c>
      <c r="BA74" s="363">
        <v>158</v>
      </c>
      <c r="BB74" s="363">
        <v>166</v>
      </c>
      <c r="BC74" s="363">
        <v>178</v>
      </c>
      <c r="BD74" s="363">
        <v>188</v>
      </c>
      <c r="BE74" s="363">
        <v>199</v>
      </c>
      <c r="BF74" s="363">
        <v>206</v>
      </c>
      <c r="BG74" s="363">
        <v>204</v>
      </c>
      <c r="BH74" s="363">
        <v>189</v>
      </c>
      <c r="BI74" s="363">
        <v>184</v>
      </c>
      <c r="BJ74" s="363">
        <v>177</v>
      </c>
      <c r="BK74" s="363">
        <v>172</v>
      </c>
      <c r="BL74" s="363">
        <v>169</v>
      </c>
      <c r="BM74" s="363">
        <v>169</v>
      </c>
      <c r="BN74" s="363">
        <v>163</v>
      </c>
      <c r="BO74" s="363">
        <v>160</v>
      </c>
      <c r="BP74" s="363">
        <v>158</v>
      </c>
      <c r="BQ74" s="363">
        <v>151</v>
      </c>
      <c r="BR74" s="363">
        <v>155</v>
      </c>
      <c r="BS74" s="363">
        <v>144</v>
      </c>
      <c r="BT74" s="363">
        <v>149</v>
      </c>
      <c r="BU74" s="363">
        <v>144</v>
      </c>
      <c r="BV74" s="363">
        <v>140</v>
      </c>
      <c r="BW74" s="363">
        <v>152</v>
      </c>
      <c r="BX74" s="363">
        <v>113</v>
      </c>
      <c r="BY74" s="363">
        <v>112</v>
      </c>
      <c r="BZ74" s="363">
        <v>112</v>
      </c>
      <c r="CA74" s="363">
        <v>115</v>
      </c>
      <c r="CB74" s="363">
        <v>118</v>
      </c>
      <c r="CC74" s="364">
        <v>122</v>
      </c>
    </row>
    <row r="75" spans="1:81" ht="25.5" customHeight="1" x14ac:dyDescent="0.4">
      <c r="B75" s="265" t="s">
        <v>593</v>
      </c>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v>0</v>
      </c>
      <c r="BH75" s="363">
        <v>0</v>
      </c>
      <c r="BI75" s="363">
        <v>0</v>
      </c>
      <c r="BJ75" s="363">
        <v>0</v>
      </c>
      <c r="BK75" s="363">
        <v>0</v>
      </c>
      <c r="BL75" s="363">
        <v>0</v>
      </c>
      <c r="BM75" s="363">
        <v>1</v>
      </c>
      <c r="BN75" s="363">
        <v>1</v>
      </c>
      <c r="BO75" s="363">
        <v>1</v>
      </c>
      <c r="BP75" s="363">
        <v>1</v>
      </c>
      <c r="BQ75" s="363">
        <v>2</v>
      </c>
      <c r="BR75" s="363">
        <v>2</v>
      </c>
      <c r="BS75" s="363">
        <v>2</v>
      </c>
      <c r="BT75" s="363">
        <v>3</v>
      </c>
      <c r="BU75" s="363">
        <v>3</v>
      </c>
      <c r="BV75" s="363">
        <v>3</v>
      </c>
      <c r="BW75" s="363">
        <v>4</v>
      </c>
      <c r="BX75" s="363">
        <v>4</v>
      </c>
      <c r="BY75" s="363">
        <v>4</v>
      </c>
      <c r="BZ75" s="363">
        <v>4</v>
      </c>
      <c r="CA75" s="363">
        <v>4</v>
      </c>
      <c r="CB75" s="363">
        <v>4</v>
      </c>
      <c r="CC75" s="364">
        <v>4</v>
      </c>
    </row>
    <row r="76" spans="1:81" s="219" customFormat="1" ht="26.25" customHeight="1" x14ac:dyDescent="0.4">
      <c r="B76" s="316" t="s">
        <v>253</v>
      </c>
      <c r="D76" s="363">
        <v>0</v>
      </c>
      <c r="E76" s="363">
        <v>0</v>
      </c>
      <c r="F76" s="363">
        <v>0</v>
      </c>
      <c r="G76" s="363">
        <v>0</v>
      </c>
      <c r="H76" s="363">
        <v>0</v>
      </c>
      <c r="I76" s="363">
        <v>0</v>
      </c>
      <c r="J76" s="363">
        <v>0</v>
      </c>
      <c r="K76" s="363">
        <v>0</v>
      </c>
      <c r="L76" s="363">
        <v>0</v>
      </c>
      <c r="M76" s="363">
        <v>0</v>
      </c>
      <c r="N76" s="363">
        <v>0</v>
      </c>
      <c r="O76" s="363">
        <v>0</v>
      </c>
      <c r="P76" s="363">
        <v>0</v>
      </c>
      <c r="Q76" s="363">
        <v>0</v>
      </c>
      <c r="R76" s="363">
        <v>0</v>
      </c>
      <c r="S76" s="363">
        <v>0</v>
      </c>
      <c r="T76" s="363">
        <v>0</v>
      </c>
      <c r="U76" s="363">
        <v>0</v>
      </c>
      <c r="V76" s="363">
        <v>0</v>
      </c>
      <c r="W76" s="363">
        <v>0</v>
      </c>
      <c r="X76" s="363">
        <v>0</v>
      </c>
      <c r="Y76" s="363">
        <v>0</v>
      </c>
      <c r="Z76" s="363">
        <v>0</v>
      </c>
      <c r="AA76" s="363">
        <v>0</v>
      </c>
      <c r="AB76" s="363">
        <v>0</v>
      </c>
      <c r="AC76" s="363">
        <v>0</v>
      </c>
      <c r="AD76" s="363">
        <v>0</v>
      </c>
      <c r="AE76" s="363">
        <v>0</v>
      </c>
      <c r="AF76" s="363">
        <v>34</v>
      </c>
      <c r="AG76" s="363">
        <v>55</v>
      </c>
      <c r="AH76" s="363">
        <v>75</v>
      </c>
      <c r="AI76" s="363">
        <v>105</v>
      </c>
      <c r="AJ76" s="363">
        <v>147</v>
      </c>
      <c r="AK76" s="363">
        <v>177</v>
      </c>
      <c r="AL76" s="363">
        <v>214</v>
      </c>
      <c r="AM76" s="363">
        <v>263</v>
      </c>
      <c r="AN76" s="363">
        <v>314</v>
      </c>
      <c r="AO76" s="363">
        <v>367</v>
      </c>
      <c r="AP76" s="363">
        <v>422</v>
      </c>
      <c r="AQ76" s="363">
        <v>474</v>
      </c>
      <c r="AR76" s="363">
        <v>520</v>
      </c>
      <c r="AS76" s="363">
        <v>565</v>
      </c>
      <c r="AT76" s="363">
        <v>607</v>
      </c>
      <c r="AU76" s="363">
        <v>654</v>
      </c>
      <c r="AV76" s="363">
        <v>0</v>
      </c>
      <c r="AW76" s="363">
        <v>0</v>
      </c>
      <c r="AX76" s="363">
        <v>0</v>
      </c>
      <c r="AY76" s="363">
        <v>0</v>
      </c>
      <c r="AZ76" s="363">
        <v>0</v>
      </c>
      <c r="BA76" s="363">
        <v>0</v>
      </c>
      <c r="BB76" s="363">
        <v>0</v>
      </c>
      <c r="BC76" s="363">
        <v>0</v>
      </c>
      <c r="BD76" s="363">
        <v>0</v>
      </c>
      <c r="BE76" s="363">
        <v>0</v>
      </c>
      <c r="BF76" s="363">
        <v>0</v>
      </c>
      <c r="BG76" s="363">
        <v>0</v>
      </c>
      <c r="BH76" s="363">
        <v>0</v>
      </c>
      <c r="BI76" s="363">
        <v>0</v>
      </c>
      <c r="BJ76" s="363">
        <v>0</v>
      </c>
      <c r="BK76" s="363">
        <v>0</v>
      </c>
      <c r="BL76" s="363">
        <v>0</v>
      </c>
      <c r="BM76" s="363">
        <v>0</v>
      </c>
      <c r="BN76" s="363">
        <v>0</v>
      </c>
      <c r="BO76" s="363">
        <v>0</v>
      </c>
      <c r="BP76" s="363">
        <v>0</v>
      </c>
      <c r="BQ76" s="363">
        <v>0</v>
      </c>
      <c r="BR76" s="363">
        <v>0</v>
      </c>
      <c r="BS76" s="363">
        <v>0</v>
      </c>
      <c r="BT76" s="363">
        <v>0</v>
      </c>
      <c r="BU76" s="363">
        <v>0</v>
      </c>
      <c r="BV76" s="363">
        <v>0</v>
      </c>
      <c r="BW76" s="363">
        <v>0</v>
      </c>
      <c r="BX76" s="363">
        <v>0</v>
      </c>
      <c r="BY76" s="363">
        <v>0</v>
      </c>
      <c r="BZ76" s="363">
        <v>0</v>
      </c>
      <c r="CA76" s="363">
        <v>0</v>
      </c>
      <c r="CB76" s="363">
        <v>0</v>
      </c>
      <c r="CC76" s="364">
        <v>0</v>
      </c>
    </row>
    <row r="77" spans="1:81" x14ac:dyDescent="0.4">
      <c r="B77" s="362" t="s">
        <v>592</v>
      </c>
      <c r="D77" s="363">
        <v>0</v>
      </c>
      <c r="E77" s="363">
        <v>0</v>
      </c>
      <c r="F77" s="363">
        <v>0</v>
      </c>
      <c r="G77" s="363">
        <v>0</v>
      </c>
      <c r="H77" s="363">
        <v>0</v>
      </c>
      <c r="I77" s="363">
        <v>0</v>
      </c>
      <c r="J77" s="363">
        <v>0</v>
      </c>
      <c r="K77" s="363">
        <v>0</v>
      </c>
      <c r="L77" s="363">
        <v>0</v>
      </c>
      <c r="M77" s="363">
        <v>0</v>
      </c>
      <c r="N77" s="363">
        <v>0</v>
      </c>
      <c r="O77" s="363">
        <v>0</v>
      </c>
      <c r="P77" s="363">
        <v>0</v>
      </c>
      <c r="Q77" s="363">
        <v>0</v>
      </c>
      <c r="R77" s="363">
        <v>0</v>
      </c>
      <c r="S77" s="363">
        <v>0</v>
      </c>
      <c r="T77" s="363">
        <v>0</v>
      </c>
      <c r="U77" s="363">
        <v>0</v>
      </c>
      <c r="V77" s="363">
        <v>0</v>
      </c>
      <c r="W77" s="363">
        <v>0</v>
      </c>
      <c r="X77" s="363">
        <v>0</v>
      </c>
      <c r="Y77" s="363">
        <v>0</v>
      </c>
      <c r="Z77" s="363">
        <v>0</v>
      </c>
      <c r="AA77" s="363">
        <v>0</v>
      </c>
      <c r="AB77" s="363">
        <v>0</v>
      </c>
      <c r="AC77" s="363">
        <v>0</v>
      </c>
      <c r="AD77" s="363">
        <v>0</v>
      </c>
      <c r="AE77" s="363">
        <v>0</v>
      </c>
      <c r="AF77" s="363">
        <v>3</v>
      </c>
      <c r="AG77" s="363">
        <v>11</v>
      </c>
      <c r="AH77" s="363">
        <v>15</v>
      </c>
      <c r="AI77" s="363">
        <v>15</v>
      </c>
      <c r="AJ77" s="363">
        <v>16</v>
      </c>
      <c r="AK77" s="363">
        <v>16</v>
      </c>
      <c r="AL77" s="363">
        <v>16</v>
      </c>
      <c r="AM77" s="363">
        <v>16</v>
      </c>
      <c r="AN77" s="363">
        <v>17</v>
      </c>
      <c r="AO77" s="363">
        <v>17</v>
      </c>
      <c r="AP77" s="363">
        <v>17</v>
      </c>
      <c r="AQ77" s="363">
        <v>17</v>
      </c>
      <c r="AR77" s="363">
        <v>17</v>
      </c>
      <c r="AS77" s="363">
        <v>18</v>
      </c>
      <c r="AT77" s="363">
        <v>18</v>
      </c>
      <c r="AU77" s="363">
        <v>19</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4">
        <v>0</v>
      </c>
    </row>
    <row r="78" spans="1:81" x14ac:dyDescent="0.4">
      <c r="B78" s="362" t="s">
        <v>408</v>
      </c>
      <c r="D78" s="363">
        <v>0</v>
      </c>
      <c r="E78" s="363">
        <v>0</v>
      </c>
      <c r="F78" s="363">
        <v>0</v>
      </c>
      <c r="G78" s="363">
        <v>0</v>
      </c>
      <c r="H78" s="363">
        <v>0</v>
      </c>
      <c r="I78" s="363">
        <v>0</v>
      </c>
      <c r="J78" s="363">
        <v>0</v>
      </c>
      <c r="K78" s="363">
        <v>0</v>
      </c>
      <c r="L78" s="363">
        <v>0</v>
      </c>
      <c r="M78" s="363">
        <v>0</v>
      </c>
      <c r="N78" s="363">
        <v>0</v>
      </c>
      <c r="O78" s="363">
        <v>0</v>
      </c>
      <c r="P78" s="363">
        <v>0</v>
      </c>
      <c r="Q78" s="363">
        <v>0</v>
      </c>
      <c r="R78" s="363">
        <v>0</v>
      </c>
      <c r="S78" s="363">
        <v>0</v>
      </c>
      <c r="T78" s="363">
        <v>0</v>
      </c>
      <c r="U78" s="363">
        <v>0</v>
      </c>
      <c r="V78" s="363">
        <v>0</v>
      </c>
      <c r="W78" s="363">
        <v>0</v>
      </c>
      <c r="X78" s="363">
        <v>0</v>
      </c>
      <c r="Y78" s="363">
        <v>0</v>
      </c>
      <c r="Z78" s="363">
        <v>0</v>
      </c>
      <c r="AA78" s="363">
        <v>0</v>
      </c>
      <c r="AB78" s="363">
        <v>0</v>
      </c>
      <c r="AC78" s="363">
        <v>0</v>
      </c>
      <c r="AD78" s="363">
        <v>0</v>
      </c>
      <c r="AE78" s="363">
        <v>0</v>
      </c>
      <c r="AF78" s="363">
        <v>31</v>
      </c>
      <c r="AG78" s="363">
        <v>44</v>
      </c>
      <c r="AH78" s="363">
        <v>61</v>
      </c>
      <c r="AI78" s="363">
        <v>86</v>
      </c>
      <c r="AJ78" s="363">
        <v>114</v>
      </c>
      <c r="AK78" s="363">
        <v>131</v>
      </c>
      <c r="AL78" s="363">
        <v>154</v>
      </c>
      <c r="AM78" s="363">
        <v>185</v>
      </c>
      <c r="AN78" s="363">
        <v>216</v>
      </c>
      <c r="AO78" s="363">
        <v>246</v>
      </c>
      <c r="AP78" s="363">
        <v>275</v>
      </c>
      <c r="AQ78" s="363">
        <v>303</v>
      </c>
      <c r="AR78" s="363">
        <v>325</v>
      </c>
      <c r="AS78" s="363">
        <v>345</v>
      </c>
      <c r="AT78" s="363">
        <v>364</v>
      </c>
      <c r="AU78" s="363">
        <v>387</v>
      </c>
      <c r="AV78" s="363">
        <v>0</v>
      </c>
      <c r="AW78" s="363">
        <v>0</v>
      </c>
      <c r="AX78" s="363">
        <v>0</v>
      </c>
      <c r="AY78" s="363">
        <v>0</v>
      </c>
      <c r="AZ78" s="363">
        <v>0</v>
      </c>
      <c r="BA78" s="363">
        <v>0</v>
      </c>
      <c r="BB78" s="363">
        <v>0</v>
      </c>
      <c r="BC78" s="363">
        <v>0</v>
      </c>
      <c r="BD78" s="363">
        <v>0</v>
      </c>
      <c r="BE78" s="363">
        <v>0</v>
      </c>
      <c r="BF78" s="363">
        <v>0</v>
      </c>
      <c r="BG78" s="363">
        <v>0</v>
      </c>
      <c r="BH78" s="363">
        <v>0</v>
      </c>
      <c r="BI78" s="363">
        <v>0</v>
      </c>
      <c r="BJ78" s="363">
        <v>0</v>
      </c>
      <c r="BK78" s="363">
        <v>0</v>
      </c>
      <c r="BL78" s="363">
        <v>0</v>
      </c>
      <c r="BM78" s="363">
        <v>0</v>
      </c>
      <c r="BN78" s="363">
        <v>0</v>
      </c>
      <c r="BO78" s="363">
        <v>0</v>
      </c>
      <c r="BP78" s="363">
        <v>0</v>
      </c>
      <c r="BQ78" s="363">
        <v>0</v>
      </c>
      <c r="BR78" s="363">
        <v>0</v>
      </c>
      <c r="BS78" s="363">
        <v>0</v>
      </c>
      <c r="BT78" s="363">
        <v>0</v>
      </c>
      <c r="BU78" s="363">
        <v>0</v>
      </c>
      <c r="BV78" s="363">
        <v>0</v>
      </c>
      <c r="BW78" s="363">
        <v>0</v>
      </c>
      <c r="BX78" s="363">
        <v>0</v>
      </c>
      <c r="BY78" s="363">
        <v>0</v>
      </c>
      <c r="BZ78" s="363">
        <v>0</v>
      </c>
      <c r="CA78" s="363">
        <v>0</v>
      </c>
      <c r="CB78" s="363">
        <v>0</v>
      </c>
      <c r="CC78" s="364">
        <v>0</v>
      </c>
    </row>
    <row r="79" spans="1:81" x14ac:dyDescent="0.4">
      <c r="B79" s="362" t="s">
        <v>407</v>
      </c>
      <c r="D79" s="363">
        <v>0</v>
      </c>
      <c r="E79" s="363">
        <v>0</v>
      </c>
      <c r="F79" s="363">
        <v>0</v>
      </c>
      <c r="G79" s="363">
        <v>0</v>
      </c>
      <c r="H79" s="363">
        <v>0</v>
      </c>
      <c r="I79" s="363">
        <v>0</v>
      </c>
      <c r="J79" s="363">
        <v>0</v>
      </c>
      <c r="K79" s="363">
        <v>0</v>
      </c>
      <c r="L79" s="363">
        <v>0</v>
      </c>
      <c r="M79" s="363">
        <v>0</v>
      </c>
      <c r="N79" s="363">
        <v>0</v>
      </c>
      <c r="O79" s="363">
        <v>0</v>
      </c>
      <c r="P79" s="363">
        <v>0</v>
      </c>
      <c r="Q79" s="363">
        <v>0</v>
      </c>
      <c r="R79" s="363">
        <v>0</v>
      </c>
      <c r="S79" s="363">
        <v>0</v>
      </c>
      <c r="T79" s="363">
        <v>0</v>
      </c>
      <c r="U79" s="363">
        <v>0</v>
      </c>
      <c r="V79" s="363">
        <v>0</v>
      </c>
      <c r="W79" s="363">
        <v>0</v>
      </c>
      <c r="X79" s="363">
        <v>0</v>
      </c>
      <c r="Y79" s="363">
        <v>0</v>
      </c>
      <c r="Z79" s="363">
        <v>0</v>
      </c>
      <c r="AA79" s="363">
        <v>0</v>
      </c>
      <c r="AB79" s="363">
        <v>0</v>
      </c>
      <c r="AC79" s="363">
        <v>0</v>
      </c>
      <c r="AD79" s="363">
        <v>0</v>
      </c>
      <c r="AE79" s="363">
        <v>0</v>
      </c>
      <c r="AF79" s="363">
        <v>0</v>
      </c>
      <c r="AG79" s="363">
        <v>0</v>
      </c>
      <c r="AH79" s="363">
        <v>0</v>
      </c>
      <c r="AI79" s="363">
        <v>3</v>
      </c>
      <c r="AJ79" s="363">
        <v>17</v>
      </c>
      <c r="AK79" s="363">
        <v>30</v>
      </c>
      <c r="AL79" s="363">
        <v>44</v>
      </c>
      <c r="AM79" s="363">
        <v>61</v>
      </c>
      <c r="AN79" s="363">
        <v>81</v>
      </c>
      <c r="AO79" s="363">
        <v>104</v>
      </c>
      <c r="AP79" s="363">
        <v>130</v>
      </c>
      <c r="AQ79" s="363">
        <v>155</v>
      </c>
      <c r="AR79" s="363">
        <v>178</v>
      </c>
      <c r="AS79" s="363">
        <v>202</v>
      </c>
      <c r="AT79" s="363">
        <v>225</v>
      </c>
      <c r="AU79" s="363">
        <v>248</v>
      </c>
      <c r="AV79" s="363">
        <v>0</v>
      </c>
      <c r="AW79" s="363">
        <v>0</v>
      </c>
      <c r="AX79" s="363">
        <v>0</v>
      </c>
      <c r="AY79" s="363">
        <v>0</v>
      </c>
      <c r="AZ79" s="363">
        <v>0</v>
      </c>
      <c r="BA79" s="363">
        <v>0</v>
      </c>
      <c r="BB79" s="363">
        <v>0</v>
      </c>
      <c r="BC79" s="363">
        <v>0</v>
      </c>
      <c r="BD79" s="363">
        <v>0</v>
      </c>
      <c r="BE79" s="363">
        <v>0</v>
      </c>
      <c r="BF79" s="363">
        <v>0</v>
      </c>
      <c r="BG79" s="363">
        <v>0</v>
      </c>
      <c r="BH79" s="363">
        <v>0</v>
      </c>
      <c r="BI79" s="363">
        <v>0</v>
      </c>
      <c r="BJ79" s="363">
        <v>0</v>
      </c>
      <c r="BK79" s="363">
        <v>0</v>
      </c>
      <c r="BL79" s="363">
        <v>0</v>
      </c>
      <c r="BM79" s="363">
        <v>0</v>
      </c>
      <c r="BN79" s="363">
        <v>0</v>
      </c>
      <c r="BO79" s="363">
        <v>0</v>
      </c>
      <c r="BP79" s="363">
        <v>0</v>
      </c>
      <c r="BQ79" s="363">
        <v>0</v>
      </c>
      <c r="BR79" s="363">
        <v>0</v>
      </c>
      <c r="BS79" s="363">
        <v>0</v>
      </c>
      <c r="BT79" s="363">
        <v>0</v>
      </c>
      <c r="BU79" s="363">
        <v>0</v>
      </c>
      <c r="BV79" s="363">
        <v>0</v>
      </c>
      <c r="BW79" s="363">
        <v>0</v>
      </c>
      <c r="BX79" s="363">
        <v>0</v>
      </c>
      <c r="BY79" s="363">
        <v>0</v>
      </c>
      <c r="BZ79" s="363">
        <v>0</v>
      </c>
      <c r="CA79" s="363">
        <v>0</v>
      </c>
      <c r="CB79" s="363">
        <v>0</v>
      </c>
      <c r="CC79" s="364">
        <v>0</v>
      </c>
    </row>
    <row r="80" spans="1:81" ht="15.4" thickBot="1" x14ac:dyDescent="0.45">
      <c r="A80" s="333"/>
      <c r="B80" s="374"/>
      <c r="C80" s="333"/>
      <c r="D80" s="375"/>
      <c r="E80" s="375"/>
      <c r="F80" s="375"/>
      <c r="G80" s="375"/>
      <c r="H80" s="375"/>
      <c r="I80" s="375"/>
      <c r="J80" s="375"/>
      <c r="K80" s="375"/>
      <c r="L80" s="375"/>
      <c r="M80" s="375"/>
      <c r="N80" s="375"/>
      <c r="O80" s="375"/>
      <c r="P80" s="375"/>
      <c r="Q80" s="375"/>
      <c r="R80" s="375"/>
      <c r="S80" s="375"/>
      <c r="T80" s="375"/>
      <c r="U80" s="375"/>
      <c r="V80" s="375"/>
      <c r="W80" s="375"/>
      <c r="X80" s="375"/>
      <c r="Y80" s="375"/>
      <c r="Z80" s="375"/>
      <c r="AA80" s="375"/>
      <c r="AB80" s="375"/>
      <c r="AC80" s="375"/>
      <c r="AD80" s="375"/>
      <c r="AE80" s="375"/>
      <c r="AF80" s="375"/>
      <c r="AG80" s="375"/>
      <c r="AH80" s="375"/>
      <c r="AI80" s="375"/>
      <c r="AJ80" s="375"/>
      <c r="AK80" s="375"/>
      <c r="AL80" s="375"/>
      <c r="AM80" s="375"/>
      <c r="AN80" s="375"/>
      <c r="AO80" s="375"/>
      <c r="AP80" s="375"/>
      <c r="AQ80" s="375"/>
      <c r="AR80" s="375"/>
      <c r="AS80" s="375"/>
      <c r="AT80" s="375"/>
      <c r="AU80" s="375"/>
      <c r="AV80" s="375"/>
      <c r="AW80" s="375"/>
      <c r="AX80" s="375"/>
      <c r="AY80" s="375"/>
      <c r="AZ80" s="375"/>
      <c r="BA80" s="375"/>
      <c r="BB80" s="375"/>
      <c r="BC80" s="375"/>
      <c r="BD80" s="375"/>
      <c r="BE80" s="375"/>
      <c r="BF80" s="375"/>
      <c r="BG80" s="375"/>
      <c r="BH80" s="375"/>
      <c r="BI80" s="375"/>
      <c r="BJ80" s="375"/>
      <c r="BK80" s="375"/>
      <c r="BL80" s="375"/>
      <c r="BM80" s="375"/>
      <c r="BN80" s="375"/>
      <c r="BO80" s="375"/>
      <c r="BP80" s="375"/>
      <c r="BQ80" s="375"/>
      <c r="BR80" s="375"/>
      <c r="BS80" s="375"/>
      <c r="BT80" s="375"/>
      <c r="BU80" s="375"/>
      <c r="BV80" s="375"/>
      <c r="BW80" s="375"/>
      <c r="BX80" s="375"/>
      <c r="BY80" s="375"/>
      <c r="BZ80" s="375"/>
      <c r="CA80" s="375"/>
      <c r="CB80" s="375"/>
      <c r="CC80" s="37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6"/>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4"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336"/>
      <c r="BR1" s="336"/>
      <c r="BS1" s="336"/>
      <c r="BT1" s="336"/>
      <c r="BU1" s="336"/>
      <c r="BV1" s="336"/>
      <c r="BW1" s="336"/>
      <c r="BX1" s="336"/>
      <c r="BY1" s="336"/>
      <c r="BZ1" s="336"/>
      <c r="CA1" s="336"/>
      <c r="CB1" s="336"/>
      <c r="CC1" s="336"/>
    </row>
    <row r="2" spans="1:81" x14ac:dyDescent="0.4">
      <c r="A2" s="45" t="s">
        <v>45</v>
      </c>
      <c r="B2" s="18" t="s">
        <v>595</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s="219" customFormat="1" ht="24" customHeight="1" x14ac:dyDescent="0.4">
      <c r="A4" s="35"/>
      <c r="B4" s="93" t="s">
        <v>133</v>
      </c>
      <c r="C4" s="93"/>
      <c r="D4" s="378">
        <v>0</v>
      </c>
      <c r="E4" s="378">
        <v>0</v>
      </c>
      <c r="F4" s="378">
        <v>0</v>
      </c>
      <c r="G4" s="378">
        <v>0</v>
      </c>
      <c r="H4" s="378">
        <v>0</v>
      </c>
      <c r="I4" s="378">
        <v>0</v>
      </c>
      <c r="J4" s="378">
        <v>0</v>
      </c>
      <c r="K4" s="378">
        <v>0</v>
      </c>
      <c r="L4" s="378">
        <v>0</v>
      </c>
      <c r="M4" s="378">
        <v>0</v>
      </c>
      <c r="N4" s="378">
        <v>0</v>
      </c>
      <c r="O4" s="378">
        <v>0</v>
      </c>
      <c r="P4" s="378">
        <v>0</v>
      </c>
      <c r="Q4" s="378">
        <v>0</v>
      </c>
      <c r="R4" s="378">
        <v>0</v>
      </c>
      <c r="S4" s="378">
        <v>0</v>
      </c>
      <c r="T4" s="378">
        <v>0</v>
      </c>
      <c r="U4" s="378">
        <v>0</v>
      </c>
      <c r="V4" s="378">
        <v>0</v>
      </c>
      <c r="W4" s="378">
        <v>0</v>
      </c>
      <c r="X4" s="378">
        <v>0</v>
      </c>
      <c r="Y4" s="378">
        <v>0</v>
      </c>
      <c r="Z4" s="378">
        <v>22</v>
      </c>
      <c r="AA4" s="378">
        <v>20</v>
      </c>
      <c r="AB4" s="378">
        <v>105</v>
      </c>
      <c r="AC4" s="378">
        <v>225</v>
      </c>
      <c r="AD4" s="378">
        <v>138</v>
      </c>
      <c r="AE4" s="378">
        <v>194</v>
      </c>
      <c r="AF4" s="378">
        <v>201</v>
      </c>
      <c r="AG4" s="378">
        <v>684</v>
      </c>
      <c r="AH4" s="378">
        <v>721</v>
      </c>
      <c r="AI4" s="378">
        <v>793</v>
      </c>
      <c r="AJ4" s="378">
        <v>1024</v>
      </c>
      <c r="AK4" s="378">
        <v>1655.6</v>
      </c>
      <c r="AL4" s="378">
        <v>2128</v>
      </c>
      <c r="AM4" s="378">
        <v>2516</v>
      </c>
      <c r="AN4" s="378">
        <v>2833</v>
      </c>
      <c r="AO4" s="378">
        <v>3177</v>
      </c>
      <c r="AP4" s="378">
        <v>3415</v>
      </c>
      <c r="AQ4" s="378">
        <v>3536</v>
      </c>
      <c r="AR4" s="378">
        <v>3723.4489999999996</v>
      </c>
      <c r="AS4" s="378">
        <v>4232.5369999999994</v>
      </c>
      <c r="AT4" s="378">
        <v>5095.3410000000003</v>
      </c>
      <c r="AU4" s="378">
        <v>6358.652</v>
      </c>
      <c r="AV4" s="378">
        <v>7812.0959999999995</v>
      </c>
      <c r="AW4" s="378">
        <v>9216.8450000000012</v>
      </c>
      <c r="AX4" s="378">
        <v>10103.235919999999</v>
      </c>
      <c r="AY4" s="378">
        <v>10874.666694000003</v>
      </c>
      <c r="AZ4" s="378">
        <v>11379.761964999998</v>
      </c>
      <c r="BA4" s="378">
        <v>11176.396122999999</v>
      </c>
      <c r="BB4" s="378">
        <v>11064.804220000002</v>
      </c>
      <c r="BC4" s="378">
        <v>11064.103816674598</v>
      </c>
      <c r="BD4" s="378">
        <v>11162.3689748</v>
      </c>
      <c r="BE4" s="378">
        <v>11588.695131</v>
      </c>
      <c r="BF4" s="378">
        <v>12636.220416</v>
      </c>
      <c r="BG4" s="378">
        <v>12347.373120710001</v>
      </c>
      <c r="BH4" s="378">
        <v>13157.570061439999</v>
      </c>
      <c r="BI4" s="378">
        <v>13928.205135</v>
      </c>
      <c r="BJ4" s="378">
        <v>14840.547586000004</v>
      </c>
      <c r="BK4" s="378">
        <v>15731.800594999997</v>
      </c>
      <c r="BL4" s="378">
        <f t="shared" ref="BL4:CC4" si="0">SUM(BL5:BL8)</f>
        <v>17103.441162000006</v>
      </c>
      <c r="BM4" s="378">
        <f t="shared" si="0"/>
        <v>19989.231178000002</v>
      </c>
      <c r="BN4" s="378">
        <f t="shared" si="0"/>
        <v>21426.990300999998</v>
      </c>
      <c r="BO4" s="378">
        <f t="shared" si="0"/>
        <v>22820.290123000006</v>
      </c>
      <c r="BP4" s="378">
        <f t="shared" si="0"/>
        <v>23899.631612000001</v>
      </c>
      <c r="BQ4" s="378">
        <f t="shared" si="0"/>
        <v>24169.807673000003</v>
      </c>
      <c r="BR4" s="378">
        <f t="shared" si="0"/>
        <v>24316.565554999994</v>
      </c>
      <c r="BS4" s="378">
        <f t="shared" si="0"/>
        <v>24243.713647000004</v>
      </c>
      <c r="BT4" s="378">
        <f t="shared" si="0"/>
        <v>23440.599919000008</v>
      </c>
      <c r="BU4" s="378">
        <f t="shared" si="0"/>
        <v>22301.220213999997</v>
      </c>
      <c r="BV4" s="378">
        <f t="shared" si="0"/>
        <v>20729.821950999998</v>
      </c>
      <c r="BW4" s="378">
        <f t="shared" si="0"/>
        <v>24798.030206257372</v>
      </c>
      <c r="BX4" s="378">
        <f t="shared" si="0"/>
        <v>28775.633482015794</v>
      </c>
      <c r="BY4" s="378">
        <f t="shared" si="0"/>
        <v>30319.810416377608</v>
      </c>
      <c r="BZ4" s="378">
        <f t="shared" si="0"/>
        <v>30315.765743815256</v>
      </c>
      <c r="CA4" s="378">
        <f t="shared" si="0"/>
        <v>30450.950564950184</v>
      </c>
      <c r="CB4" s="378">
        <f t="shared" si="0"/>
        <v>30823.385364462236</v>
      </c>
      <c r="CC4" s="379">
        <f t="shared" si="0"/>
        <v>31279.164408495257</v>
      </c>
    </row>
    <row r="5" spans="1:81" s="219" customFormat="1" x14ac:dyDescent="0.4">
      <c r="A5" s="352"/>
      <c r="B5" s="65" t="s">
        <v>596</v>
      </c>
      <c r="C5" s="93"/>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7">
        <v>15141.776923958705</v>
      </c>
      <c r="BM5" s="317">
        <v>16923.255930776253</v>
      </c>
      <c r="BN5" s="317">
        <v>18018.287469340114</v>
      </c>
      <c r="BO5" s="317">
        <v>19055.311208911484</v>
      </c>
      <c r="BP5" s="317">
        <v>19879.676398880401</v>
      </c>
      <c r="BQ5" s="317">
        <v>20522.749055613676</v>
      </c>
      <c r="BR5" s="317">
        <v>21398.772408641653</v>
      </c>
      <c r="BS5" s="317">
        <v>21750.305519860998</v>
      </c>
      <c r="BT5" s="317">
        <v>21298.013079496453</v>
      </c>
      <c r="BU5" s="317">
        <v>20268.515139952928</v>
      </c>
      <c r="BV5" s="317">
        <v>19121.662095377484</v>
      </c>
      <c r="BW5" s="317">
        <v>17360.490984133714</v>
      </c>
      <c r="BX5" s="317">
        <v>16412.717913387241</v>
      </c>
      <c r="BY5" s="317">
        <v>16101.998013914632</v>
      </c>
      <c r="BZ5" s="317">
        <v>15447.320077703553</v>
      </c>
      <c r="CA5" s="317">
        <v>14594.428624644917</v>
      </c>
      <c r="CB5" s="317">
        <v>13236.050701664821</v>
      </c>
      <c r="CC5" s="318">
        <v>11047.000111325764</v>
      </c>
    </row>
    <row r="6" spans="1:81" s="219" customFormat="1" x14ac:dyDescent="0.4">
      <c r="A6" s="352"/>
      <c r="B6" s="65" t="s">
        <v>597</v>
      </c>
      <c r="C6" s="93"/>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7">
        <v>1613.425236041295</v>
      </c>
      <c r="BM6" s="317">
        <v>2679.944486223746</v>
      </c>
      <c r="BN6" s="317">
        <v>3009.2036966598816</v>
      </c>
      <c r="BO6" s="317">
        <v>3331.7742650885075</v>
      </c>
      <c r="BP6" s="317">
        <v>3573.0294971195967</v>
      </c>
      <c r="BQ6" s="317">
        <v>3176.1656353863264</v>
      </c>
      <c r="BR6" s="317">
        <v>2353.825090358343</v>
      </c>
      <c r="BS6" s="317">
        <v>1865.1421391390063</v>
      </c>
      <c r="BT6" s="317">
        <v>1596.4824745035512</v>
      </c>
      <c r="BU6" s="317">
        <v>1407.9342720470704</v>
      </c>
      <c r="BV6" s="317">
        <v>1075.1419406225161</v>
      </c>
      <c r="BW6" s="317">
        <v>514.78532585592109</v>
      </c>
      <c r="BX6" s="317">
        <v>409.21887859761227</v>
      </c>
      <c r="BY6" s="317">
        <v>340.84373875145354</v>
      </c>
      <c r="BZ6" s="317">
        <v>240.51830582157709</v>
      </c>
      <c r="CA6" s="317">
        <v>93.54113770359109</v>
      </c>
      <c r="CB6" s="317">
        <v>59.748575316549612</v>
      </c>
      <c r="CC6" s="318">
        <v>106.83038165491089</v>
      </c>
    </row>
    <row r="7" spans="1:81" s="219" customFormat="1" x14ac:dyDescent="0.4">
      <c r="A7" s="352"/>
      <c r="B7" s="65" t="s">
        <v>242</v>
      </c>
      <c r="C7" s="93"/>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7">
        <v>348.23900200000571</v>
      </c>
      <c r="BM7" s="317">
        <v>386.0307610000018</v>
      </c>
      <c r="BN7" s="317">
        <v>399.49913500000184</v>
      </c>
      <c r="BO7" s="317">
        <v>433.20464900001389</v>
      </c>
      <c r="BP7" s="317">
        <v>446.92571600000156</v>
      </c>
      <c r="BQ7" s="317">
        <v>470.89298200000121</v>
      </c>
      <c r="BR7" s="317">
        <v>563.96805599999789</v>
      </c>
      <c r="BS7" s="317">
        <v>628.2659879999992</v>
      </c>
      <c r="BT7" s="317">
        <v>546.10436500000287</v>
      </c>
      <c r="BU7" s="317">
        <v>624.77080199999909</v>
      </c>
      <c r="BV7" s="317">
        <v>533.01791499999558</v>
      </c>
      <c r="BW7" s="317">
        <v>489.01328700000158</v>
      </c>
      <c r="BX7" s="317">
        <v>468.51691903019673</v>
      </c>
      <c r="BY7" s="317">
        <v>480.60223029167719</v>
      </c>
      <c r="BZ7" s="317">
        <v>478.05229873499593</v>
      </c>
      <c r="CA7" s="317">
        <v>467.95272606422623</v>
      </c>
      <c r="CB7" s="317">
        <v>461.50237324961199</v>
      </c>
      <c r="CC7" s="318">
        <v>401.65480742750515</v>
      </c>
    </row>
    <row r="8" spans="1:81" s="219" customFormat="1" x14ac:dyDescent="0.4">
      <c r="A8" s="352"/>
      <c r="B8" s="65" t="s">
        <v>598</v>
      </c>
      <c r="C8" s="93"/>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7"/>
      <c r="BM8" s="317"/>
      <c r="BN8" s="317"/>
      <c r="BO8" s="317"/>
      <c r="BP8" s="317"/>
      <c r="BQ8" s="317"/>
      <c r="BR8" s="317"/>
      <c r="BS8" s="317"/>
      <c r="BT8" s="317"/>
      <c r="BU8" s="317"/>
      <c r="BV8" s="317"/>
      <c r="BW8" s="317">
        <v>6433.7406092677338</v>
      </c>
      <c r="BX8" s="317">
        <v>11485.179771000743</v>
      </c>
      <c r="BY8" s="317">
        <v>13396.366433419846</v>
      </c>
      <c r="BZ8" s="317">
        <v>14149.875061555131</v>
      </c>
      <c r="CA8" s="317">
        <v>15295.02807653745</v>
      </c>
      <c r="CB8" s="317">
        <v>17066.083714231256</v>
      </c>
      <c r="CC8" s="318">
        <v>19723.679108087075</v>
      </c>
    </row>
    <row r="9" spans="1:81" s="49" customFormat="1" ht="26.25" customHeight="1" x14ac:dyDescent="0.4">
      <c r="B9" s="67" t="s">
        <v>599</v>
      </c>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380"/>
      <c r="BZ9" s="174"/>
      <c r="CA9" s="174"/>
      <c r="CB9" s="174"/>
      <c r="CC9" s="197"/>
    </row>
    <row r="10" spans="1:81" s="49" customFormat="1" x14ac:dyDescent="0.4">
      <c r="B10" s="65" t="s">
        <v>600</v>
      </c>
      <c r="D10" s="317" t="s">
        <v>443</v>
      </c>
      <c r="E10" s="317" t="s">
        <v>443</v>
      </c>
      <c r="F10" s="317" t="s">
        <v>443</v>
      </c>
      <c r="G10" s="317" t="s">
        <v>443</v>
      </c>
      <c r="H10" s="317" t="s">
        <v>443</v>
      </c>
      <c r="I10" s="317" t="s">
        <v>443</v>
      </c>
      <c r="J10" s="317" t="s">
        <v>443</v>
      </c>
      <c r="K10" s="317" t="s">
        <v>443</v>
      </c>
      <c r="L10" s="317" t="s">
        <v>443</v>
      </c>
      <c r="M10" s="317" t="s">
        <v>443</v>
      </c>
      <c r="N10" s="317" t="s">
        <v>443</v>
      </c>
      <c r="O10" s="317" t="s">
        <v>443</v>
      </c>
      <c r="P10" s="317" t="s">
        <v>443</v>
      </c>
      <c r="Q10" s="317" t="s">
        <v>443</v>
      </c>
      <c r="R10" s="317" t="s">
        <v>443</v>
      </c>
      <c r="S10" s="317" t="s">
        <v>443</v>
      </c>
      <c r="T10" s="317" t="s">
        <v>443</v>
      </c>
      <c r="U10" s="317" t="s">
        <v>443</v>
      </c>
      <c r="V10" s="317" t="s">
        <v>443</v>
      </c>
      <c r="W10" s="317" t="s">
        <v>443</v>
      </c>
      <c r="X10" s="317" t="s">
        <v>443</v>
      </c>
      <c r="Y10" s="317" t="s">
        <v>443</v>
      </c>
      <c r="Z10" s="317">
        <v>22</v>
      </c>
      <c r="AA10" s="317">
        <v>20</v>
      </c>
      <c r="AB10" s="317">
        <v>90</v>
      </c>
      <c r="AC10" s="317">
        <v>196</v>
      </c>
      <c r="AD10" s="317">
        <v>122</v>
      </c>
      <c r="AE10" s="317">
        <v>162</v>
      </c>
      <c r="AF10" s="317">
        <v>174</v>
      </c>
      <c r="AG10" s="317">
        <v>541</v>
      </c>
      <c r="AH10" s="317">
        <v>574</v>
      </c>
      <c r="AI10" s="317">
        <v>636</v>
      </c>
      <c r="AJ10" s="317">
        <v>841</v>
      </c>
      <c r="AK10" s="317">
        <v>1385.6</v>
      </c>
      <c r="AL10" s="317">
        <v>1777</v>
      </c>
      <c r="AM10" s="317">
        <v>1980</v>
      </c>
      <c r="AN10" s="317">
        <v>2146</v>
      </c>
      <c r="AO10" s="317">
        <v>2296</v>
      </c>
      <c r="AP10" s="317">
        <v>2419</v>
      </c>
      <c r="AQ10" s="317">
        <v>2506</v>
      </c>
      <c r="AR10" s="317">
        <v>2652.7289999999998</v>
      </c>
      <c r="AS10" s="317">
        <v>2867.1709999999998</v>
      </c>
      <c r="AT10" s="317">
        <v>3328.549</v>
      </c>
      <c r="AU10" s="317">
        <v>3945.2429999999999</v>
      </c>
      <c r="AV10" s="317">
        <v>4566.0839999999998</v>
      </c>
      <c r="AW10" s="317">
        <v>5028.2650000000003</v>
      </c>
      <c r="AX10" s="317">
        <v>5228.0419039999988</v>
      </c>
      <c r="AY10" s="317">
        <v>5429.9853480000011</v>
      </c>
      <c r="AZ10" s="317">
        <v>5569.4310189999987</v>
      </c>
      <c r="BA10" s="317">
        <v>5497.5839939999996</v>
      </c>
      <c r="BB10" s="317">
        <v>5404.9490960500016</v>
      </c>
      <c r="BC10" s="317">
        <v>5344.729778154182</v>
      </c>
      <c r="BD10" s="317">
        <v>5258.2568189613457</v>
      </c>
      <c r="BE10" s="317">
        <v>5282.4738553494062</v>
      </c>
      <c r="BF10" s="317">
        <v>5405.2261763595543</v>
      </c>
      <c r="BG10" s="317">
        <v>5029.8907191137514</v>
      </c>
      <c r="BH10" s="317">
        <v>5200.1683993846509</v>
      </c>
      <c r="BI10" s="317">
        <v>5262.5853160000006</v>
      </c>
      <c r="BJ10" s="317">
        <v>5369.7323449999994</v>
      </c>
      <c r="BK10" s="317">
        <v>5453.8794029999999</v>
      </c>
      <c r="BL10" s="317">
        <v>5368.0309110000007</v>
      </c>
      <c r="BM10" s="317">
        <v>5469.598512999999</v>
      </c>
      <c r="BN10" s="317">
        <v>5405.463205</v>
      </c>
      <c r="BO10" s="317">
        <v>5577.661986000001</v>
      </c>
      <c r="BP10" s="317">
        <v>5877.8337030000002</v>
      </c>
      <c r="BQ10" s="317">
        <v>5949.4745670000002</v>
      </c>
      <c r="BR10" s="317">
        <v>5996.8369509999993</v>
      </c>
      <c r="BS10" s="317">
        <v>5971.5869619999994</v>
      </c>
      <c r="BT10" s="317">
        <v>5801.1453980000015</v>
      </c>
      <c r="BU10" s="317">
        <v>5485.4757249999984</v>
      </c>
      <c r="BV10" s="317">
        <v>5177.6325700000007</v>
      </c>
      <c r="BW10" s="317">
        <v>4787.7979766394101</v>
      </c>
      <c r="BX10" s="317">
        <v>4761.3144495563538</v>
      </c>
      <c r="BY10" s="317">
        <v>4831.2999162238575</v>
      </c>
      <c r="BZ10" s="317">
        <v>4819.7503858321415</v>
      </c>
      <c r="CA10" s="317">
        <v>4719.2385843637376</v>
      </c>
      <c r="CB10" s="317">
        <v>4588.3795460536821</v>
      </c>
      <c r="CC10" s="318">
        <v>4286.923852642547</v>
      </c>
    </row>
    <row r="11" spans="1:81" s="49" customFormat="1" x14ac:dyDescent="0.4">
      <c r="B11" s="65" t="s">
        <v>601</v>
      </c>
      <c r="D11" s="317" t="s">
        <v>443</v>
      </c>
      <c r="E11" s="317" t="s">
        <v>443</v>
      </c>
      <c r="F11" s="317" t="s">
        <v>443</v>
      </c>
      <c r="G11" s="317" t="s">
        <v>443</v>
      </c>
      <c r="H11" s="317" t="s">
        <v>443</v>
      </c>
      <c r="I11" s="317" t="s">
        <v>443</v>
      </c>
      <c r="J11" s="317" t="s">
        <v>443</v>
      </c>
      <c r="K11" s="317" t="s">
        <v>443</v>
      </c>
      <c r="L11" s="317" t="s">
        <v>443</v>
      </c>
      <c r="M11" s="317" t="s">
        <v>443</v>
      </c>
      <c r="N11" s="317" t="s">
        <v>443</v>
      </c>
      <c r="O11" s="317" t="s">
        <v>443</v>
      </c>
      <c r="P11" s="317" t="s">
        <v>443</v>
      </c>
      <c r="Q11" s="317" t="s">
        <v>443</v>
      </c>
      <c r="R11" s="317" t="s">
        <v>443</v>
      </c>
      <c r="S11" s="317" t="s">
        <v>443</v>
      </c>
      <c r="T11" s="317" t="s">
        <v>443</v>
      </c>
      <c r="U11" s="317" t="s">
        <v>443</v>
      </c>
      <c r="V11" s="317" t="s">
        <v>443</v>
      </c>
      <c r="W11" s="317" t="s">
        <v>443</v>
      </c>
      <c r="X11" s="317" t="s">
        <v>443</v>
      </c>
      <c r="Y11" s="317" t="s">
        <v>443</v>
      </c>
      <c r="Z11" s="317" t="s">
        <v>443</v>
      </c>
      <c r="AA11" s="317" t="s">
        <v>443</v>
      </c>
      <c r="AB11" s="317" t="s">
        <v>443</v>
      </c>
      <c r="AC11" s="317" t="s">
        <v>443</v>
      </c>
      <c r="AD11" s="317" t="s">
        <v>443</v>
      </c>
      <c r="AE11" s="317" t="s">
        <v>443</v>
      </c>
      <c r="AF11" s="317" t="s">
        <v>443</v>
      </c>
      <c r="AG11" s="317" t="s">
        <v>443</v>
      </c>
      <c r="AH11" s="317" t="s">
        <v>443</v>
      </c>
      <c r="AI11" s="317" t="s">
        <v>443</v>
      </c>
      <c r="AJ11" s="317" t="s">
        <v>443</v>
      </c>
      <c r="AK11" s="317" t="s">
        <v>443</v>
      </c>
      <c r="AL11" s="317" t="s">
        <v>443</v>
      </c>
      <c r="AM11" s="317" t="s">
        <v>443</v>
      </c>
      <c r="AN11" s="317" t="s">
        <v>443</v>
      </c>
      <c r="AO11" s="317" t="s">
        <v>443</v>
      </c>
      <c r="AP11" s="317" t="s">
        <v>443</v>
      </c>
      <c r="AQ11" s="317" t="s">
        <v>443</v>
      </c>
      <c r="AR11" s="317" t="s">
        <v>443</v>
      </c>
      <c r="AS11" s="317" t="s">
        <v>443</v>
      </c>
      <c r="AT11" s="317" t="s">
        <v>443</v>
      </c>
      <c r="AU11" s="317" t="s">
        <v>443</v>
      </c>
      <c r="AV11" s="317" t="s">
        <v>443</v>
      </c>
      <c r="AW11" s="317" t="s">
        <v>443</v>
      </c>
      <c r="AX11" s="317">
        <v>1308.5634420000383</v>
      </c>
      <c r="AY11" s="317">
        <v>1640.2769817999344</v>
      </c>
      <c r="AZ11" s="317">
        <v>1990.7376319759783</v>
      </c>
      <c r="BA11" s="317">
        <v>2242.2150966862773</v>
      </c>
      <c r="BB11" s="317">
        <v>2480.1925472964745</v>
      </c>
      <c r="BC11" s="317">
        <v>2753.0026466072081</v>
      </c>
      <c r="BD11" s="317">
        <v>3053.0684534672382</v>
      </c>
      <c r="BE11" s="317">
        <v>3481.9717405472043</v>
      </c>
      <c r="BF11" s="317">
        <v>4199.332684970158</v>
      </c>
      <c r="BG11" s="317">
        <v>4292.258269780411</v>
      </c>
      <c r="BH11" s="317">
        <v>4603.3960303730873</v>
      </c>
      <c r="BI11" s="317">
        <v>4949.5769554409108</v>
      </c>
      <c r="BJ11" s="317">
        <v>5195.0334294040358</v>
      </c>
      <c r="BK11" s="317">
        <v>5579.7007413789333</v>
      </c>
      <c r="BL11" s="317">
        <v>6111.8128355627241</v>
      </c>
      <c r="BM11" s="317">
        <v>6947.1654035862148</v>
      </c>
      <c r="BN11" s="317">
        <v>7349.7853795119054</v>
      </c>
      <c r="BO11" s="317">
        <v>8026.1615392231415</v>
      </c>
      <c r="BP11" s="317">
        <v>8749.8103466936554</v>
      </c>
      <c r="BQ11" s="317">
        <v>8945.1177198424903</v>
      </c>
      <c r="BR11" s="317">
        <v>9221.9510450522685</v>
      </c>
      <c r="BS11" s="317">
        <v>9488.978110994547</v>
      </c>
      <c r="BT11" s="317">
        <v>9348.6610615558184</v>
      </c>
      <c r="BU11" s="317">
        <v>9106.6553628610582</v>
      </c>
      <c r="BV11" s="317">
        <v>8681.201595014214</v>
      </c>
      <c r="BW11" s="317">
        <v>7967.028298480519</v>
      </c>
      <c r="BX11" s="317">
        <v>7460.2575840043819</v>
      </c>
      <c r="BY11" s="317">
        <v>7230.1422770186573</v>
      </c>
      <c r="BZ11" s="317">
        <v>7014.3312300394946</v>
      </c>
      <c r="CA11" s="317">
        <v>6733.2285458280003</v>
      </c>
      <c r="CB11" s="317">
        <v>6102.9749934303454</v>
      </c>
      <c r="CC11" s="318">
        <v>4897.25706481828</v>
      </c>
    </row>
    <row r="12" spans="1:81" s="49" customFormat="1" x14ac:dyDescent="0.4">
      <c r="B12" s="65" t="s">
        <v>602</v>
      </c>
      <c r="D12" s="317" t="s">
        <v>443</v>
      </c>
      <c r="E12" s="317" t="s">
        <v>443</v>
      </c>
      <c r="F12" s="317" t="s">
        <v>443</v>
      </c>
      <c r="G12" s="317" t="s">
        <v>443</v>
      </c>
      <c r="H12" s="317" t="s">
        <v>443</v>
      </c>
      <c r="I12" s="317" t="s">
        <v>443</v>
      </c>
      <c r="J12" s="317" t="s">
        <v>443</v>
      </c>
      <c r="K12" s="317" t="s">
        <v>443</v>
      </c>
      <c r="L12" s="317" t="s">
        <v>443</v>
      </c>
      <c r="M12" s="317" t="s">
        <v>443</v>
      </c>
      <c r="N12" s="317" t="s">
        <v>443</v>
      </c>
      <c r="O12" s="317" t="s">
        <v>443</v>
      </c>
      <c r="P12" s="317" t="s">
        <v>443</v>
      </c>
      <c r="Q12" s="317" t="s">
        <v>443</v>
      </c>
      <c r="R12" s="317" t="s">
        <v>443</v>
      </c>
      <c r="S12" s="317" t="s">
        <v>443</v>
      </c>
      <c r="T12" s="317" t="s">
        <v>443</v>
      </c>
      <c r="U12" s="317" t="s">
        <v>443</v>
      </c>
      <c r="V12" s="317" t="s">
        <v>443</v>
      </c>
      <c r="W12" s="317" t="s">
        <v>443</v>
      </c>
      <c r="X12" s="317" t="s">
        <v>443</v>
      </c>
      <c r="Y12" s="317" t="s">
        <v>443</v>
      </c>
      <c r="Z12" s="317" t="s">
        <v>443</v>
      </c>
      <c r="AA12" s="317" t="s">
        <v>443</v>
      </c>
      <c r="AB12" s="317" t="s">
        <v>443</v>
      </c>
      <c r="AC12" s="317" t="s">
        <v>443</v>
      </c>
      <c r="AD12" s="317" t="s">
        <v>443</v>
      </c>
      <c r="AE12" s="317" t="s">
        <v>443</v>
      </c>
      <c r="AF12" s="317" t="s">
        <v>443</v>
      </c>
      <c r="AG12" s="317" t="s">
        <v>443</v>
      </c>
      <c r="AH12" s="317" t="s">
        <v>443</v>
      </c>
      <c r="AI12" s="317" t="s">
        <v>443</v>
      </c>
      <c r="AJ12" s="317" t="s">
        <v>443</v>
      </c>
      <c r="AK12" s="317" t="s">
        <v>443</v>
      </c>
      <c r="AL12" s="317" t="s">
        <v>443</v>
      </c>
      <c r="AM12" s="317" t="s">
        <v>443</v>
      </c>
      <c r="AN12" s="317" t="s">
        <v>443</v>
      </c>
      <c r="AO12" s="317" t="s">
        <v>443</v>
      </c>
      <c r="AP12" s="317" t="s">
        <v>443</v>
      </c>
      <c r="AQ12" s="317" t="s">
        <v>443</v>
      </c>
      <c r="AR12" s="317" t="s">
        <v>443</v>
      </c>
      <c r="AS12" s="317" t="s">
        <v>443</v>
      </c>
      <c r="AT12" s="317" t="s">
        <v>443</v>
      </c>
      <c r="AU12" s="317" t="s">
        <v>443</v>
      </c>
      <c r="AV12" s="317" t="s">
        <v>443</v>
      </c>
      <c r="AW12" s="317" t="s">
        <v>443</v>
      </c>
      <c r="AX12" s="317">
        <v>3566.6305739999607</v>
      </c>
      <c r="AY12" s="317">
        <v>3804.4043642000647</v>
      </c>
      <c r="AZ12" s="317">
        <v>3819.5933140240209</v>
      </c>
      <c r="BA12" s="317">
        <v>3436.5970323137235</v>
      </c>
      <c r="BB12" s="317">
        <v>3179.6625766535249</v>
      </c>
      <c r="BC12" s="317">
        <v>2966.3833413927578</v>
      </c>
      <c r="BD12" s="317">
        <v>2851.0551250032404</v>
      </c>
      <c r="BE12" s="317">
        <v>2824.2625689397278</v>
      </c>
      <c r="BF12" s="317">
        <v>3031.6314852320297</v>
      </c>
      <c r="BG12" s="317">
        <v>3027.5829635595874</v>
      </c>
      <c r="BH12" s="317">
        <v>3354.006205881341</v>
      </c>
      <c r="BI12" s="317">
        <v>3716.0428635590897</v>
      </c>
      <c r="BJ12" s="317">
        <v>4275.7818115959699</v>
      </c>
      <c r="BK12" s="317">
        <v>4698.2204506210655</v>
      </c>
      <c r="BL12" s="317">
        <v>5623.5974154372798</v>
      </c>
      <c r="BM12" s="317">
        <v>7572.4672614137844</v>
      </c>
      <c r="BN12" s="317">
        <v>8671.7417164880899</v>
      </c>
      <c r="BO12" s="317">
        <v>9216.4665977768636</v>
      </c>
      <c r="BP12" s="317">
        <v>9271.9875623063435</v>
      </c>
      <c r="BQ12" s="317">
        <v>9275.2153861575061</v>
      </c>
      <c r="BR12" s="317">
        <v>9097.7775589477278</v>
      </c>
      <c r="BS12" s="317">
        <v>8783.1485740054559</v>
      </c>
      <c r="BT12" s="317">
        <v>8290.7934594441886</v>
      </c>
      <c r="BU12" s="317">
        <v>7709.0891261389406</v>
      </c>
      <c r="BV12" s="317">
        <v>6870.9877859857834</v>
      </c>
      <c r="BW12" s="317">
        <v>5609.463321869709</v>
      </c>
      <c r="BX12" s="317">
        <v>5068.8816774543138</v>
      </c>
      <c r="BY12" s="317">
        <v>4862.0017897152466</v>
      </c>
      <c r="BZ12" s="317">
        <v>4331.8090663884932</v>
      </c>
      <c r="CA12" s="317">
        <v>3703.4553582209987</v>
      </c>
      <c r="CB12" s="317">
        <v>3065.9471107469576</v>
      </c>
      <c r="CC12" s="318">
        <v>2371.3043829473536</v>
      </c>
    </row>
    <row r="13" spans="1:81" s="49" customFormat="1" x14ac:dyDescent="0.4">
      <c r="B13" s="178" t="s">
        <v>603</v>
      </c>
      <c r="D13" s="317" t="s">
        <v>443</v>
      </c>
      <c r="E13" s="317" t="s">
        <v>443</v>
      </c>
      <c r="F13" s="317" t="s">
        <v>443</v>
      </c>
      <c r="G13" s="317" t="s">
        <v>443</v>
      </c>
      <c r="H13" s="317" t="s">
        <v>443</v>
      </c>
      <c r="I13" s="317" t="s">
        <v>443</v>
      </c>
      <c r="J13" s="317" t="s">
        <v>443</v>
      </c>
      <c r="K13" s="317" t="s">
        <v>443</v>
      </c>
      <c r="L13" s="317" t="s">
        <v>443</v>
      </c>
      <c r="M13" s="317" t="s">
        <v>443</v>
      </c>
      <c r="N13" s="317" t="s">
        <v>443</v>
      </c>
      <c r="O13" s="317" t="s">
        <v>443</v>
      </c>
      <c r="P13" s="317" t="s">
        <v>443</v>
      </c>
      <c r="Q13" s="317" t="s">
        <v>443</v>
      </c>
      <c r="R13" s="317" t="s">
        <v>443</v>
      </c>
      <c r="S13" s="317" t="s">
        <v>443</v>
      </c>
      <c r="T13" s="317" t="s">
        <v>443</v>
      </c>
      <c r="U13" s="317" t="s">
        <v>443</v>
      </c>
      <c r="V13" s="317" t="s">
        <v>443</v>
      </c>
      <c r="W13" s="317" t="s">
        <v>443</v>
      </c>
      <c r="X13" s="317" t="s">
        <v>443</v>
      </c>
      <c r="Y13" s="317" t="s">
        <v>443</v>
      </c>
      <c r="Z13" s="317" t="s">
        <v>443</v>
      </c>
      <c r="AA13" s="317" t="s">
        <v>443</v>
      </c>
      <c r="AB13" s="317" t="s">
        <v>443</v>
      </c>
      <c r="AC13" s="317" t="s">
        <v>443</v>
      </c>
      <c r="AD13" s="317" t="s">
        <v>443</v>
      </c>
      <c r="AE13" s="317" t="s">
        <v>443</v>
      </c>
      <c r="AF13" s="317" t="s">
        <v>443</v>
      </c>
      <c r="AG13" s="317" t="s">
        <v>443</v>
      </c>
      <c r="AH13" s="317" t="s">
        <v>443</v>
      </c>
      <c r="AI13" s="317" t="s">
        <v>443</v>
      </c>
      <c r="AJ13" s="317" t="s">
        <v>443</v>
      </c>
      <c r="AK13" s="317" t="s">
        <v>443</v>
      </c>
      <c r="AL13" s="317" t="s">
        <v>443</v>
      </c>
      <c r="AM13" s="317" t="s">
        <v>443</v>
      </c>
      <c r="AN13" s="317" t="s">
        <v>443</v>
      </c>
      <c r="AO13" s="317" t="s">
        <v>443</v>
      </c>
      <c r="AP13" s="317" t="s">
        <v>443</v>
      </c>
      <c r="AQ13" s="317" t="s">
        <v>443</v>
      </c>
      <c r="AR13" s="317" t="s">
        <v>443</v>
      </c>
      <c r="AS13" s="317" t="s">
        <v>443</v>
      </c>
      <c r="AT13" s="317" t="s">
        <v>443</v>
      </c>
      <c r="AU13" s="317" t="s">
        <v>443</v>
      </c>
      <c r="AV13" s="317" t="s">
        <v>443</v>
      </c>
      <c r="AW13" s="317" t="s">
        <v>443</v>
      </c>
      <c r="AX13" s="317" t="s">
        <v>443</v>
      </c>
      <c r="AY13" s="317" t="s">
        <v>443</v>
      </c>
      <c r="AZ13" s="317" t="s">
        <v>443</v>
      </c>
      <c r="BA13" s="317" t="s">
        <v>443</v>
      </c>
      <c r="BB13" s="317" t="s">
        <v>443</v>
      </c>
      <c r="BC13" s="317" t="s">
        <v>443</v>
      </c>
      <c r="BD13" s="317" t="s">
        <v>443</v>
      </c>
      <c r="BE13" s="317" t="s">
        <v>443</v>
      </c>
      <c r="BF13" s="317" t="s">
        <v>443</v>
      </c>
      <c r="BG13" s="317" t="s">
        <v>443</v>
      </c>
      <c r="BH13" s="317" t="s">
        <v>443</v>
      </c>
      <c r="BI13" s="317" t="s">
        <v>443</v>
      </c>
      <c r="BJ13" s="317">
        <v>378.67377499999998</v>
      </c>
      <c r="BK13" s="317">
        <v>421.67804699999999</v>
      </c>
      <c r="BL13" s="317">
        <v>1863.213853579424</v>
      </c>
      <c r="BM13" s="317">
        <v>4769.8138420000005</v>
      </c>
      <c r="BN13" s="317">
        <v>6358.6353639999998</v>
      </c>
      <c r="BO13" s="317">
        <v>7201.4408910000002</v>
      </c>
      <c r="BP13" s="317">
        <v>7480.1284109999988</v>
      </c>
      <c r="BQ13" s="317">
        <v>7686.8701579999997</v>
      </c>
      <c r="BR13" s="317">
        <v>7627.6554859999987</v>
      </c>
      <c r="BS13" s="317">
        <v>7440.5281910000012</v>
      </c>
      <c r="BT13" s="317">
        <v>7054.434866999999</v>
      </c>
      <c r="BU13" s="317">
        <v>6550.6822560000019</v>
      </c>
      <c r="BV13" s="317">
        <v>5783.0674838660107</v>
      </c>
      <c r="BW13" s="317">
        <v>4375.4119602827104</v>
      </c>
      <c r="BX13" s="317">
        <v>3953.7553316952826</v>
      </c>
      <c r="BY13" s="317">
        <v>3792.3878918501196</v>
      </c>
      <c r="BZ13" s="317">
        <v>3378.8346783270986</v>
      </c>
      <c r="CA13" s="317">
        <v>2888.7153616920687</v>
      </c>
      <c r="CB13" s="317">
        <v>2391.4554545095293</v>
      </c>
      <c r="CC13" s="318">
        <v>1849.6303413140765</v>
      </c>
    </row>
    <row r="14" spans="1:81" s="49" customFormat="1" ht="26.25" customHeight="1" x14ac:dyDescent="0.4">
      <c r="B14" s="65" t="s">
        <v>604</v>
      </c>
      <c r="D14" s="317" t="s">
        <v>443</v>
      </c>
      <c r="E14" s="317" t="s">
        <v>443</v>
      </c>
      <c r="F14" s="317" t="s">
        <v>443</v>
      </c>
      <c r="G14" s="317" t="s">
        <v>443</v>
      </c>
      <c r="H14" s="317" t="s">
        <v>443</v>
      </c>
      <c r="I14" s="317" t="s">
        <v>443</v>
      </c>
      <c r="J14" s="317" t="s">
        <v>443</v>
      </c>
      <c r="K14" s="317" t="s">
        <v>443</v>
      </c>
      <c r="L14" s="317" t="s">
        <v>443</v>
      </c>
      <c r="M14" s="317" t="s">
        <v>443</v>
      </c>
      <c r="N14" s="317" t="s">
        <v>443</v>
      </c>
      <c r="O14" s="317" t="s">
        <v>443</v>
      </c>
      <c r="P14" s="317" t="s">
        <v>443</v>
      </c>
      <c r="Q14" s="317" t="s">
        <v>443</v>
      </c>
      <c r="R14" s="317" t="s">
        <v>443</v>
      </c>
      <c r="S14" s="317" t="s">
        <v>443</v>
      </c>
      <c r="T14" s="317" t="s">
        <v>443</v>
      </c>
      <c r="U14" s="317" t="s">
        <v>443</v>
      </c>
      <c r="V14" s="317" t="s">
        <v>443</v>
      </c>
      <c r="W14" s="317" t="s">
        <v>443</v>
      </c>
      <c r="X14" s="317" t="s">
        <v>443</v>
      </c>
      <c r="Y14" s="317" t="s">
        <v>443</v>
      </c>
      <c r="Z14" s="317" t="s">
        <v>443</v>
      </c>
      <c r="AA14" s="317" t="s">
        <v>443</v>
      </c>
      <c r="AB14" s="317" t="s">
        <v>443</v>
      </c>
      <c r="AC14" s="317" t="s">
        <v>443</v>
      </c>
      <c r="AD14" s="317" t="s">
        <v>443</v>
      </c>
      <c r="AE14" s="317" t="s">
        <v>443</v>
      </c>
      <c r="AF14" s="317" t="s">
        <v>443</v>
      </c>
      <c r="AG14" s="317" t="s">
        <v>443</v>
      </c>
      <c r="AH14" s="317" t="s">
        <v>443</v>
      </c>
      <c r="AI14" s="317" t="s">
        <v>443</v>
      </c>
      <c r="AJ14" s="317" t="s">
        <v>443</v>
      </c>
      <c r="AK14" s="317" t="s">
        <v>443</v>
      </c>
      <c r="AL14" s="317" t="s">
        <v>443</v>
      </c>
      <c r="AM14" s="317" t="s">
        <v>443</v>
      </c>
      <c r="AN14" s="317" t="s">
        <v>443</v>
      </c>
      <c r="AO14" s="317" t="s">
        <v>443</v>
      </c>
      <c r="AP14" s="317" t="s">
        <v>443</v>
      </c>
      <c r="AQ14" s="317" t="s">
        <v>443</v>
      </c>
      <c r="AR14" s="317" t="s">
        <v>443</v>
      </c>
      <c r="AS14" s="317" t="s">
        <v>443</v>
      </c>
      <c r="AT14" s="317" t="s">
        <v>443</v>
      </c>
      <c r="AU14" s="317" t="s">
        <v>443</v>
      </c>
      <c r="AV14" s="317" t="s">
        <v>443</v>
      </c>
      <c r="AW14" s="317" t="s">
        <v>443</v>
      </c>
      <c r="AX14" s="317">
        <f t="shared" ref="AX14:CC14" si="1">SUM(AX10:AX11)</f>
        <v>6536.6053460000367</v>
      </c>
      <c r="AY14" s="317">
        <f t="shared" si="1"/>
        <v>7070.2623297999353</v>
      </c>
      <c r="AZ14" s="317">
        <f t="shared" si="1"/>
        <v>7560.1686509759766</v>
      </c>
      <c r="BA14" s="317">
        <f t="shared" si="1"/>
        <v>7739.7990906862769</v>
      </c>
      <c r="BB14" s="317">
        <f t="shared" si="1"/>
        <v>7885.1416433464765</v>
      </c>
      <c r="BC14" s="317">
        <f t="shared" si="1"/>
        <v>8097.7324247613906</v>
      </c>
      <c r="BD14" s="317">
        <f t="shared" si="1"/>
        <v>8311.3252724285849</v>
      </c>
      <c r="BE14" s="317">
        <f t="shared" si="1"/>
        <v>8764.44559589661</v>
      </c>
      <c r="BF14" s="317">
        <f t="shared" si="1"/>
        <v>9604.5588613297114</v>
      </c>
      <c r="BG14" s="317">
        <f t="shared" si="1"/>
        <v>9322.1489888941614</v>
      </c>
      <c r="BH14" s="317">
        <f t="shared" si="1"/>
        <v>9803.5644297577383</v>
      </c>
      <c r="BI14" s="317">
        <f t="shared" si="1"/>
        <v>10212.162271440911</v>
      </c>
      <c r="BJ14" s="317">
        <f t="shared" si="1"/>
        <v>10564.765774404035</v>
      </c>
      <c r="BK14" s="317">
        <f t="shared" si="1"/>
        <v>11033.580144378933</v>
      </c>
      <c r="BL14" s="317">
        <f t="shared" si="1"/>
        <v>11479.843746562725</v>
      </c>
      <c r="BM14" s="317">
        <f t="shared" si="1"/>
        <v>12416.763916586213</v>
      </c>
      <c r="BN14" s="317">
        <f t="shared" si="1"/>
        <v>12755.248584511904</v>
      </c>
      <c r="BO14" s="317">
        <f t="shared" si="1"/>
        <v>13603.823525223142</v>
      </c>
      <c r="BP14" s="317">
        <f t="shared" si="1"/>
        <v>14627.644049693656</v>
      </c>
      <c r="BQ14" s="317">
        <f t="shared" si="1"/>
        <v>14894.59228684249</v>
      </c>
      <c r="BR14" s="317">
        <f t="shared" si="1"/>
        <v>15218.787996052268</v>
      </c>
      <c r="BS14" s="317">
        <f t="shared" si="1"/>
        <v>15460.565072994546</v>
      </c>
      <c r="BT14" s="317">
        <f t="shared" si="1"/>
        <v>15149.806459555821</v>
      </c>
      <c r="BU14" s="317">
        <f t="shared" si="1"/>
        <v>14592.131087861057</v>
      </c>
      <c r="BV14" s="317">
        <f t="shared" si="1"/>
        <v>13858.834165014214</v>
      </c>
      <c r="BW14" s="317">
        <f t="shared" si="1"/>
        <v>12754.826275119929</v>
      </c>
      <c r="BX14" s="317">
        <f t="shared" si="1"/>
        <v>12221.572033560737</v>
      </c>
      <c r="BY14" s="317">
        <f t="shared" si="1"/>
        <v>12061.442193242514</v>
      </c>
      <c r="BZ14" s="317">
        <f t="shared" si="1"/>
        <v>11834.081615871637</v>
      </c>
      <c r="CA14" s="317">
        <f t="shared" si="1"/>
        <v>11452.467130191737</v>
      </c>
      <c r="CB14" s="317">
        <f t="shared" si="1"/>
        <v>10691.354539484028</v>
      </c>
      <c r="CC14" s="318">
        <f t="shared" si="1"/>
        <v>9184.1809174608279</v>
      </c>
    </row>
    <row r="15" spans="1:81" s="49" customFormat="1" x14ac:dyDescent="0.4">
      <c r="B15" s="65" t="s">
        <v>605</v>
      </c>
      <c r="D15" s="317" t="s">
        <v>443</v>
      </c>
      <c r="E15" s="317" t="s">
        <v>443</v>
      </c>
      <c r="F15" s="317" t="s">
        <v>443</v>
      </c>
      <c r="G15" s="317" t="s">
        <v>443</v>
      </c>
      <c r="H15" s="317" t="s">
        <v>443</v>
      </c>
      <c r="I15" s="317" t="s">
        <v>443</v>
      </c>
      <c r="J15" s="317" t="s">
        <v>443</v>
      </c>
      <c r="K15" s="317" t="s">
        <v>443</v>
      </c>
      <c r="L15" s="317" t="s">
        <v>443</v>
      </c>
      <c r="M15" s="317" t="s">
        <v>443</v>
      </c>
      <c r="N15" s="317" t="s">
        <v>443</v>
      </c>
      <c r="O15" s="317" t="s">
        <v>443</v>
      </c>
      <c r="P15" s="317" t="s">
        <v>443</v>
      </c>
      <c r="Q15" s="317" t="s">
        <v>443</v>
      </c>
      <c r="R15" s="317" t="s">
        <v>443</v>
      </c>
      <c r="S15" s="317" t="s">
        <v>443</v>
      </c>
      <c r="T15" s="317" t="s">
        <v>443</v>
      </c>
      <c r="U15" s="317" t="s">
        <v>443</v>
      </c>
      <c r="V15" s="317" t="s">
        <v>443</v>
      </c>
      <c r="W15" s="317" t="s">
        <v>443</v>
      </c>
      <c r="X15" s="317" t="s">
        <v>443</v>
      </c>
      <c r="Y15" s="317" t="s">
        <v>443</v>
      </c>
      <c r="Z15" s="317" t="s">
        <v>443</v>
      </c>
      <c r="AA15" s="317" t="s">
        <v>443</v>
      </c>
      <c r="AB15" s="317">
        <v>15</v>
      </c>
      <c r="AC15" s="317">
        <v>29</v>
      </c>
      <c r="AD15" s="317">
        <v>16</v>
      </c>
      <c r="AE15" s="317">
        <v>32</v>
      </c>
      <c r="AF15" s="317">
        <v>27</v>
      </c>
      <c r="AG15" s="317">
        <v>143</v>
      </c>
      <c r="AH15" s="317">
        <v>147</v>
      </c>
      <c r="AI15" s="317">
        <v>157</v>
      </c>
      <c r="AJ15" s="317">
        <v>183</v>
      </c>
      <c r="AK15" s="317">
        <v>270</v>
      </c>
      <c r="AL15" s="317">
        <v>351</v>
      </c>
      <c r="AM15" s="317">
        <v>536</v>
      </c>
      <c r="AN15" s="317">
        <v>687</v>
      </c>
      <c r="AO15" s="317">
        <v>881</v>
      </c>
      <c r="AP15" s="317">
        <v>996</v>
      </c>
      <c r="AQ15" s="317">
        <v>1030</v>
      </c>
      <c r="AR15" s="317">
        <v>1070.72</v>
      </c>
      <c r="AS15" s="317">
        <v>1365.366</v>
      </c>
      <c r="AT15" s="317">
        <v>1766.7919999999999</v>
      </c>
      <c r="AU15" s="317">
        <v>2413.4090000000001</v>
      </c>
      <c r="AV15" s="317">
        <v>3246.0120000000002</v>
      </c>
      <c r="AW15" s="317">
        <v>4188.58</v>
      </c>
      <c r="AX15" s="317">
        <v>4875.1940159999995</v>
      </c>
      <c r="AY15" s="317">
        <v>5444.6813459999994</v>
      </c>
      <c r="AZ15" s="317">
        <v>5810.3309459999991</v>
      </c>
      <c r="BA15" s="317">
        <v>5678.8121290000008</v>
      </c>
      <c r="BB15" s="317">
        <v>5659.8551239499993</v>
      </c>
      <c r="BC15" s="317">
        <v>5719.3859879999654</v>
      </c>
      <c r="BD15" s="317">
        <v>5904.123578470475</v>
      </c>
      <c r="BE15" s="317">
        <v>6306.2343094869357</v>
      </c>
      <c r="BF15" s="317">
        <v>7230.9641702021872</v>
      </c>
      <c r="BG15" s="317">
        <v>7319.8412333400011</v>
      </c>
      <c r="BH15" s="317">
        <v>7957.4022362544338</v>
      </c>
      <c r="BI15" s="317">
        <v>8665.6198189999996</v>
      </c>
      <c r="BJ15" s="317">
        <v>9470.8152410000057</v>
      </c>
      <c r="BK15" s="317">
        <v>10277.921191999998</v>
      </c>
      <c r="BL15" s="317">
        <v>11735.410251000005</v>
      </c>
      <c r="BM15" s="317">
        <v>14519.632664999999</v>
      </c>
      <c r="BN15" s="317">
        <v>16021.527095999996</v>
      </c>
      <c r="BO15" s="317">
        <v>17242.628137000003</v>
      </c>
      <c r="BP15" s="317">
        <v>18021.797909000001</v>
      </c>
      <c r="BQ15" s="317">
        <v>18220.333105999998</v>
      </c>
      <c r="BR15" s="317">
        <v>18319.728603999996</v>
      </c>
      <c r="BS15" s="317">
        <v>18272.126685000003</v>
      </c>
      <c r="BT15" s="317">
        <v>17639.454521000007</v>
      </c>
      <c r="BU15" s="317">
        <v>16815.744488999997</v>
      </c>
      <c r="BV15" s="317">
        <v>15552.189380999997</v>
      </c>
      <c r="BW15" s="317">
        <v>13576.491620350229</v>
      </c>
      <c r="BX15" s="317">
        <v>12529.139261458695</v>
      </c>
      <c r="BY15" s="317">
        <v>12092.144066733905</v>
      </c>
      <c r="BZ15" s="317">
        <v>11346.140296427988</v>
      </c>
      <c r="CA15" s="317">
        <v>10436.683904048999</v>
      </c>
      <c r="CB15" s="317">
        <v>9168.9221041773035</v>
      </c>
      <c r="CC15" s="318">
        <v>7268.5614477656336</v>
      </c>
    </row>
    <row r="16" spans="1:81" s="49" customFormat="1" ht="26.25" customHeight="1" x14ac:dyDescent="0.4">
      <c r="A16" s="67"/>
      <c r="B16" s="67" t="s">
        <v>562</v>
      </c>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8"/>
    </row>
    <row r="17" spans="1:81" s="49" customFormat="1" x14ac:dyDescent="0.4">
      <c r="A17" s="348"/>
      <c r="B17" s="65" t="s">
        <v>563</v>
      </c>
      <c r="D17" s="317" t="s">
        <v>443</v>
      </c>
      <c r="E17" s="317" t="s">
        <v>443</v>
      </c>
      <c r="F17" s="317" t="s">
        <v>443</v>
      </c>
      <c r="G17" s="317" t="s">
        <v>443</v>
      </c>
      <c r="H17" s="317" t="s">
        <v>443</v>
      </c>
      <c r="I17" s="317" t="s">
        <v>443</v>
      </c>
      <c r="J17" s="317" t="s">
        <v>443</v>
      </c>
      <c r="K17" s="317" t="s">
        <v>443</v>
      </c>
      <c r="L17" s="317" t="s">
        <v>443</v>
      </c>
      <c r="M17" s="317" t="s">
        <v>443</v>
      </c>
      <c r="N17" s="317" t="s">
        <v>443</v>
      </c>
      <c r="O17" s="317" t="s">
        <v>443</v>
      </c>
      <c r="P17" s="317" t="s">
        <v>443</v>
      </c>
      <c r="Q17" s="317" t="s">
        <v>443</v>
      </c>
      <c r="R17" s="317" t="s">
        <v>443</v>
      </c>
      <c r="S17" s="317" t="s">
        <v>443</v>
      </c>
      <c r="T17" s="317" t="s">
        <v>443</v>
      </c>
      <c r="U17" s="317" t="s">
        <v>443</v>
      </c>
      <c r="V17" s="317" t="s">
        <v>443</v>
      </c>
      <c r="W17" s="317" t="s">
        <v>443</v>
      </c>
      <c r="X17" s="317" t="s">
        <v>443</v>
      </c>
      <c r="Y17" s="317" t="s">
        <v>443</v>
      </c>
      <c r="Z17" s="317" t="s">
        <v>443</v>
      </c>
      <c r="AA17" s="317" t="s">
        <v>443</v>
      </c>
      <c r="AB17" s="317" t="s">
        <v>443</v>
      </c>
      <c r="AC17" s="317" t="s">
        <v>443</v>
      </c>
      <c r="AD17" s="317" t="s">
        <v>443</v>
      </c>
      <c r="AE17" s="317" t="s">
        <v>443</v>
      </c>
      <c r="AF17" s="317" t="s">
        <v>443</v>
      </c>
      <c r="AG17" s="317" t="s">
        <v>443</v>
      </c>
      <c r="AH17" s="317" t="s">
        <v>443</v>
      </c>
      <c r="AI17" s="317" t="s">
        <v>443</v>
      </c>
      <c r="AJ17" s="317" t="s">
        <v>443</v>
      </c>
      <c r="AK17" s="317" t="s">
        <v>443</v>
      </c>
      <c r="AL17" s="317" t="s">
        <v>443</v>
      </c>
      <c r="AM17" s="317" t="s">
        <v>443</v>
      </c>
      <c r="AN17" s="317" t="s">
        <v>443</v>
      </c>
      <c r="AO17" s="317" t="s">
        <v>443</v>
      </c>
      <c r="AP17" s="317" t="s">
        <v>443</v>
      </c>
      <c r="AQ17" s="317" t="s">
        <v>443</v>
      </c>
      <c r="AR17" s="317" t="s">
        <v>443</v>
      </c>
      <c r="AS17" s="317" t="s">
        <v>443</v>
      </c>
      <c r="AT17" s="317" t="s">
        <v>443</v>
      </c>
      <c r="AU17" s="317" t="s">
        <v>443</v>
      </c>
      <c r="AV17" s="317" t="s">
        <v>443</v>
      </c>
      <c r="AW17" s="317" t="s">
        <v>443</v>
      </c>
      <c r="AX17" s="317" t="s">
        <v>443</v>
      </c>
      <c r="AY17" s="317" t="s">
        <v>443</v>
      </c>
      <c r="AZ17" s="317" t="s">
        <v>443</v>
      </c>
      <c r="BA17" s="317" t="s">
        <v>443</v>
      </c>
      <c r="BB17" s="317" t="s">
        <v>443</v>
      </c>
      <c r="BC17" s="317" t="s">
        <v>443</v>
      </c>
      <c r="BD17" s="317" t="s">
        <v>443</v>
      </c>
      <c r="BE17" s="317" t="s">
        <v>443</v>
      </c>
      <c r="BF17" s="317" t="s">
        <v>443</v>
      </c>
      <c r="BG17" s="317" t="s">
        <v>443</v>
      </c>
      <c r="BH17" s="317" t="s">
        <v>443</v>
      </c>
      <c r="BI17" s="317" t="s">
        <v>443</v>
      </c>
      <c r="BJ17" s="317" t="s">
        <v>443</v>
      </c>
      <c r="BK17" s="317" t="s">
        <v>443</v>
      </c>
      <c r="BL17" s="317">
        <v>1646.9585583274306</v>
      </c>
      <c r="BM17" s="317">
        <v>2732.7185734874533</v>
      </c>
      <c r="BN17" s="317">
        <v>3068.8441160952298</v>
      </c>
      <c r="BO17" s="317">
        <v>3399.1006602323869</v>
      </c>
      <c r="BP17" s="317">
        <v>3644.1718667287919</v>
      </c>
      <c r="BQ17" s="317">
        <v>3241.9422918321306</v>
      </c>
      <c r="BR17" s="317">
        <v>2411.6856133845986</v>
      </c>
      <c r="BS17" s="317">
        <v>1916.7666369866961</v>
      </c>
      <c r="BT17" s="317">
        <v>1636.6315206723273</v>
      </c>
      <c r="BU17" s="317">
        <v>1451.7127921035253</v>
      </c>
      <c r="BV17" s="317">
        <v>1105.4230032394248</v>
      </c>
      <c r="BW17" s="317">
        <v>528.1109507136739</v>
      </c>
      <c r="BX17" s="317">
        <v>416.03005511767185</v>
      </c>
      <c r="BY17" s="317">
        <v>342.7345800645474</v>
      </c>
      <c r="BZ17" s="317">
        <v>239.57120446819388</v>
      </c>
      <c r="CA17" s="317">
        <v>87.77223760916624</v>
      </c>
      <c r="CB17" s="317">
        <v>59.601367657075535</v>
      </c>
      <c r="CC17" s="318">
        <v>106.35120609825459</v>
      </c>
    </row>
    <row r="18" spans="1:81" s="49" customFormat="1" x14ac:dyDescent="0.4">
      <c r="A18" s="348"/>
      <c r="B18" s="65" t="s">
        <v>26</v>
      </c>
      <c r="D18" s="317" t="s">
        <v>443</v>
      </c>
      <c r="E18" s="317" t="s">
        <v>443</v>
      </c>
      <c r="F18" s="317" t="s">
        <v>443</v>
      </c>
      <c r="G18" s="317" t="s">
        <v>443</v>
      </c>
      <c r="H18" s="317" t="s">
        <v>443</v>
      </c>
      <c r="I18" s="317" t="s">
        <v>443</v>
      </c>
      <c r="J18" s="317" t="s">
        <v>443</v>
      </c>
      <c r="K18" s="317" t="s">
        <v>443</v>
      </c>
      <c r="L18" s="317" t="s">
        <v>443</v>
      </c>
      <c r="M18" s="317" t="s">
        <v>443</v>
      </c>
      <c r="N18" s="317" t="s">
        <v>443</v>
      </c>
      <c r="O18" s="317" t="s">
        <v>443</v>
      </c>
      <c r="P18" s="317" t="s">
        <v>443</v>
      </c>
      <c r="Q18" s="317" t="s">
        <v>443</v>
      </c>
      <c r="R18" s="317" t="s">
        <v>443</v>
      </c>
      <c r="S18" s="317" t="s">
        <v>443</v>
      </c>
      <c r="T18" s="317" t="s">
        <v>443</v>
      </c>
      <c r="U18" s="317" t="s">
        <v>443</v>
      </c>
      <c r="V18" s="317" t="s">
        <v>443</v>
      </c>
      <c r="W18" s="317" t="s">
        <v>443</v>
      </c>
      <c r="X18" s="317" t="s">
        <v>443</v>
      </c>
      <c r="Y18" s="317" t="s">
        <v>443</v>
      </c>
      <c r="Z18" s="317" t="s">
        <v>443</v>
      </c>
      <c r="AA18" s="317" t="s">
        <v>443</v>
      </c>
      <c r="AB18" s="317" t="s">
        <v>443</v>
      </c>
      <c r="AC18" s="317" t="s">
        <v>443</v>
      </c>
      <c r="AD18" s="317" t="s">
        <v>443</v>
      </c>
      <c r="AE18" s="317" t="s">
        <v>443</v>
      </c>
      <c r="AF18" s="317" t="s">
        <v>443</v>
      </c>
      <c r="AG18" s="317" t="s">
        <v>443</v>
      </c>
      <c r="AH18" s="317" t="s">
        <v>443</v>
      </c>
      <c r="AI18" s="317" t="s">
        <v>443</v>
      </c>
      <c r="AJ18" s="317" t="s">
        <v>443</v>
      </c>
      <c r="AK18" s="317" t="s">
        <v>443</v>
      </c>
      <c r="AL18" s="317" t="s">
        <v>443</v>
      </c>
      <c r="AM18" s="317" t="s">
        <v>443</v>
      </c>
      <c r="AN18" s="317" t="s">
        <v>443</v>
      </c>
      <c r="AO18" s="317" t="s">
        <v>443</v>
      </c>
      <c r="AP18" s="317" t="s">
        <v>443</v>
      </c>
      <c r="AQ18" s="317" t="s">
        <v>443</v>
      </c>
      <c r="AR18" s="317" t="s">
        <v>443</v>
      </c>
      <c r="AS18" s="317" t="s">
        <v>443</v>
      </c>
      <c r="AT18" s="317" t="s">
        <v>443</v>
      </c>
      <c r="AU18" s="317" t="s">
        <v>443</v>
      </c>
      <c r="AV18" s="317" t="s">
        <v>443</v>
      </c>
      <c r="AW18" s="317" t="s">
        <v>443</v>
      </c>
      <c r="AX18" s="317" t="s">
        <v>443</v>
      </c>
      <c r="AY18" s="317" t="s">
        <v>443</v>
      </c>
      <c r="AZ18" s="317" t="s">
        <v>443</v>
      </c>
      <c r="BA18" s="317" t="s">
        <v>443</v>
      </c>
      <c r="BB18" s="317" t="s">
        <v>443</v>
      </c>
      <c r="BC18" s="317" t="s">
        <v>443</v>
      </c>
      <c r="BD18" s="317" t="s">
        <v>443</v>
      </c>
      <c r="BE18" s="317" t="s">
        <v>443</v>
      </c>
      <c r="BF18" s="317" t="s">
        <v>443</v>
      </c>
      <c r="BG18" s="317" t="s">
        <v>443</v>
      </c>
      <c r="BH18" s="317" t="s">
        <v>443</v>
      </c>
      <c r="BI18" s="317" t="s">
        <v>443</v>
      </c>
      <c r="BJ18" s="317" t="s">
        <v>443</v>
      </c>
      <c r="BK18" s="317" t="s">
        <v>443</v>
      </c>
      <c r="BL18" s="317">
        <v>4476.9210732179572</v>
      </c>
      <c r="BM18" s="317">
        <v>5069.1288261388017</v>
      </c>
      <c r="BN18" s="317">
        <v>5380.0316400709962</v>
      </c>
      <c r="BO18" s="317">
        <v>5751.430097558853</v>
      </c>
      <c r="BP18" s="317">
        <v>6054.4950272257229</v>
      </c>
      <c r="BQ18" s="317">
        <v>6194.2714010260988</v>
      </c>
      <c r="BR18" s="317">
        <v>6678.1472903271933</v>
      </c>
      <c r="BS18" s="317">
        <v>6946.5151764190032</v>
      </c>
      <c r="BT18" s="317">
        <v>6870.0617211736808</v>
      </c>
      <c r="BU18" s="317">
        <v>6679.3883075615377</v>
      </c>
      <c r="BV18" s="317">
        <v>6268.7171839573311</v>
      </c>
      <c r="BW18" s="317">
        <v>5666.1834609953157</v>
      </c>
      <c r="BX18" s="317">
        <v>5281.1967104314044</v>
      </c>
      <c r="BY18" s="317">
        <v>4971.7918271476701</v>
      </c>
      <c r="BZ18" s="317">
        <v>4678.7457828892366</v>
      </c>
      <c r="CA18" s="317">
        <v>4261.2005071136427</v>
      </c>
      <c r="CB18" s="317">
        <v>3354.0114085690129</v>
      </c>
      <c r="CC18" s="318">
        <v>1974.0629101806076</v>
      </c>
    </row>
    <row r="19" spans="1:81" s="49" customFormat="1" x14ac:dyDescent="0.4">
      <c r="A19" s="348"/>
      <c r="B19" s="65" t="s">
        <v>564</v>
      </c>
      <c r="D19" s="317" t="s">
        <v>443</v>
      </c>
      <c r="E19" s="317" t="s">
        <v>443</v>
      </c>
      <c r="F19" s="317" t="s">
        <v>443</v>
      </c>
      <c r="G19" s="317" t="s">
        <v>443</v>
      </c>
      <c r="H19" s="317" t="s">
        <v>443</v>
      </c>
      <c r="I19" s="317" t="s">
        <v>443</v>
      </c>
      <c r="J19" s="317" t="s">
        <v>443</v>
      </c>
      <c r="K19" s="317" t="s">
        <v>443</v>
      </c>
      <c r="L19" s="317" t="s">
        <v>443</v>
      </c>
      <c r="M19" s="317" t="s">
        <v>443</v>
      </c>
      <c r="N19" s="317" t="s">
        <v>443</v>
      </c>
      <c r="O19" s="317" t="s">
        <v>443</v>
      </c>
      <c r="P19" s="317" t="s">
        <v>443</v>
      </c>
      <c r="Q19" s="317" t="s">
        <v>443</v>
      </c>
      <c r="R19" s="317" t="s">
        <v>443</v>
      </c>
      <c r="S19" s="317" t="s">
        <v>443</v>
      </c>
      <c r="T19" s="317" t="s">
        <v>443</v>
      </c>
      <c r="U19" s="317" t="s">
        <v>443</v>
      </c>
      <c r="V19" s="317" t="s">
        <v>443</v>
      </c>
      <c r="W19" s="317" t="s">
        <v>443</v>
      </c>
      <c r="X19" s="317" t="s">
        <v>443</v>
      </c>
      <c r="Y19" s="317" t="s">
        <v>443</v>
      </c>
      <c r="Z19" s="317" t="s">
        <v>443</v>
      </c>
      <c r="AA19" s="317" t="s">
        <v>443</v>
      </c>
      <c r="AB19" s="317" t="s">
        <v>443</v>
      </c>
      <c r="AC19" s="317" t="s">
        <v>443</v>
      </c>
      <c r="AD19" s="317" t="s">
        <v>443</v>
      </c>
      <c r="AE19" s="317" t="s">
        <v>443</v>
      </c>
      <c r="AF19" s="317" t="s">
        <v>443</v>
      </c>
      <c r="AG19" s="317" t="s">
        <v>443</v>
      </c>
      <c r="AH19" s="317" t="s">
        <v>443</v>
      </c>
      <c r="AI19" s="317" t="s">
        <v>443</v>
      </c>
      <c r="AJ19" s="317" t="s">
        <v>443</v>
      </c>
      <c r="AK19" s="317" t="s">
        <v>443</v>
      </c>
      <c r="AL19" s="317" t="s">
        <v>443</v>
      </c>
      <c r="AM19" s="317" t="s">
        <v>443</v>
      </c>
      <c r="AN19" s="317" t="s">
        <v>443</v>
      </c>
      <c r="AO19" s="317" t="s">
        <v>443</v>
      </c>
      <c r="AP19" s="317" t="s">
        <v>443</v>
      </c>
      <c r="AQ19" s="317" t="s">
        <v>443</v>
      </c>
      <c r="AR19" s="317" t="s">
        <v>443</v>
      </c>
      <c r="AS19" s="317" t="s">
        <v>443</v>
      </c>
      <c r="AT19" s="317" t="s">
        <v>443</v>
      </c>
      <c r="AU19" s="317" t="s">
        <v>443</v>
      </c>
      <c r="AV19" s="317" t="s">
        <v>443</v>
      </c>
      <c r="AW19" s="317" t="s">
        <v>443</v>
      </c>
      <c r="AX19" s="317" t="s">
        <v>443</v>
      </c>
      <c r="AY19" s="317" t="s">
        <v>443</v>
      </c>
      <c r="AZ19" s="317" t="s">
        <v>443</v>
      </c>
      <c r="BA19" s="317" t="s">
        <v>443</v>
      </c>
      <c r="BB19" s="317" t="s">
        <v>443</v>
      </c>
      <c r="BC19" s="317" t="s">
        <v>443</v>
      </c>
      <c r="BD19" s="317" t="s">
        <v>443</v>
      </c>
      <c r="BE19" s="317" t="s">
        <v>443</v>
      </c>
      <c r="BF19" s="317" t="s">
        <v>443</v>
      </c>
      <c r="BG19" s="317" t="s">
        <v>443</v>
      </c>
      <c r="BH19" s="317" t="s">
        <v>443</v>
      </c>
      <c r="BI19" s="317" t="s">
        <v>443</v>
      </c>
      <c r="BJ19" s="317" t="s">
        <v>443</v>
      </c>
      <c r="BK19" s="317" t="s">
        <v>443</v>
      </c>
      <c r="BL19" s="317">
        <v>3278.6721206416673</v>
      </c>
      <c r="BM19" s="317">
        <v>3414.699558166159</v>
      </c>
      <c r="BN19" s="317">
        <v>3246.9003947534702</v>
      </c>
      <c r="BO19" s="317">
        <v>3003.0285087410157</v>
      </c>
      <c r="BP19" s="317">
        <v>2754.4785976389271</v>
      </c>
      <c r="BQ19" s="317">
        <v>2504.5623245995998</v>
      </c>
      <c r="BR19" s="317">
        <v>2378.8444446022886</v>
      </c>
      <c r="BS19" s="317">
        <v>2256.0112500659761</v>
      </c>
      <c r="BT19" s="317">
        <v>2088.7413831652643</v>
      </c>
      <c r="BU19" s="317">
        <v>1868.0857479177519</v>
      </c>
      <c r="BV19" s="317">
        <v>1624.7547253145538</v>
      </c>
      <c r="BW19" s="317">
        <v>1151.4848630032359</v>
      </c>
      <c r="BX19" s="317">
        <v>873.21622338345276</v>
      </c>
      <c r="BY19" s="317">
        <v>630.53303585946082</v>
      </c>
      <c r="BZ19" s="317">
        <v>467.4612640814828</v>
      </c>
      <c r="CA19" s="317">
        <v>349.20554389706649</v>
      </c>
      <c r="CB19" s="317">
        <v>225.85396459507859</v>
      </c>
      <c r="CC19" s="318">
        <v>145.45291236689823</v>
      </c>
    </row>
    <row r="20" spans="1:81" s="49" customFormat="1" x14ac:dyDescent="0.4">
      <c r="A20" s="348"/>
      <c r="B20" s="65" t="s">
        <v>442</v>
      </c>
      <c r="D20" s="317" t="s">
        <v>443</v>
      </c>
      <c r="E20" s="317" t="s">
        <v>443</v>
      </c>
      <c r="F20" s="317" t="s">
        <v>443</v>
      </c>
      <c r="G20" s="317" t="s">
        <v>443</v>
      </c>
      <c r="H20" s="317" t="s">
        <v>443</v>
      </c>
      <c r="I20" s="317" t="s">
        <v>443</v>
      </c>
      <c r="J20" s="317" t="s">
        <v>443</v>
      </c>
      <c r="K20" s="317" t="s">
        <v>443</v>
      </c>
      <c r="L20" s="317" t="s">
        <v>443</v>
      </c>
      <c r="M20" s="317" t="s">
        <v>443</v>
      </c>
      <c r="N20" s="317" t="s">
        <v>443</v>
      </c>
      <c r="O20" s="317" t="s">
        <v>443</v>
      </c>
      <c r="P20" s="317" t="s">
        <v>443</v>
      </c>
      <c r="Q20" s="317" t="s">
        <v>443</v>
      </c>
      <c r="R20" s="317" t="s">
        <v>443</v>
      </c>
      <c r="S20" s="317" t="s">
        <v>443</v>
      </c>
      <c r="T20" s="317" t="s">
        <v>443</v>
      </c>
      <c r="U20" s="317" t="s">
        <v>443</v>
      </c>
      <c r="V20" s="317" t="s">
        <v>443</v>
      </c>
      <c r="W20" s="317" t="s">
        <v>443</v>
      </c>
      <c r="X20" s="317" t="s">
        <v>443</v>
      </c>
      <c r="Y20" s="317" t="s">
        <v>443</v>
      </c>
      <c r="Z20" s="317" t="s">
        <v>443</v>
      </c>
      <c r="AA20" s="317" t="s">
        <v>443</v>
      </c>
      <c r="AB20" s="317" t="s">
        <v>443</v>
      </c>
      <c r="AC20" s="317" t="s">
        <v>443</v>
      </c>
      <c r="AD20" s="317" t="s">
        <v>443</v>
      </c>
      <c r="AE20" s="317" t="s">
        <v>443</v>
      </c>
      <c r="AF20" s="317" t="s">
        <v>443</v>
      </c>
      <c r="AG20" s="317" t="s">
        <v>443</v>
      </c>
      <c r="AH20" s="317" t="s">
        <v>443</v>
      </c>
      <c r="AI20" s="317" t="s">
        <v>443</v>
      </c>
      <c r="AJ20" s="317" t="s">
        <v>443</v>
      </c>
      <c r="AK20" s="317" t="s">
        <v>443</v>
      </c>
      <c r="AL20" s="317" t="s">
        <v>443</v>
      </c>
      <c r="AM20" s="317" t="s">
        <v>443</v>
      </c>
      <c r="AN20" s="317" t="s">
        <v>443</v>
      </c>
      <c r="AO20" s="317" t="s">
        <v>443</v>
      </c>
      <c r="AP20" s="317" t="s">
        <v>443</v>
      </c>
      <c r="AQ20" s="317" t="s">
        <v>443</v>
      </c>
      <c r="AR20" s="317" t="s">
        <v>443</v>
      </c>
      <c r="AS20" s="317" t="s">
        <v>443</v>
      </c>
      <c r="AT20" s="317" t="s">
        <v>443</v>
      </c>
      <c r="AU20" s="317" t="s">
        <v>443</v>
      </c>
      <c r="AV20" s="317" t="s">
        <v>443</v>
      </c>
      <c r="AW20" s="317" t="s">
        <v>443</v>
      </c>
      <c r="AX20" s="317" t="s">
        <v>443</v>
      </c>
      <c r="AY20" s="317" t="s">
        <v>443</v>
      </c>
      <c r="AZ20" s="317" t="s">
        <v>443</v>
      </c>
      <c r="BA20" s="317" t="s">
        <v>443</v>
      </c>
      <c r="BB20" s="317" t="s">
        <v>443</v>
      </c>
      <c r="BC20" s="317" t="s">
        <v>443</v>
      </c>
      <c r="BD20" s="317" t="s">
        <v>443</v>
      </c>
      <c r="BE20" s="317" t="s">
        <v>443</v>
      </c>
      <c r="BF20" s="317" t="s">
        <v>443</v>
      </c>
      <c r="BG20" s="317" t="s">
        <v>443</v>
      </c>
      <c r="BH20" s="317" t="s">
        <v>443</v>
      </c>
      <c r="BI20" s="317" t="s">
        <v>443</v>
      </c>
      <c r="BJ20" s="317" t="s">
        <v>443</v>
      </c>
      <c r="BK20" s="317" t="s">
        <v>443</v>
      </c>
      <c r="BL20" s="317">
        <v>315.32689004851829</v>
      </c>
      <c r="BM20" s="317">
        <v>391.93425198433891</v>
      </c>
      <c r="BN20" s="317">
        <v>465.09166515156534</v>
      </c>
      <c r="BO20" s="317">
        <v>540.50149467791391</v>
      </c>
      <c r="BP20" s="317">
        <v>626.09691811330299</v>
      </c>
      <c r="BQ20" s="317">
        <v>695.36424794605682</v>
      </c>
      <c r="BR20" s="317">
        <v>781.28564014637732</v>
      </c>
      <c r="BS20" s="317">
        <v>885.7633665276046</v>
      </c>
      <c r="BT20" s="317">
        <v>935.86524437191224</v>
      </c>
      <c r="BU20" s="317">
        <v>953.07062235629201</v>
      </c>
      <c r="BV20" s="317">
        <v>940.40185978316003</v>
      </c>
      <c r="BW20" s="317">
        <v>845.42001782872705</v>
      </c>
      <c r="BX20" s="317">
        <v>749.550423115473</v>
      </c>
      <c r="BY20" s="317">
        <v>595.55426056934061</v>
      </c>
      <c r="BZ20" s="317">
        <v>466.4285583236807</v>
      </c>
      <c r="CA20" s="317">
        <v>356.43962056447344</v>
      </c>
      <c r="CB20" s="317">
        <v>230.1088701240447</v>
      </c>
      <c r="CC20" s="318">
        <v>110.86309941803276</v>
      </c>
    </row>
    <row r="21" spans="1:81" s="49" customFormat="1" x14ac:dyDescent="0.4">
      <c r="A21" s="348"/>
      <c r="B21" s="65" t="s">
        <v>606</v>
      </c>
      <c r="D21" s="317" t="s">
        <v>443</v>
      </c>
      <c r="E21" s="317" t="s">
        <v>443</v>
      </c>
      <c r="F21" s="317" t="s">
        <v>443</v>
      </c>
      <c r="G21" s="317" t="s">
        <v>443</v>
      </c>
      <c r="H21" s="317" t="s">
        <v>443</v>
      </c>
      <c r="I21" s="317" t="s">
        <v>443</v>
      </c>
      <c r="J21" s="317" t="s">
        <v>443</v>
      </c>
      <c r="K21" s="317" t="s">
        <v>443</v>
      </c>
      <c r="L21" s="317" t="s">
        <v>443</v>
      </c>
      <c r="M21" s="317" t="s">
        <v>443</v>
      </c>
      <c r="N21" s="317" t="s">
        <v>443</v>
      </c>
      <c r="O21" s="317" t="s">
        <v>443</v>
      </c>
      <c r="P21" s="317" t="s">
        <v>443</v>
      </c>
      <c r="Q21" s="317" t="s">
        <v>443</v>
      </c>
      <c r="R21" s="317" t="s">
        <v>443</v>
      </c>
      <c r="S21" s="317" t="s">
        <v>443</v>
      </c>
      <c r="T21" s="317" t="s">
        <v>443</v>
      </c>
      <c r="U21" s="317" t="s">
        <v>443</v>
      </c>
      <c r="V21" s="317" t="s">
        <v>443</v>
      </c>
      <c r="W21" s="317" t="s">
        <v>443</v>
      </c>
      <c r="X21" s="317" t="s">
        <v>443</v>
      </c>
      <c r="Y21" s="317" t="s">
        <v>443</v>
      </c>
      <c r="Z21" s="317" t="s">
        <v>443</v>
      </c>
      <c r="AA21" s="317" t="s">
        <v>443</v>
      </c>
      <c r="AB21" s="317" t="s">
        <v>443</v>
      </c>
      <c r="AC21" s="317" t="s">
        <v>443</v>
      </c>
      <c r="AD21" s="317" t="s">
        <v>443</v>
      </c>
      <c r="AE21" s="317" t="s">
        <v>443</v>
      </c>
      <c r="AF21" s="317" t="s">
        <v>443</v>
      </c>
      <c r="AG21" s="317" t="s">
        <v>443</v>
      </c>
      <c r="AH21" s="317" t="s">
        <v>443</v>
      </c>
      <c r="AI21" s="317" t="s">
        <v>443</v>
      </c>
      <c r="AJ21" s="317" t="s">
        <v>443</v>
      </c>
      <c r="AK21" s="317" t="s">
        <v>443</v>
      </c>
      <c r="AL21" s="317" t="s">
        <v>443</v>
      </c>
      <c r="AM21" s="317" t="s">
        <v>443</v>
      </c>
      <c r="AN21" s="317" t="s">
        <v>443</v>
      </c>
      <c r="AO21" s="317" t="s">
        <v>443</v>
      </c>
      <c r="AP21" s="317" t="s">
        <v>443</v>
      </c>
      <c r="AQ21" s="317" t="s">
        <v>443</v>
      </c>
      <c r="AR21" s="317" t="s">
        <v>443</v>
      </c>
      <c r="AS21" s="317" t="s">
        <v>443</v>
      </c>
      <c r="AT21" s="317" t="s">
        <v>443</v>
      </c>
      <c r="AU21" s="317" t="s">
        <v>443</v>
      </c>
      <c r="AV21" s="317" t="s">
        <v>443</v>
      </c>
      <c r="AW21" s="317" t="s">
        <v>443</v>
      </c>
      <c r="AX21" s="317" t="s">
        <v>443</v>
      </c>
      <c r="AY21" s="317" t="s">
        <v>443</v>
      </c>
      <c r="AZ21" s="317" t="s">
        <v>443</v>
      </c>
      <c r="BA21" s="317" t="s">
        <v>443</v>
      </c>
      <c r="BB21" s="317" t="s">
        <v>443</v>
      </c>
      <c r="BC21" s="317" t="s">
        <v>443</v>
      </c>
      <c r="BD21" s="317" t="s">
        <v>443</v>
      </c>
      <c r="BE21" s="317" t="s">
        <v>443</v>
      </c>
      <c r="BF21" s="317" t="s">
        <v>443</v>
      </c>
      <c r="BG21" s="317" t="s">
        <v>443</v>
      </c>
      <c r="BH21" s="317" t="s">
        <v>443</v>
      </c>
      <c r="BI21" s="317" t="s">
        <v>443</v>
      </c>
      <c r="BJ21" s="317" t="s">
        <v>443</v>
      </c>
      <c r="BK21" s="317" t="s">
        <v>443</v>
      </c>
      <c r="BL21" s="317">
        <v>648.39868019601681</v>
      </c>
      <c r="BM21" s="317">
        <v>677.56700463404729</v>
      </c>
      <c r="BN21" s="317">
        <v>663.08095054898035</v>
      </c>
      <c r="BO21" s="317">
        <v>626.78101775676737</v>
      </c>
      <c r="BP21" s="317">
        <v>550.93048016298599</v>
      </c>
      <c r="BQ21" s="317">
        <v>491.29283105119077</v>
      </c>
      <c r="BR21" s="317">
        <v>443.77461406450112</v>
      </c>
      <c r="BS21" s="317">
        <v>381.44098743695912</v>
      </c>
      <c r="BT21" s="317">
        <v>309.89289354464535</v>
      </c>
      <c r="BU21" s="317">
        <v>223.58938666833674</v>
      </c>
      <c r="BV21" s="317">
        <v>129.18126513060972</v>
      </c>
      <c r="BW21" s="317">
        <v>72.654974897967321</v>
      </c>
      <c r="BX21" s="317">
        <v>54.260416169302793</v>
      </c>
      <c r="BY21" s="317">
        <v>44.475965696277257</v>
      </c>
      <c r="BZ21" s="317">
        <v>35.932000078988395</v>
      </c>
      <c r="CA21" s="317">
        <v>28.742703522399594</v>
      </c>
      <c r="CB21" s="317">
        <v>20.344358087278884</v>
      </c>
      <c r="CC21" s="318">
        <v>12.550865769756779</v>
      </c>
    </row>
    <row r="22" spans="1:81" s="49" customFormat="1" ht="26.25" customHeight="1" x14ac:dyDescent="0.4">
      <c r="A22" s="348"/>
      <c r="B22" s="65" t="s">
        <v>566</v>
      </c>
      <c r="D22" s="317" t="s">
        <v>443</v>
      </c>
      <c r="E22" s="317" t="s">
        <v>443</v>
      </c>
      <c r="F22" s="317" t="s">
        <v>443</v>
      </c>
      <c r="G22" s="317" t="s">
        <v>443</v>
      </c>
      <c r="H22" s="317" t="s">
        <v>443</v>
      </c>
      <c r="I22" s="317" t="s">
        <v>443</v>
      </c>
      <c r="J22" s="317" t="s">
        <v>443</v>
      </c>
      <c r="K22" s="317" t="s">
        <v>443</v>
      </c>
      <c r="L22" s="317" t="s">
        <v>443</v>
      </c>
      <c r="M22" s="317" t="s">
        <v>443</v>
      </c>
      <c r="N22" s="317" t="s">
        <v>443</v>
      </c>
      <c r="O22" s="317" t="s">
        <v>443</v>
      </c>
      <c r="P22" s="317" t="s">
        <v>443</v>
      </c>
      <c r="Q22" s="317" t="s">
        <v>443</v>
      </c>
      <c r="R22" s="317" t="s">
        <v>443</v>
      </c>
      <c r="S22" s="317" t="s">
        <v>443</v>
      </c>
      <c r="T22" s="317" t="s">
        <v>443</v>
      </c>
      <c r="U22" s="317" t="s">
        <v>443</v>
      </c>
      <c r="V22" s="317" t="s">
        <v>443</v>
      </c>
      <c r="W22" s="317" t="s">
        <v>443</v>
      </c>
      <c r="X22" s="317" t="s">
        <v>443</v>
      </c>
      <c r="Y22" s="317" t="s">
        <v>443</v>
      </c>
      <c r="Z22" s="317" t="s">
        <v>443</v>
      </c>
      <c r="AA22" s="317" t="s">
        <v>443</v>
      </c>
      <c r="AB22" s="317" t="s">
        <v>443</v>
      </c>
      <c r="AC22" s="317" t="s">
        <v>443</v>
      </c>
      <c r="AD22" s="317" t="s">
        <v>443</v>
      </c>
      <c r="AE22" s="317" t="s">
        <v>443</v>
      </c>
      <c r="AF22" s="317" t="s">
        <v>443</v>
      </c>
      <c r="AG22" s="317" t="s">
        <v>443</v>
      </c>
      <c r="AH22" s="317" t="s">
        <v>443</v>
      </c>
      <c r="AI22" s="317" t="s">
        <v>443</v>
      </c>
      <c r="AJ22" s="317" t="s">
        <v>443</v>
      </c>
      <c r="AK22" s="317" t="s">
        <v>443</v>
      </c>
      <c r="AL22" s="317" t="s">
        <v>443</v>
      </c>
      <c r="AM22" s="317" t="s">
        <v>443</v>
      </c>
      <c r="AN22" s="317" t="s">
        <v>443</v>
      </c>
      <c r="AO22" s="317" t="s">
        <v>443</v>
      </c>
      <c r="AP22" s="317" t="s">
        <v>443</v>
      </c>
      <c r="AQ22" s="317" t="s">
        <v>443</v>
      </c>
      <c r="AR22" s="317" t="s">
        <v>443</v>
      </c>
      <c r="AS22" s="317" t="s">
        <v>443</v>
      </c>
      <c r="AT22" s="317" t="s">
        <v>443</v>
      </c>
      <c r="AU22" s="317" t="s">
        <v>443</v>
      </c>
      <c r="AV22" s="317" t="s">
        <v>443</v>
      </c>
      <c r="AW22" s="317" t="s">
        <v>443</v>
      </c>
      <c r="AX22" s="317" t="s">
        <v>443</v>
      </c>
      <c r="AY22" s="317" t="s">
        <v>443</v>
      </c>
      <c r="AZ22" s="317" t="s">
        <v>443</v>
      </c>
      <c r="BA22" s="317" t="s">
        <v>443</v>
      </c>
      <c r="BB22" s="317" t="s">
        <v>443</v>
      </c>
      <c r="BC22" s="317" t="s">
        <v>443</v>
      </c>
      <c r="BD22" s="317" t="s">
        <v>443</v>
      </c>
      <c r="BE22" s="317" t="s">
        <v>443</v>
      </c>
      <c r="BF22" s="317" t="s">
        <v>443</v>
      </c>
      <c r="BG22" s="317" t="s">
        <v>443</v>
      </c>
      <c r="BH22" s="317" t="s">
        <v>443</v>
      </c>
      <c r="BI22" s="317" t="s">
        <v>443</v>
      </c>
      <c r="BJ22" s="317" t="s">
        <v>443</v>
      </c>
      <c r="BK22" s="317" t="s">
        <v>443</v>
      </c>
      <c r="BL22" s="317">
        <v>4152.579372791467</v>
      </c>
      <c r="BM22" s="317">
        <v>4313.2385099654957</v>
      </c>
      <c r="BN22" s="317">
        <v>4443.152787180662</v>
      </c>
      <c r="BO22" s="317">
        <v>4622.5520183609024</v>
      </c>
      <c r="BP22" s="317">
        <v>4745.7790610750062</v>
      </c>
      <c r="BQ22" s="317">
        <v>4846.240294482328</v>
      </c>
      <c r="BR22" s="317">
        <v>4852.202471269452</v>
      </c>
      <c r="BS22" s="317">
        <v>4802.0500860739676</v>
      </c>
      <c r="BT22" s="317">
        <v>4647.386078796203</v>
      </c>
      <c r="BU22" s="317">
        <v>4480.8573206008805</v>
      </c>
      <c r="BV22" s="317">
        <v>4304.6380938767288</v>
      </c>
      <c r="BW22" s="317">
        <v>4196.0278028981675</v>
      </c>
      <c r="BX22" s="317">
        <v>4202.3041721409718</v>
      </c>
      <c r="BY22" s="317">
        <v>4409.271362813638</v>
      </c>
      <c r="BZ22" s="317">
        <v>4378.147266775346</v>
      </c>
      <c r="CA22" s="317">
        <v>4287.6203337454644</v>
      </c>
      <c r="CB22" s="317">
        <v>4381.1231137520317</v>
      </c>
      <c r="CC22" s="318">
        <v>4436.3592790461125</v>
      </c>
    </row>
    <row r="23" spans="1:81" s="49" customFormat="1" x14ac:dyDescent="0.4">
      <c r="A23" s="348"/>
      <c r="B23" s="65" t="s">
        <v>444</v>
      </c>
      <c r="D23" s="317" t="s">
        <v>443</v>
      </c>
      <c r="E23" s="317" t="s">
        <v>443</v>
      </c>
      <c r="F23" s="317" t="s">
        <v>443</v>
      </c>
      <c r="G23" s="317" t="s">
        <v>443</v>
      </c>
      <c r="H23" s="317" t="s">
        <v>443</v>
      </c>
      <c r="I23" s="317" t="s">
        <v>443</v>
      </c>
      <c r="J23" s="317" t="s">
        <v>443</v>
      </c>
      <c r="K23" s="317" t="s">
        <v>443</v>
      </c>
      <c r="L23" s="317" t="s">
        <v>443</v>
      </c>
      <c r="M23" s="317" t="s">
        <v>443</v>
      </c>
      <c r="N23" s="317" t="s">
        <v>443</v>
      </c>
      <c r="O23" s="317" t="s">
        <v>443</v>
      </c>
      <c r="P23" s="317" t="s">
        <v>443</v>
      </c>
      <c r="Q23" s="317" t="s">
        <v>443</v>
      </c>
      <c r="R23" s="317" t="s">
        <v>443</v>
      </c>
      <c r="S23" s="317" t="s">
        <v>443</v>
      </c>
      <c r="T23" s="317" t="s">
        <v>443</v>
      </c>
      <c r="U23" s="317" t="s">
        <v>443</v>
      </c>
      <c r="V23" s="317" t="s">
        <v>443</v>
      </c>
      <c r="W23" s="317" t="s">
        <v>443</v>
      </c>
      <c r="X23" s="317" t="s">
        <v>443</v>
      </c>
      <c r="Y23" s="317" t="s">
        <v>443</v>
      </c>
      <c r="Z23" s="317" t="s">
        <v>443</v>
      </c>
      <c r="AA23" s="317" t="s">
        <v>443</v>
      </c>
      <c r="AB23" s="317" t="s">
        <v>443</v>
      </c>
      <c r="AC23" s="317" t="s">
        <v>443</v>
      </c>
      <c r="AD23" s="317" t="s">
        <v>443</v>
      </c>
      <c r="AE23" s="317" t="s">
        <v>443</v>
      </c>
      <c r="AF23" s="317" t="s">
        <v>443</v>
      </c>
      <c r="AG23" s="317" t="s">
        <v>443</v>
      </c>
      <c r="AH23" s="317" t="s">
        <v>443</v>
      </c>
      <c r="AI23" s="317" t="s">
        <v>443</v>
      </c>
      <c r="AJ23" s="317" t="s">
        <v>443</v>
      </c>
      <c r="AK23" s="317" t="s">
        <v>443</v>
      </c>
      <c r="AL23" s="317" t="s">
        <v>443</v>
      </c>
      <c r="AM23" s="317" t="s">
        <v>443</v>
      </c>
      <c r="AN23" s="317" t="s">
        <v>443</v>
      </c>
      <c r="AO23" s="317" t="s">
        <v>443</v>
      </c>
      <c r="AP23" s="317" t="s">
        <v>443</v>
      </c>
      <c r="AQ23" s="317" t="s">
        <v>443</v>
      </c>
      <c r="AR23" s="317" t="s">
        <v>443</v>
      </c>
      <c r="AS23" s="317" t="s">
        <v>443</v>
      </c>
      <c r="AT23" s="317" t="s">
        <v>443</v>
      </c>
      <c r="AU23" s="317" t="s">
        <v>443</v>
      </c>
      <c r="AV23" s="317" t="s">
        <v>443</v>
      </c>
      <c r="AW23" s="317" t="s">
        <v>443</v>
      </c>
      <c r="AX23" s="317" t="s">
        <v>443</v>
      </c>
      <c r="AY23" s="317" t="s">
        <v>443</v>
      </c>
      <c r="AZ23" s="317" t="s">
        <v>443</v>
      </c>
      <c r="BA23" s="317" t="s">
        <v>443</v>
      </c>
      <c r="BB23" s="317" t="s">
        <v>443</v>
      </c>
      <c r="BC23" s="317" t="s">
        <v>443</v>
      </c>
      <c r="BD23" s="317" t="s">
        <v>443</v>
      </c>
      <c r="BE23" s="317" t="s">
        <v>443</v>
      </c>
      <c r="BF23" s="317" t="s">
        <v>443</v>
      </c>
      <c r="BG23" s="317" t="s">
        <v>443</v>
      </c>
      <c r="BH23" s="317" t="s">
        <v>443</v>
      </c>
      <c r="BI23" s="317" t="s">
        <v>443</v>
      </c>
      <c r="BJ23" s="317" t="s">
        <v>443</v>
      </c>
      <c r="BK23" s="317" t="s">
        <v>443</v>
      </c>
      <c r="BL23" s="317">
        <v>99.45993897531325</v>
      </c>
      <c r="BM23" s="317">
        <v>126.1038655767793</v>
      </c>
      <c r="BN23" s="317">
        <v>152.98604032937789</v>
      </c>
      <c r="BO23" s="317">
        <v>179.42766398503792</v>
      </c>
      <c r="BP23" s="317">
        <v>220.87045793975454</v>
      </c>
      <c r="BQ23" s="317">
        <v>252.27197576665208</v>
      </c>
      <c r="BR23" s="317">
        <v>274.23709589580255</v>
      </c>
      <c r="BS23" s="317">
        <v>300.25519274908095</v>
      </c>
      <c r="BT23" s="317">
        <v>302.12204374352308</v>
      </c>
      <c r="BU23" s="317">
        <v>285.93220021424474</v>
      </c>
      <c r="BV23" s="317">
        <v>307.00938115698864</v>
      </c>
      <c r="BW23" s="317">
        <v>344.67010386164281</v>
      </c>
      <c r="BX23" s="317">
        <v>336.00221218560938</v>
      </c>
      <c r="BY23" s="317">
        <v>317.03174224862164</v>
      </c>
      <c r="BZ23" s="317">
        <v>311.81814761781817</v>
      </c>
      <c r="CA23" s="317">
        <v>307.25978581639572</v>
      </c>
      <c r="CB23" s="317">
        <v>299.18477591853474</v>
      </c>
      <c r="CC23" s="318">
        <v>275.01211836097906</v>
      </c>
    </row>
    <row r="24" spans="1:81" s="49" customFormat="1" x14ac:dyDescent="0.4">
      <c r="A24" s="348"/>
      <c r="B24" s="65" t="s">
        <v>567</v>
      </c>
      <c r="D24" s="317" t="s">
        <v>443</v>
      </c>
      <c r="E24" s="317" t="s">
        <v>443</v>
      </c>
      <c r="F24" s="317" t="s">
        <v>443</v>
      </c>
      <c r="G24" s="317" t="s">
        <v>443</v>
      </c>
      <c r="H24" s="317" t="s">
        <v>443</v>
      </c>
      <c r="I24" s="317" t="s">
        <v>443</v>
      </c>
      <c r="J24" s="317" t="s">
        <v>443</v>
      </c>
      <c r="K24" s="317" t="s">
        <v>443</v>
      </c>
      <c r="L24" s="317" t="s">
        <v>443</v>
      </c>
      <c r="M24" s="317" t="s">
        <v>443</v>
      </c>
      <c r="N24" s="317" t="s">
        <v>443</v>
      </c>
      <c r="O24" s="317" t="s">
        <v>443</v>
      </c>
      <c r="P24" s="317" t="s">
        <v>443</v>
      </c>
      <c r="Q24" s="317" t="s">
        <v>443</v>
      </c>
      <c r="R24" s="317" t="s">
        <v>443</v>
      </c>
      <c r="S24" s="317" t="s">
        <v>443</v>
      </c>
      <c r="T24" s="317" t="s">
        <v>443</v>
      </c>
      <c r="U24" s="317" t="s">
        <v>443</v>
      </c>
      <c r="V24" s="317" t="s">
        <v>443</v>
      </c>
      <c r="W24" s="317" t="s">
        <v>443</v>
      </c>
      <c r="X24" s="317" t="s">
        <v>443</v>
      </c>
      <c r="Y24" s="317" t="s">
        <v>443</v>
      </c>
      <c r="Z24" s="317" t="s">
        <v>443</v>
      </c>
      <c r="AA24" s="317" t="s">
        <v>443</v>
      </c>
      <c r="AB24" s="317" t="s">
        <v>443</v>
      </c>
      <c r="AC24" s="317" t="s">
        <v>443</v>
      </c>
      <c r="AD24" s="317" t="s">
        <v>443</v>
      </c>
      <c r="AE24" s="317" t="s">
        <v>443</v>
      </c>
      <c r="AF24" s="317" t="s">
        <v>443</v>
      </c>
      <c r="AG24" s="317" t="s">
        <v>443</v>
      </c>
      <c r="AH24" s="317" t="s">
        <v>443</v>
      </c>
      <c r="AI24" s="317" t="s">
        <v>443</v>
      </c>
      <c r="AJ24" s="317" t="s">
        <v>443</v>
      </c>
      <c r="AK24" s="317" t="s">
        <v>443</v>
      </c>
      <c r="AL24" s="317" t="s">
        <v>443</v>
      </c>
      <c r="AM24" s="317" t="s">
        <v>443</v>
      </c>
      <c r="AN24" s="317" t="s">
        <v>443</v>
      </c>
      <c r="AO24" s="317" t="s">
        <v>443</v>
      </c>
      <c r="AP24" s="317" t="s">
        <v>443</v>
      </c>
      <c r="AQ24" s="317" t="s">
        <v>443</v>
      </c>
      <c r="AR24" s="317" t="s">
        <v>443</v>
      </c>
      <c r="AS24" s="317" t="s">
        <v>443</v>
      </c>
      <c r="AT24" s="317" t="s">
        <v>443</v>
      </c>
      <c r="AU24" s="317" t="s">
        <v>443</v>
      </c>
      <c r="AV24" s="317" t="s">
        <v>443</v>
      </c>
      <c r="AW24" s="317" t="s">
        <v>443</v>
      </c>
      <c r="AX24" s="317" t="s">
        <v>443</v>
      </c>
      <c r="AY24" s="317" t="s">
        <v>443</v>
      </c>
      <c r="AZ24" s="317" t="s">
        <v>443</v>
      </c>
      <c r="BA24" s="317" t="s">
        <v>443</v>
      </c>
      <c r="BB24" s="317" t="s">
        <v>443</v>
      </c>
      <c r="BC24" s="317" t="s">
        <v>443</v>
      </c>
      <c r="BD24" s="317" t="s">
        <v>443</v>
      </c>
      <c r="BE24" s="317" t="s">
        <v>443</v>
      </c>
      <c r="BF24" s="317" t="s">
        <v>443</v>
      </c>
      <c r="BG24" s="317" t="s">
        <v>443</v>
      </c>
      <c r="BH24" s="317" t="s">
        <v>443</v>
      </c>
      <c r="BI24" s="317" t="s">
        <v>443</v>
      </c>
      <c r="BJ24" s="317" t="s">
        <v>443</v>
      </c>
      <c r="BK24" s="317" t="s">
        <v>443</v>
      </c>
      <c r="BL24" s="317">
        <v>22.911098280285508</v>
      </c>
      <c r="BM24" s="317">
        <v>26.48139283378131</v>
      </c>
      <c r="BN24" s="317">
        <v>29.383466506712136</v>
      </c>
      <c r="BO24" s="317">
        <v>31.163302722754715</v>
      </c>
      <c r="BP24" s="317">
        <v>32.761190341591991</v>
      </c>
      <c r="BQ24" s="317">
        <v>32.515440545309076</v>
      </c>
      <c r="BR24" s="317">
        <v>32.218041485030888</v>
      </c>
      <c r="BS24" s="317">
        <v>32.620100909511436</v>
      </c>
      <c r="BT24" s="317">
        <v>31.906919767503069</v>
      </c>
      <c r="BU24" s="317">
        <v>26.665432947447133</v>
      </c>
      <c r="BV24" s="317">
        <v>24.959949829831139</v>
      </c>
      <c r="BW24" s="317">
        <v>18.619799658536461</v>
      </c>
      <c r="BX24" s="317">
        <v>13.604227177961334</v>
      </c>
      <c r="BY24" s="317">
        <v>9.6305732276777842</v>
      </c>
      <c r="BZ24" s="317">
        <v>6.9720163441516352</v>
      </c>
      <c r="CA24" s="317">
        <v>5.1513029070365501</v>
      </c>
      <c r="CB24" s="317">
        <v>3.4017429783528206</v>
      </c>
      <c r="CC24" s="318">
        <v>1.5443638656152845</v>
      </c>
    </row>
    <row r="25" spans="1:81" s="49" customFormat="1" x14ac:dyDescent="0.4">
      <c r="A25" s="348"/>
      <c r="B25" s="65" t="s">
        <v>33</v>
      </c>
      <c r="D25" s="317" t="s">
        <v>443</v>
      </c>
      <c r="E25" s="317" t="s">
        <v>443</v>
      </c>
      <c r="F25" s="317" t="s">
        <v>443</v>
      </c>
      <c r="G25" s="317" t="s">
        <v>443</v>
      </c>
      <c r="H25" s="317" t="s">
        <v>443</v>
      </c>
      <c r="I25" s="317" t="s">
        <v>443</v>
      </c>
      <c r="J25" s="317" t="s">
        <v>443</v>
      </c>
      <c r="K25" s="317" t="s">
        <v>443</v>
      </c>
      <c r="L25" s="317" t="s">
        <v>443</v>
      </c>
      <c r="M25" s="317" t="s">
        <v>443</v>
      </c>
      <c r="N25" s="317" t="s">
        <v>443</v>
      </c>
      <c r="O25" s="317" t="s">
        <v>443</v>
      </c>
      <c r="P25" s="317" t="s">
        <v>443</v>
      </c>
      <c r="Q25" s="317" t="s">
        <v>443</v>
      </c>
      <c r="R25" s="317" t="s">
        <v>443</v>
      </c>
      <c r="S25" s="317" t="s">
        <v>443</v>
      </c>
      <c r="T25" s="317" t="s">
        <v>443</v>
      </c>
      <c r="U25" s="317" t="s">
        <v>443</v>
      </c>
      <c r="V25" s="317" t="s">
        <v>443</v>
      </c>
      <c r="W25" s="317" t="s">
        <v>443</v>
      </c>
      <c r="X25" s="317" t="s">
        <v>443</v>
      </c>
      <c r="Y25" s="317" t="s">
        <v>443</v>
      </c>
      <c r="Z25" s="317" t="s">
        <v>443</v>
      </c>
      <c r="AA25" s="317" t="s">
        <v>443</v>
      </c>
      <c r="AB25" s="317" t="s">
        <v>443</v>
      </c>
      <c r="AC25" s="317" t="s">
        <v>443</v>
      </c>
      <c r="AD25" s="317" t="s">
        <v>443</v>
      </c>
      <c r="AE25" s="317" t="s">
        <v>443</v>
      </c>
      <c r="AF25" s="317" t="s">
        <v>443</v>
      </c>
      <c r="AG25" s="317" t="s">
        <v>443</v>
      </c>
      <c r="AH25" s="317" t="s">
        <v>443</v>
      </c>
      <c r="AI25" s="317" t="s">
        <v>443</v>
      </c>
      <c r="AJ25" s="317" t="s">
        <v>443</v>
      </c>
      <c r="AK25" s="317" t="s">
        <v>443</v>
      </c>
      <c r="AL25" s="317" t="s">
        <v>443</v>
      </c>
      <c r="AM25" s="317" t="s">
        <v>443</v>
      </c>
      <c r="AN25" s="317" t="s">
        <v>443</v>
      </c>
      <c r="AO25" s="317" t="s">
        <v>443</v>
      </c>
      <c r="AP25" s="317" t="s">
        <v>443</v>
      </c>
      <c r="AQ25" s="317" t="s">
        <v>443</v>
      </c>
      <c r="AR25" s="317" t="s">
        <v>443</v>
      </c>
      <c r="AS25" s="317" t="s">
        <v>443</v>
      </c>
      <c r="AT25" s="317" t="s">
        <v>443</v>
      </c>
      <c r="AU25" s="317" t="s">
        <v>443</v>
      </c>
      <c r="AV25" s="317" t="s">
        <v>443</v>
      </c>
      <c r="AW25" s="317" t="s">
        <v>443</v>
      </c>
      <c r="AX25" s="317" t="s">
        <v>443</v>
      </c>
      <c r="AY25" s="317" t="s">
        <v>443</v>
      </c>
      <c r="AZ25" s="317" t="s">
        <v>443</v>
      </c>
      <c r="BA25" s="317" t="s">
        <v>443</v>
      </c>
      <c r="BB25" s="317" t="s">
        <v>443</v>
      </c>
      <c r="BC25" s="317" t="s">
        <v>443</v>
      </c>
      <c r="BD25" s="317" t="s">
        <v>443</v>
      </c>
      <c r="BE25" s="317" t="s">
        <v>443</v>
      </c>
      <c r="BF25" s="317" t="s">
        <v>443</v>
      </c>
      <c r="BG25" s="317" t="s">
        <v>443</v>
      </c>
      <c r="BH25" s="317" t="s">
        <v>443</v>
      </c>
      <c r="BI25" s="317" t="s">
        <v>443</v>
      </c>
      <c r="BJ25" s="317" t="s">
        <v>443</v>
      </c>
      <c r="BK25" s="317" t="s">
        <v>443</v>
      </c>
      <c r="BL25" s="317">
        <v>729.57844381337998</v>
      </c>
      <c r="BM25" s="317">
        <v>811.77139366659742</v>
      </c>
      <c r="BN25" s="317">
        <v>789.08018610923807</v>
      </c>
      <c r="BO25" s="317">
        <v>845.76504266207826</v>
      </c>
      <c r="BP25" s="317">
        <v>954.91007025113925</v>
      </c>
      <c r="BQ25" s="317">
        <v>1050.0322154118712</v>
      </c>
      <c r="BR25" s="317">
        <v>1152.4229375804537</v>
      </c>
      <c r="BS25" s="317">
        <v>1242.6322315630098</v>
      </c>
      <c r="BT25" s="317">
        <v>1317.0764254864059</v>
      </c>
      <c r="BU25" s="317">
        <v>1382.1764984226986</v>
      </c>
      <c r="BV25" s="317">
        <v>1433.7626230447277</v>
      </c>
      <c r="BW25" s="317">
        <v>1487.5764416138577</v>
      </c>
      <c r="BX25" s="317">
        <v>1536.3507693099959</v>
      </c>
      <c r="BY25" s="317">
        <v>1653.6453328610914</v>
      </c>
      <c r="BZ25" s="317">
        <v>1748.9456424238642</v>
      </c>
      <c r="CA25" s="317">
        <v>1882.1291297981627</v>
      </c>
      <c r="CB25" s="317">
        <v>2042.1809674363135</v>
      </c>
      <c r="CC25" s="318">
        <v>2046.7179469464334</v>
      </c>
    </row>
    <row r="26" spans="1:81" s="49" customFormat="1" x14ac:dyDescent="0.4">
      <c r="A26" s="348"/>
      <c r="B26" s="65" t="s">
        <v>607</v>
      </c>
      <c r="D26" s="317" t="s">
        <v>443</v>
      </c>
      <c r="E26" s="317" t="s">
        <v>443</v>
      </c>
      <c r="F26" s="317" t="s">
        <v>443</v>
      </c>
      <c r="G26" s="317" t="s">
        <v>443</v>
      </c>
      <c r="H26" s="317" t="s">
        <v>443</v>
      </c>
      <c r="I26" s="317" t="s">
        <v>443</v>
      </c>
      <c r="J26" s="317" t="s">
        <v>443</v>
      </c>
      <c r="K26" s="317" t="s">
        <v>443</v>
      </c>
      <c r="L26" s="317" t="s">
        <v>443</v>
      </c>
      <c r="M26" s="317" t="s">
        <v>443</v>
      </c>
      <c r="N26" s="317" t="s">
        <v>443</v>
      </c>
      <c r="O26" s="317" t="s">
        <v>443</v>
      </c>
      <c r="P26" s="317" t="s">
        <v>443</v>
      </c>
      <c r="Q26" s="317" t="s">
        <v>443</v>
      </c>
      <c r="R26" s="317" t="s">
        <v>443</v>
      </c>
      <c r="S26" s="317" t="s">
        <v>443</v>
      </c>
      <c r="T26" s="317" t="s">
        <v>443</v>
      </c>
      <c r="U26" s="317" t="s">
        <v>443</v>
      </c>
      <c r="V26" s="317" t="s">
        <v>443</v>
      </c>
      <c r="W26" s="317" t="s">
        <v>443</v>
      </c>
      <c r="X26" s="317" t="s">
        <v>443</v>
      </c>
      <c r="Y26" s="317" t="s">
        <v>443</v>
      </c>
      <c r="Z26" s="317" t="s">
        <v>443</v>
      </c>
      <c r="AA26" s="317" t="s">
        <v>443</v>
      </c>
      <c r="AB26" s="317" t="s">
        <v>443</v>
      </c>
      <c r="AC26" s="317" t="s">
        <v>443</v>
      </c>
      <c r="AD26" s="317" t="s">
        <v>443</v>
      </c>
      <c r="AE26" s="317" t="s">
        <v>443</v>
      </c>
      <c r="AF26" s="317" t="s">
        <v>443</v>
      </c>
      <c r="AG26" s="317" t="s">
        <v>443</v>
      </c>
      <c r="AH26" s="317" t="s">
        <v>443</v>
      </c>
      <c r="AI26" s="317" t="s">
        <v>443</v>
      </c>
      <c r="AJ26" s="317" t="s">
        <v>443</v>
      </c>
      <c r="AK26" s="317" t="s">
        <v>443</v>
      </c>
      <c r="AL26" s="317" t="s">
        <v>443</v>
      </c>
      <c r="AM26" s="317" t="s">
        <v>443</v>
      </c>
      <c r="AN26" s="317" t="s">
        <v>443</v>
      </c>
      <c r="AO26" s="317" t="s">
        <v>443</v>
      </c>
      <c r="AP26" s="317" t="s">
        <v>443</v>
      </c>
      <c r="AQ26" s="317" t="s">
        <v>443</v>
      </c>
      <c r="AR26" s="317" t="s">
        <v>443</v>
      </c>
      <c r="AS26" s="317" t="s">
        <v>443</v>
      </c>
      <c r="AT26" s="317" t="s">
        <v>443</v>
      </c>
      <c r="AU26" s="317" t="s">
        <v>443</v>
      </c>
      <c r="AV26" s="317" t="s">
        <v>443</v>
      </c>
      <c r="AW26" s="317" t="s">
        <v>443</v>
      </c>
      <c r="AX26" s="317" t="s">
        <v>443</v>
      </c>
      <c r="AY26" s="317" t="s">
        <v>443</v>
      </c>
      <c r="AZ26" s="317" t="s">
        <v>443</v>
      </c>
      <c r="BA26" s="317" t="s">
        <v>443</v>
      </c>
      <c r="BB26" s="317" t="s">
        <v>443</v>
      </c>
      <c r="BC26" s="317" t="s">
        <v>443</v>
      </c>
      <c r="BD26" s="317" t="s">
        <v>443</v>
      </c>
      <c r="BE26" s="317" t="s">
        <v>443</v>
      </c>
      <c r="BF26" s="317" t="s">
        <v>443</v>
      </c>
      <c r="BG26" s="317" t="s">
        <v>443</v>
      </c>
      <c r="BH26" s="317" t="s">
        <v>443</v>
      </c>
      <c r="BI26" s="317" t="s">
        <v>443</v>
      </c>
      <c r="BJ26" s="317" t="s">
        <v>443</v>
      </c>
      <c r="BK26" s="317" t="s">
        <v>443</v>
      </c>
      <c r="BL26" s="317">
        <v>1732.6349857079667</v>
      </c>
      <c r="BM26" s="317">
        <v>2425.5878015465441</v>
      </c>
      <c r="BN26" s="317">
        <v>3188.439054253764</v>
      </c>
      <c r="BO26" s="317">
        <v>3820.5403163022961</v>
      </c>
      <c r="BP26" s="317">
        <v>4315.1379425227778</v>
      </c>
      <c r="BQ26" s="317">
        <v>4861.3146503387634</v>
      </c>
      <c r="BR26" s="317">
        <v>5311.7474062442998</v>
      </c>
      <c r="BS26" s="317">
        <v>5479.6586182681949</v>
      </c>
      <c r="BT26" s="317">
        <v>5300.9156882785428</v>
      </c>
      <c r="BU26" s="317">
        <v>4949.7419052072837</v>
      </c>
      <c r="BV26" s="317">
        <v>4590.9738656666432</v>
      </c>
      <c r="BW26" s="317">
        <v>4053.5411815185134</v>
      </c>
      <c r="BX26" s="317">
        <v>3827.9385019832057</v>
      </c>
      <c r="BY26" s="317">
        <v>3948.7753024694366</v>
      </c>
      <c r="BZ26" s="317">
        <v>3831.8687992573664</v>
      </c>
      <c r="CA26" s="317">
        <v>3590.4013234389286</v>
      </c>
      <c r="CB26" s="317">
        <v>3141.4910811132604</v>
      </c>
      <c r="CC26" s="318">
        <v>2446.5705983554899</v>
      </c>
    </row>
    <row r="27" spans="1:81" s="49" customFormat="1" ht="26.25" customHeight="1" x14ac:dyDescent="0.4">
      <c r="A27" s="348"/>
      <c r="B27" s="65" t="s">
        <v>569</v>
      </c>
      <c r="D27" s="317">
        <f t="shared" ref="D27:AI27" si="2">D30</f>
        <v>0</v>
      </c>
      <c r="E27" s="317">
        <f t="shared" si="2"/>
        <v>0</v>
      </c>
      <c r="F27" s="317">
        <f t="shared" si="2"/>
        <v>0</v>
      </c>
      <c r="G27" s="317">
        <f t="shared" si="2"/>
        <v>0</v>
      </c>
      <c r="H27" s="317">
        <f t="shared" si="2"/>
        <v>0</v>
      </c>
      <c r="I27" s="317">
        <f t="shared" si="2"/>
        <v>0</v>
      </c>
      <c r="J27" s="317">
        <f t="shared" si="2"/>
        <v>0</v>
      </c>
      <c r="K27" s="317">
        <f t="shared" si="2"/>
        <v>0</v>
      </c>
      <c r="L27" s="317">
        <f t="shared" si="2"/>
        <v>0</v>
      </c>
      <c r="M27" s="317">
        <f t="shared" si="2"/>
        <v>0</v>
      </c>
      <c r="N27" s="317">
        <f t="shared" si="2"/>
        <v>0</v>
      </c>
      <c r="O27" s="317">
        <f t="shared" si="2"/>
        <v>0</v>
      </c>
      <c r="P27" s="317">
        <f t="shared" si="2"/>
        <v>0</v>
      </c>
      <c r="Q27" s="317">
        <f t="shared" si="2"/>
        <v>0</v>
      </c>
      <c r="R27" s="317">
        <f t="shared" si="2"/>
        <v>0</v>
      </c>
      <c r="S27" s="317">
        <f t="shared" si="2"/>
        <v>0</v>
      </c>
      <c r="T27" s="317">
        <f t="shared" si="2"/>
        <v>0</v>
      </c>
      <c r="U27" s="317">
        <f t="shared" si="2"/>
        <v>0</v>
      </c>
      <c r="V27" s="317">
        <f t="shared" si="2"/>
        <v>0</v>
      </c>
      <c r="W27" s="317">
        <f t="shared" si="2"/>
        <v>0</v>
      </c>
      <c r="X27" s="317">
        <f t="shared" si="2"/>
        <v>0</v>
      </c>
      <c r="Y27" s="317">
        <f t="shared" si="2"/>
        <v>0</v>
      </c>
      <c r="Z27" s="317">
        <f t="shared" si="2"/>
        <v>0</v>
      </c>
      <c r="AA27" s="317">
        <f t="shared" si="2"/>
        <v>0</v>
      </c>
      <c r="AB27" s="317">
        <f t="shared" si="2"/>
        <v>0</v>
      </c>
      <c r="AC27" s="317">
        <f t="shared" si="2"/>
        <v>0</v>
      </c>
      <c r="AD27" s="317">
        <f t="shared" si="2"/>
        <v>0</v>
      </c>
      <c r="AE27" s="317">
        <f t="shared" si="2"/>
        <v>0</v>
      </c>
      <c r="AF27" s="317">
        <f t="shared" si="2"/>
        <v>0</v>
      </c>
      <c r="AG27" s="317">
        <f t="shared" si="2"/>
        <v>0</v>
      </c>
      <c r="AH27" s="317">
        <f t="shared" si="2"/>
        <v>320.9395900106818</v>
      </c>
      <c r="AI27" s="317">
        <f t="shared" si="2"/>
        <v>352.75813604081998</v>
      </c>
      <c r="AJ27" s="317">
        <f t="shared" ref="AJ27:BQ27" si="3">AJ30</f>
        <v>455.35323341022615</v>
      </c>
      <c r="AK27" s="317">
        <f t="shared" si="3"/>
        <v>736.40552867942881</v>
      </c>
      <c r="AL27" s="317">
        <f t="shared" si="3"/>
        <v>946.35929177961918</v>
      </c>
      <c r="AM27" s="317">
        <f t="shared" si="3"/>
        <v>1119.0866247744702</v>
      </c>
      <c r="AN27" s="317">
        <f t="shared" si="3"/>
        <v>1260.4022225303984</v>
      </c>
      <c r="AO27" s="317">
        <f t="shared" si="3"/>
        <v>1413.4558865030046</v>
      </c>
      <c r="AP27" s="317">
        <f t="shared" si="3"/>
        <v>1518.3915054319073</v>
      </c>
      <c r="AQ27" s="317">
        <f t="shared" si="3"/>
        <v>1572.8116400781266</v>
      </c>
      <c r="AR27" s="317">
        <f t="shared" si="3"/>
        <v>1819.8820000000001</v>
      </c>
      <c r="AS27" s="317">
        <f t="shared" si="3"/>
        <v>2044.9829999999999</v>
      </c>
      <c r="AT27" s="317">
        <f t="shared" si="3"/>
        <v>2323.52</v>
      </c>
      <c r="AU27" s="317">
        <f t="shared" si="3"/>
        <v>2573.1280000000002</v>
      </c>
      <c r="AV27" s="317">
        <f t="shared" si="3"/>
        <v>2807.8249999999998</v>
      </c>
      <c r="AW27" s="317">
        <f t="shared" si="3"/>
        <v>3189.0050000000001</v>
      </c>
      <c r="AX27" s="317">
        <f t="shared" si="3"/>
        <v>3402.2148963971672</v>
      </c>
      <c r="AY27" s="317">
        <f t="shared" si="3"/>
        <v>3614.8473488867526</v>
      </c>
      <c r="AZ27" s="317">
        <f t="shared" si="3"/>
        <v>3751.9206727282358</v>
      </c>
      <c r="BA27" s="317">
        <f t="shared" si="3"/>
        <v>3788.0146137757624</v>
      </c>
      <c r="BB27" s="317">
        <f t="shared" si="3"/>
        <v>3851.7417929521921</v>
      </c>
      <c r="BC27" s="317">
        <f t="shared" si="3"/>
        <v>3997.2728888889624</v>
      </c>
      <c r="BD27" s="317">
        <f t="shared" si="3"/>
        <v>4207.3417317175063</v>
      </c>
      <c r="BE27" s="317">
        <f t="shared" si="3"/>
        <v>4458.6120397296809</v>
      </c>
      <c r="BF27" s="317">
        <f t="shared" si="3"/>
        <v>4782.8062827579006</v>
      </c>
      <c r="BG27" s="317">
        <f t="shared" si="3"/>
        <v>4439.9426964228405</v>
      </c>
      <c r="BH27" s="317">
        <f t="shared" si="3"/>
        <v>4548.4601171225586</v>
      </c>
      <c r="BI27" s="317">
        <f t="shared" si="3"/>
        <v>4563.9384927414358</v>
      </c>
      <c r="BJ27" s="317">
        <f t="shared" si="3"/>
        <v>4861.4789099542368</v>
      </c>
      <c r="BK27" s="317">
        <f t="shared" si="3"/>
        <v>4923.6027084858815</v>
      </c>
      <c r="BL27" s="317">
        <f t="shared" si="3"/>
        <v>5503.9442212258709</v>
      </c>
      <c r="BM27" s="317">
        <f t="shared" si="3"/>
        <v>5762.4397376097304</v>
      </c>
      <c r="BN27" s="317">
        <f t="shared" si="3"/>
        <v>5948.9797621593234</v>
      </c>
      <c r="BO27" s="317">
        <f t="shared" si="3"/>
        <v>6241.622946717006</v>
      </c>
      <c r="BP27" s="317">
        <f t="shared" si="3"/>
        <v>6427.139962759471</v>
      </c>
      <c r="BQ27" s="317">
        <f t="shared" si="3"/>
        <v>6544.0581409153201</v>
      </c>
      <c r="BR27" s="317">
        <v>6578.0549409279665</v>
      </c>
      <c r="BS27" s="317">
        <v>6527.4880116677159</v>
      </c>
      <c r="BT27" s="317">
        <v>6329.2889150000001</v>
      </c>
      <c r="BU27" s="317">
        <v>6088.1434402404884</v>
      </c>
      <c r="BV27" s="317">
        <v>5834.4756976856261</v>
      </c>
      <c r="BW27" s="317">
        <v>5762.6845815255419</v>
      </c>
      <c r="BX27" s="317">
        <v>5753.7273486837148</v>
      </c>
      <c r="BY27" s="317">
        <v>6062.9166956747367</v>
      </c>
      <c r="BZ27" s="317">
        <v>6127.0929091992148</v>
      </c>
      <c r="CA27" s="317">
        <v>6169.7494635436315</v>
      </c>
      <c r="CB27" s="317">
        <v>6423.3040811883538</v>
      </c>
      <c r="CC27" s="318">
        <v>6483.0772259925516</v>
      </c>
    </row>
    <row r="28" spans="1:81" s="49" customFormat="1" x14ac:dyDescent="0.4">
      <c r="A28" s="348"/>
      <c r="B28" s="65" t="s">
        <v>570</v>
      </c>
      <c r="D28" s="317">
        <f t="shared" ref="D28:AI28" si="4">SUM(D31:D34)</f>
        <v>0</v>
      </c>
      <c r="E28" s="317">
        <f t="shared" si="4"/>
        <v>0</v>
      </c>
      <c r="F28" s="317">
        <f t="shared" si="4"/>
        <v>0</v>
      </c>
      <c r="G28" s="317">
        <f t="shared" si="4"/>
        <v>0</v>
      </c>
      <c r="H28" s="317">
        <f t="shared" si="4"/>
        <v>0</v>
      </c>
      <c r="I28" s="317">
        <f t="shared" si="4"/>
        <v>0</v>
      </c>
      <c r="J28" s="317">
        <f t="shared" si="4"/>
        <v>0</v>
      </c>
      <c r="K28" s="317">
        <f t="shared" si="4"/>
        <v>0</v>
      </c>
      <c r="L28" s="317">
        <f t="shared" si="4"/>
        <v>0</v>
      </c>
      <c r="M28" s="317">
        <f t="shared" si="4"/>
        <v>0</v>
      </c>
      <c r="N28" s="317">
        <f t="shared" si="4"/>
        <v>0</v>
      </c>
      <c r="O28" s="317">
        <f t="shared" si="4"/>
        <v>0</v>
      </c>
      <c r="P28" s="317">
        <f t="shared" si="4"/>
        <v>0</v>
      </c>
      <c r="Q28" s="317">
        <f t="shared" si="4"/>
        <v>0</v>
      </c>
      <c r="R28" s="317">
        <f t="shared" si="4"/>
        <v>0</v>
      </c>
      <c r="S28" s="317">
        <f t="shared" si="4"/>
        <v>0</v>
      </c>
      <c r="T28" s="317">
        <f t="shared" si="4"/>
        <v>0</v>
      </c>
      <c r="U28" s="317">
        <f t="shared" si="4"/>
        <v>0</v>
      </c>
      <c r="V28" s="317">
        <f t="shared" si="4"/>
        <v>0</v>
      </c>
      <c r="W28" s="317">
        <f t="shared" si="4"/>
        <v>0</v>
      </c>
      <c r="X28" s="317">
        <f t="shared" si="4"/>
        <v>0</v>
      </c>
      <c r="Y28" s="317">
        <f t="shared" si="4"/>
        <v>0</v>
      </c>
      <c r="Z28" s="317">
        <f t="shared" si="4"/>
        <v>0</v>
      </c>
      <c r="AA28" s="317">
        <f t="shared" si="4"/>
        <v>0</v>
      </c>
      <c r="AB28" s="317">
        <f t="shared" si="4"/>
        <v>0</v>
      </c>
      <c r="AC28" s="317">
        <f t="shared" si="4"/>
        <v>0</v>
      </c>
      <c r="AD28" s="317">
        <f t="shared" si="4"/>
        <v>0</v>
      </c>
      <c r="AE28" s="317">
        <f t="shared" si="4"/>
        <v>0</v>
      </c>
      <c r="AF28" s="317">
        <f t="shared" si="4"/>
        <v>0</v>
      </c>
      <c r="AG28" s="317">
        <f t="shared" si="4"/>
        <v>0</v>
      </c>
      <c r="AH28" s="317">
        <f t="shared" si="4"/>
        <v>400.06040998931815</v>
      </c>
      <c r="AI28" s="317">
        <f t="shared" si="4"/>
        <v>440.24186395917997</v>
      </c>
      <c r="AJ28" s="317">
        <f t="shared" ref="AJ28:BQ28" si="5">SUM(AJ31:AJ34)</f>
        <v>568.64676658977396</v>
      </c>
      <c r="AK28" s="317">
        <f t="shared" si="5"/>
        <v>919.19447132057121</v>
      </c>
      <c r="AL28" s="317">
        <f t="shared" si="5"/>
        <v>1181.6407082203809</v>
      </c>
      <c r="AM28" s="317">
        <f t="shared" si="5"/>
        <v>1396.9133752255298</v>
      </c>
      <c r="AN28" s="317">
        <f t="shared" si="5"/>
        <v>1572.5977774696016</v>
      </c>
      <c r="AO28" s="317">
        <f t="shared" si="5"/>
        <v>1763.5441134969951</v>
      </c>
      <c r="AP28" s="317">
        <f t="shared" si="5"/>
        <v>1896.6084945680932</v>
      </c>
      <c r="AQ28" s="317">
        <f t="shared" si="5"/>
        <v>1963.1883599218736</v>
      </c>
      <c r="AR28" s="317">
        <f t="shared" si="5"/>
        <v>1903.5669999999996</v>
      </c>
      <c r="AS28" s="317">
        <f t="shared" si="5"/>
        <v>2187.5540000000001</v>
      </c>
      <c r="AT28" s="317">
        <f t="shared" si="5"/>
        <v>2771.8209999999999</v>
      </c>
      <c r="AU28" s="317">
        <f t="shared" si="5"/>
        <v>3785.5240000000008</v>
      </c>
      <c r="AV28" s="317">
        <f t="shared" si="5"/>
        <v>5004.2709999999997</v>
      </c>
      <c r="AW28" s="317">
        <f t="shared" si="5"/>
        <v>6027.8400000000011</v>
      </c>
      <c r="AX28" s="317">
        <f t="shared" si="5"/>
        <v>6701.0210236028324</v>
      </c>
      <c r="AY28" s="317">
        <f t="shared" si="5"/>
        <v>7259.8193451132465</v>
      </c>
      <c r="AZ28" s="317">
        <f t="shared" si="5"/>
        <v>7627.8412922717607</v>
      </c>
      <c r="BA28" s="317">
        <f t="shared" si="5"/>
        <v>7388.3815092242394</v>
      </c>
      <c r="BB28" s="317">
        <f t="shared" si="5"/>
        <v>7213.0624270478074</v>
      </c>
      <c r="BC28" s="317">
        <f t="shared" si="5"/>
        <v>7066.8309277856351</v>
      </c>
      <c r="BD28" s="317">
        <f t="shared" si="5"/>
        <v>6955.0272430824934</v>
      </c>
      <c r="BE28" s="317">
        <f t="shared" si="5"/>
        <v>7130.0830912703177</v>
      </c>
      <c r="BF28" s="317">
        <f t="shared" si="5"/>
        <v>7853.4141332420995</v>
      </c>
      <c r="BG28" s="317">
        <f t="shared" si="5"/>
        <v>7907.4304242871603</v>
      </c>
      <c r="BH28" s="317">
        <f t="shared" si="5"/>
        <v>8609.1099443174389</v>
      </c>
      <c r="BI28" s="317">
        <f t="shared" si="5"/>
        <v>9364.2666422585644</v>
      </c>
      <c r="BJ28" s="317">
        <f t="shared" si="5"/>
        <v>9979.0686760457666</v>
      </c>
      <c r="BK28" s="317">
        <f t="shared" si="5"/>
        <v>10808.197886514117</v>
      </c>
      <c r="BL28" s="317">
        <f t="shared" si="5"/>
        <v>11599.496940774132</v>
      </c>
      <c r="BM28" s="317">
        <f t="shared" si="5"/>
        <v>14226.791440390265</v>
      </c>
      <c r="BN28" s="317">
        <f t="shared" si="5"/>
        <v>15478.01053884067</v>
      </c>
      <c r="BO28" s="317">
        <f t="shared" si="5"/>
        <v>16578.667176283001</v>
      </c>
      <c r="BP28" s="317">
        <f t="shared" si="5"/>
        <v>17472.491649240532</v>
      </c>
      <c r="BQ28" s="317">
        <f t="shared" si="5"/>
        <v>17625.749532084679</v>
      </c>
      <c r="BR28" s="317">
        <v>17738.510614072031</v>
      </c>
      <c r="BS28" s="317">
        <v>17716.225635332288</v>
      </c>
      <c r="BT28" s="317">
        <v>17111.31100400001</v>
      </c>
      <c r="BU28" s="317">
        <v>16213.076773759509</v>
      </c>
      <c r="BV28" s="317">
        <v>14895.346253314372</v>
      </c>
      <c r="BW28" s="317">
        <v>12601.605015464098</v>
      </c>
      <c r="BX28" s="317">
        <v>11536.726362331334</v>
      </c>
      <c r="BY28" s="317">
        <v>10860.527287283028</v>
      </c>
      <c r="BZ28" s="317">
        <v>10038.797773060911</v>
      </c>
      <c r="CA28" s="317">
        <v>8986.1730248691019</v>
      </c>
      <c r="CB28" s="317">
        <v>7333.9975690426354</v>
      </c>
      <c r="CC28" s="318">
        <v>5072.4080744156281</v>
      </c>
    </row>
    <row r="29" spans="1:81" s="49" customFormat="1" ht="26.25" customHeight="1" x14ac:dyDescent="0.4">
      <c r="A29" s="67"/>
      <c r="B29" s="67" t="s">
        <v>571</v>
      </c>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8"/>
    </row>
    <row r="30" spans="1:81" s="49" customFormat="1" x14ac:dyDescent="0.4">
      <c r="B30" s="65" t="s">
        <v>608</v>
      </c>
      <c r="D30" s="317">
        <v>0</v>
      </c>
      <c r="E30" s="317">
        <v>0</v>
      </c>
      <c r="F30" s="317">
        <v>0</v>
      </c>
      <c r="G30" s="317">
        <v>0</v>
      </c>
      <c r="H30" s="317">
        <v>0</v>
      </c>
      <c r="I30" s="317">
        <v>0</v>
      </c>
      <c r="J30" s="317">
        <v>0</v>
      </c>
      <c r="K30" s="317">
        <v>0</v>
      </c>
      <c r="L30" s="317">
        <v>0</v>
      </c>
      <c r="M30" s="317">
        <v>0</v>
      </c>
      <c r="N30" s="317">
        <v>0</v>
      </c>
      <c r="O30" s="317">
        <v>0</v>
      </c>
      <c r="P30" s="317">
        <v>0</v>
      </c>
      <c r="Q30" s="317">
        <v>0</v>
      </c>
      <c r="R30" s="317">
        <v>0</v>
      </c>
      <c r="S30" s="317">
        <v>0</v>
      </c>
      <c r="T30" s="317">
        <v>0</v>
      </c>
      <c r="U30" s="317">
        <v>0</v>
      </c>
      <c r="V30" s="317">
        <v>0</v>
      </c>
      <c r="W30" s="317">
        <v>0</v>
      </c>
      <c r="X30" s="317">
        <v>0</v>
      </c>
      <c r="Y30" s="317">
        <v>0</v>
      </c>
      <c r="Z30" s="317">
        <v>0</v>
      </c>
      <c r="AA30" s="317">
        <v>0</v>
      </c>
      <c r="AB30" s="317">
        <v>0</v>
      </c>
      <c r="AC30" s="317">
        <v>0</v>
      </c>
      <c r="AD30" s="317">
        <v>0</v>
      </c>
      <c r="AE30" s="317">
        <v>0</v>
      </c>
      <c r="AF30" s="317">
        <v>0</v>
      </c>
      <c r="AG30" s="317">
        <v>0</v>
      </c>
      <c r="AH30" s="317">
        <v>320.9395900106818</v>
      </c>
      <c r="AI30" s="317">
        <v>352.75813604081998</v>
      </c>
      <c r="AJ30" s="317">
        <v>455.35323341022615</v>
      </c>
      <c r="AK30" s="317">
        <v>736.40552867942881</v>
      </c>
      <c r="AL30" s="317">
        <v>946.35929177961918</v>
      </c>
      <c r="AM30" s="317">
        <v>1119.0866247744702</v>
      </c>
      <c r="AN30" s="317">
        <v>1260.4022225303984</v>
      </c>
      <c r="AO30" s="317">
        <v>1413.4558865030046</v>
      </c>
      <c r="AP30" s="317">
        <v>1518.3915054319073</v>
      </c>
      <c r="AQ30" s="317">
        <v>1572.8116400781266</v>
      </c>
      <c r="AR30" s="317">
        <v>1819.8820000000001</v>
      </c>
      <c r="AS30" s="317">
        <v>2044.9829999999999</v>
      </c>
      <c r="AT30" s="317">
        <v>2323.52</v>
      </c>
      <c r="AU30" s="317">
        <v>2573.1280000000002</v>
      </c>
      <c r="AV30" s="317">
        <v>2807.8249999999998</v>
      </c>
      <c r="AW30" s="317">
        <v>3189.0050000000001</v>
      </c>
      <c r="AX30" s="317">
        <v>3402.2148963971672</v>
      </c>
      <c r="AY30" s="317">
        <v>3614.8473488867526</v>
      </c>
      <c r="AZ30" s="317">
        <v>3751.9206727282358</v>
      </c>
      <c r="BA30" s="317">
        <v>3788.0146137757624</v>
      </c>
      <c r="BB30" s="317">
        <v>3851.7417929521921</v>
      </c>
      <c r="BC30" s="317">
        <v>3997.2728888889624</v>
      </c>
      <c r="BD30" s="317">
        <v>4207.3417317175063</v>
      </c>
      <c r="BE30" s="317">
        <v>4458.6120397296809</v>
      </c>
      <c r="BF30" s="317">
        <v>4782.8062827579006</v>
      </c>
      <c r="BG30" s="317">
        <v>4439.9426964228405</v>
      </c>
      <c r="BH30" s="317">
        <v>4548.4601171225586</v>
      </c>
      <c r="BI30" s="317">
        <v>4563.9384927414358</v>
      </c>
      <c r="BJ30" s="317">
        <v>4861.4789099542368</v>
      </c>
      <c r="BK30" s="317">
        <v>4923.6027084858815</v>
      </c>
      <c r="BL30" s="317">
        <v>5503.9442212258709</v>
      </c>
      <c r="BM30" s="317">
        <v>5762.4397376097304</v>
      </c>
      <c r="BN30" s="317">
        <v>5948.9797621593234</v>
      </c>
      <c r="BO30" s="317">
        <v>6241.622946717006</v>
      </c>
      <c r="BP30" s="317">
        <v>6427.139962759471</v>
      </c>
      <c r="BQ30" s="317">
        <v>6544.0581409153201</v>
      </c>
      <c r="BR30" s="317">
        <v>6578.0549409279665</v>
      </c>
      <c r="BS30" s="317">
        <v>6527.4880116677159</v>
      </c>
      <c r="BT30" s="317">
        <v>6329.2889150000001</v>
      </c>
      <c r="BU30" s="317">
        <v>6088.1434402404884</v>
      </c>
      <c r="BV30" s="317"/>
      <c r="BW30" s="317"/>
      <c r="BX30" s="317"/>
      <c r="BY30" s="317"/>
      <c r="BZ30" s="317"/>
      <c r="CA30" s="317"/>
      <c r="CB30" s="317"/>
      <c r="CC30" s="318"/>
    </row>
    <row r="31" spans="1:81" s="49" customFormat="1" ht="22.5" customHeight="1" x14ac:dyDescent="0.4">
      <c r="B31" s="65" t="s">
        <v>447</v>
      </c>
      <c r="D31" s="317">
        <v>0</v>
      </c>
      <c r="E31" s="317">
        <v>0</v>
      </c>
      <c r="F31" s="317">
        <v>0</v>
      </c>
      <c r="G31" s="317">
        <v>0</v>
      </c>
      <c r="H31" s="317">
        <v>0</v>
      </c>
      <c r="I31" s="317">
        <v>0</v>
      </c>
      <c r="J31" s="317">
        <v>0</v>
      </c>
      <c r="K31" s="317">
        <v>0</v>
      </c>
      <c r="L31" s="317">
        <v>0</v>
      </c>
      <c r="M31" s="317">
        <v>0</v>
      </c>
      <c r="N31" s="317">
        <v>0</v>
      </c>
      <c r="O31" s="317">
        <v>0</v>
      </c>
      <c r="P31" s="317">
        <v>0</v>
      </c>
      <c r="Q31" s="317">
        <v>0</v>
      </c>
      <c r="R31" s="317">
        <v>0</v>
      </c>
      <c r="S31" s="317">
        <v>0</v>
      </c>
      <c r="T31" s="317">
        <v>0</v>
      </c>
      <c r="U31" s="317">
        <v>0</v>
      </c>
      <c r="V31" s="317">
        <v>0</v>
      </c>
      <c r="W31" s="317">
        <v>0</v>
      </c>
      <c r="X31" s="317">
        <v>0</v>
      </c>
      <c r="Y31" s="317">
        <v>0</v>
      </c>
      <c r="Z31" s="317">
        <v>0</v>
      </c>
      <c r="AA31" s="317">
        <v>0</v>
      </c>
      <c r="AB31" s="317">
        <v>0</v>
      </c>
      <c r="AC31" s="317">
        <v>0</v>
      </c>
      <c r="AD31" s="317">
        <v>0</v>
      </c>
      <c r="AE31" s="317">
        <v>0</v>
      </c>
      <c r="AF31" s="317">
        <v>0</v>
      </c>
      <c r="AG31" s="317">
        <v>0</v>
      </c>
      <c r="AH31" s="317">
        <v>51.497172727332845</v>
      </c>
      <c r="AI31" s="317">
        <v>56.414147956273574</v>
      </c>
      <c r="AJ31" s="317">
        <v>72.615417878922116</v>
      </c>
      <c r="AK31" s="317">
        <v>117.78692276529311</v>
      </c>
      <c r="AL31" s="317">
        <v>151.22362386540289</v>
      </c>
      <c r="AM31" s="317">
        <v>178.70507247687672</v>
      </c>
      <c r="AN31" s="317">
        <v>201.80019075346371</v>
      </c>
      <c r="AO31" s="317">
        <v>225.35883833034222</v>
      </c>
      <c r="AP31" s="317">
        <v>242.96586799409306</v>
      </c>
      <c r="AQ31" s="317">
        <v>251.3770479196252</v>
      </c>
      <c r="AR31" s="317">
        <v>219.61099999999999</v>
      </c>
      <c r="AS31" s="317">
        <v>302.30599999999998</v>
      </c>
      <c r="AT31" s="317">
        <v>415.50300000000004</v>
      </c>
      <c r="AU31" s="317">
        <v>549.82100000000003</v>
      </c>
      <c r="AV31" s="317">
        <v>722.96500000000003</v>
      </c>
      <c r="AW31" s="317">
        <v>963.53300000000002</v>
      </c>
      <c r="AX31" s="317">
        <v>1237.7020586775143</v>
      </c>
      <c r="AY31" s="317">
        <v>1440.7675679371928</v>
      </c>
      <c r="AZ31" s="317">
        <v>1632.1173192887268</v>
      </c>
      <c r="BA31" s="317">
        <v>1783.2014949487759</v>
      </c>
      <c r="BB31" s="317">
        <v>1966.2753495570933</v>
      </c>
      <c r="BC31" s="317">
        <v>2143.4684371455282</v>
      </c>
      <c r="BD31" s="317">
        <v>2303.1767229957381</v>
      </c>
      <c r="BE31" s="317">
        <v>2531.7035246192022</v>
      </c>
      <c r="BF31" s="317">
        <v>2999.4614887041653</v>
      </c>
      <c r="BG31" s="317">
        <v>2966.6712049912694</v>
      </c>
      <c r="BH31" s="317">
        <v>3201.5130041258617</v>
      </c>
      <c r="BI31" s="317">
        <v>3472.5465205192463</v>
      </c>
      <c r="BJ31" s="317">
        <v>3760.9241738617989</v>
      </c>
      <c r="BK31" s="317">
        <v>3996.4280011900032</v>
      </c>
      <c r="BL31" s="317">
        <v>4244.6051546596109</v>
      </c>
      <c r="BM31" s="317">
        <v>4816.6368835239837</v>
      </c>
      <c r="BN31" s="317">
        <v>5116.2278732207014</v>
      </c>
      <c r="BO31" s="317">
        <v>5469.0315633652781</v>
      </c>
      <c r="BP31" s="317">
        <v>5737.9549651022062</v>
      </c>
      <c r="BQ31" s="317">
        <v>5906.7941022493942</v>
      </c>
      <c r="BR31" s="317">
        <v>6506.7348483009719</v>
      </c>
      <c r="BS31" s="317">
        <v>6964.344186289647</v>
      </c>
      <c r="BT31" s="317">
        <v>7015.2522599964095</v>
      </c>
      <c r="BU31" s="317">
        <v>6928.772256702845</v>
      </c>
      <c r="BV31" s="317"/>
      <c r="BW31" s="317"/>
      <c r="BX31" s="381"/>
      <c r="BY31" s="317"/>
      <c r="BZ31" s="317"/>
      <c r="CA31" s="317"/>
      <c r="CB31" s="317"/>
      <c r="CC31" s="318"/>
    </row>
    <row r="32" spans="1:81" s="49" customFormat="1" x14ac:dyDescent="0.4">
      <c r="B32" s="65" t="s">
        <v>573</v>
      </c>
      <c r="D32" s="317">
        <v>0</v>
      </c>
      <c r="E32" s="317">
        <v>0</v>
      </c>
      <c r="F32" s="317">
        <v>0</v>
      </c>
      <c r="G32" s="317">
        <v>0</v>
      </c>
      <c r="H32" s="317">
        <v>0</v>
      </c>
      <c r="I32" s="317">
        <v>0</v>
      </c>
      <c r="J32" s="317">
        <v>0</v>
      </c>
      <c r="K32" s="317">
        <v>0</v>
      </c>
      <c r="L32" s="317">
        <v>0</v>
      </c>
      <c r="M32" s="317">
        <v>0</v>
      </c>
      <c r="N32" s="317">
        <v>0</v>
      </c>
      <c r="O32" s="317">
        <v>0</v>
      </c>
      <c r="P32" s="317">
        <v>0</v>
      </c>
      <c r="Q32" s="317">
        <v>0</v>
      </c>
      <c r="R32" s="317">
        <v>0</v>
      </c>
      <c r="S32" s="317">
        <v>0</v>
      </c>
      <c r="T32" s="317">
        <v>0</v>
      </c>
      <c r="U32" s="317">
        <v>0</v>
      </c>
      <c r="V32" s="317">
        <v>0</v>
      </c>
      <c r="W32" s="317">
        <v>0</v>
      </c>
      <c r="X32" s="317">
        <v>0</v>
      </c>
      <c r="Y32" s="317">
        <v>0</v>
      </c>
      <c r="Z32" s="317">
        <v>0</v>
      </c>
      <c r="AA32" s="317">
        <v>0</v>
      </c>
      <c r="AB32" s="317">
        <v>0</v>
      </c>
      <c r="AC32" s="317">
        <v>0</v>
      </c>
      <c r="AD32" s="317">
        <v>0</v>
      </c>
      <c r="AE32" s="317">
        <v>0</v>
      </c>
      <c r="AF32" s="317">
        <v>0</v>
      </c>
      <c r="AG32" s="317">
        <v>0</v>
      </c>
      <c r="AH32" s="317">
        <v>168.08730332909167</v>
      </c>
      <c r="AI32" s="317">
        <v>184.99751749637238</v>
      </c>
      <c r="AJ32" s="317">
        <v>239.23474572028033</v>
      </c>
      <c r="AK32" s="317">
        <v>386.48978982576017</v>
      </c>
      <c r="AL32" s="317">
        <v>497.02647197775968</v>
      </c>
      <c r="AM32" s="317">
        <v>587.578235170884</v>
      </c>
      <c r="AN32" s="317">
        <v>661.2712513369687</v>
      </c>
      <c r="AO32" s="317">
        <v>741.87435234499264</v>
      </c>
      <c r="AP32" s="317">
        <v>797.59674087542669</v>
      </c>
      <c r="AQ32" s="317">
        <v>825.30668435995631</v>
      </c>
      <c r="AR32" s="317">
        <v>605.18799999999999</v>
      </c>
      <c r="AS32" s="317">
        <v>725.47699999999998</v>
      </c>
      <c r="AT32" s="317">
        <v>943.97500000000002</v>
      </c>
      <c r="AU32" s="317">
        <v>1292.8490000000002</v>
      </c>
      <c r="AV32" s="317">
        <v>1634.97</v>
      </c>
      <c r="AW32" s="317">
        <v>1949.7149999999999</v>
      </c>
      <c r="AX32" s="317">
        <v>2178.8338293619486</v>
      </c>
      <c r="AY32" s="317">
        <v>2410.3410278276319</v>
      </c>
      <c r="AZ32" s="317">
        <v>2602.0677779938896</v>
      </c>
      <c r="BA32" s="317">
        <v>2613.3758641330728</v>
      </c>
      <c r="BB32" s="317">
        <v>2654.0090183747411</v>
      </c>
      <c r="BC32" s="317">
        <v>2717.25314288246</v>
      </c>
      <c r="BD32" s="317">
        <v>2631.7231073019957</v>
      </c>
      <c r="BE32" s="317">
        <v>2676.4827117072482</v>
      </c>
      <c r="BF32" s="317">
        <v>2863.2198953002007</v>
      </c>
      <c r="BG32" s="317">
        <v>3002.8396047330152</v>
      </c>
      <c r="BH32" s="317">
        <v>3231.1334929200289</v>
      </c>
      <c r="BI32" s="317">
        <v>3522.8486328112713</v>
      </c>
      <c r="BJ32" s="317">
        <v>3676.4928151004046</v>
      </c>
      <c r="BK32" s="317">
        <v>3930.1189148811586</v>
      </c>
      <c r="BL32" s="317">
        <v>4122.4846621636352</v>
      </c>
      <c r="BM32" s="317">
        <v>4731.9697243651808</v>
      </c>
      <c r="BN32" s="317">
        <v>5152.3156460949622</v>
      </c>
      <c r="BO32" s="317">
        <v>5488.63957396979</v>
      </c>
      <c r="BP32" s="317">
        <v>5687.7660422616582</v>
      </c>
      <c r="BQ32" s="317">
        <v>5692.0412985289258</v>
      </c>
      <c r="BR32" s="317">
        <v>5596.288435049948</v>
      </c>
      <c r="BS32" s="317">
        <v>5467.8613278076509</v>
      </c>
      <c r="BT32" s="317">
        <v>5175.8452222501146</v>
      </c>
      <c r="BU32" s="317">
        <v>4716.3196085507116</v>
      </c>
      <c r="BV32" s="317"/>
      <c r="BW32" s="317"/>
      <c r="BX32" s="317"/>
      <c r="BY32" s="317"/>
      <c r="BZ32" s="317"/>
      <c r="CA32" s="317"/>
      <c r="CB32" s="317"/>
      <c r="CC32" s="318"/>
    </row>
    <row r="33" spans="1:81" s="49" customFormat="1" x14ac:dyDescent="0.4">
      <c r="B33" s="65" t="s">
        <v>404</v>
      </c>
      <c r="D33" s="317">
        <v>0</v>
      </c>
      <c r="E33" s="317">
        <v>0</v>
      </c>
      <c r="F33" s="317">
        <v>0</v>
      </c>
      <c r="G33" s="317">
        <v>0</v>
      </c>
      <c r="H33" s="317">
        <v>0</v>
      </c>
      <c r="I33" s="317">
        <v>0</v>
      </c>
      <c r="J33" s="317">
        <v>0</v>
      </c>
      <c r="K33" s="317">
        <v>0</v>
      </c>
      <c r="L33" s="317">
        <v>0</v>
      </c>
      <c r="M33" s="317">
        <v>0</v>
      </c>
      <c r="N33" s="317">
        <v>0</v>
      </c>
      <c r="O33" s="317">
        <v>0</v>
      </c>
      <c r="P33" s="317">
        <v>0</v>
      </c>
      <c r="Q33" s="317">
        <v>0</v>
      </c>
      <c r="R33" s="317">
        <v>0</v>
      </c>
      <c r="S33" s="317">
        <v>0</v>
      </c>
      <c r="T33" s="317">
        <v>0</v>
      </c>
      <c r="U33" s="317">
        <v>0</v>
      </c>
      <c r="V33" s="317">
        <v>0</v>
      </c>
      <c r="W33" s="317">
        <v>0</v>
      </c>
      <c r="X33" s="317">
        <v>0</v>
      </c>
      <c r="Y33" s="317">
        <v>0</v>
      </c>
      <c r="Z33" s="317">
        <v>0</v>
      </c>
      <c r="AA33" s="317">
        <v>0</v>
      </c>
      <c r="AB33" s="317">
        <v>0</v>
      </c>
      <c r="AC33" s="317">
        <v>0</v>
      </c>
      <c r="AD33" s="317">
        <v>0</v>
      </c>
      <c r="AE33" s="317">
        <v>0</v>
      </c>
      <c r="AF33" s="317">
        <v>0</v>
      </c>
      <c r="AG33" s="317">
        <v>0</v>
      </c>
      <c r="AH33" s="317">
        <v>167.7572054033308</v>
      </c>
      <c r="AI33" s="317">
        <v>184.83191810654029</v>
      </c>
      <c r="AJ33" s="317">
        <v>238.69433276913807</v>
      </c>
      <c r="AK33" s="317">
        <v>385.67308278503288</v>
      </c>
      <c r="AL33" s="317">
        <v>495.78191354102592</v>
      </c>
      <c r="AM33" s="317">
        <v>586.16955262509271</v>
      </c>
      <c r="AN33" s="317">
        <v>659.48966179596255</v>
      </c>
      <c r="AO33" s="317">
        <v>740.17522248237037</v>
      </c>
      <c r="AP33" s="317">
        <v>795.69381732493002</v>
      </c>
      <c r="AQ33" s="317">
        <v>824.05582000417701</v>
      </c>
      <c r="AR33" s="317">
        <v>827.64699999999993</v>
      </c>
      <c r="AS33" s="317">
        <v>856.07600000000002</v>
      </c>
      <c r="AT33" s="317">
        <v>998.779</v>
      </c>
      <c r="AU33" s="317">
        <v>1447.0230000000001</v>
      </c>
      <c r="AV33" s="317">
        <v>2057.3580000000002</v>
      </c>
      <c r="AW33" s="317">
        <v>2331.1950000000002</v>
      </c>
      <c r="AX33" s="317">
        <v>2407.7275243945537</v>
      </c>
      <c r="AY33" s="317">
        <v>2329.3000610574099</v>
      </c>
      <c r="AZ33" s="317">
        <v>2177.215384967817</v>
      </c>
      <c r="BA33" s="317">
        <v>1713.8246039972835</v>
      </c>
      <c r="BB33" s="317">
        <v>1410.9078789879757</v>
      </c>
      <c r="BC33" s="317">
        <v>1214.0820612666143</v>
      </c>
      <c r="BD33" s="317">
        <v>1085.7342355085079</v>
      </c>
      <c r="BE33" s="317">
        <v>1001.1096309288404</v>
      </c>
      <c r="BF33" s="317">
        <v>1053.6159987005542</v>
      </c>
      <c r="BG33" s="317">
        <v>956.77120862113122</v>
      </c>
      <c r="BH33" s="317">
        <v>1087.8137888204469</v>
      </c>
      <c r="BI33" s="317">
        <v>1160.1935787766724</v>
      </c>
      <c r="BJ33" s="317">
        <v>1245.1512127626136</v>
      </c>
      <c r="BK33" s="317">
        <v>1315.7849954177275</v>
      </c>
      <c r="BL33" s="317">
        <v>1528.2356823684902</v>
      </c>
      <c r="BM33" s="317">
        <v>2474.492773813538</v>
      </c>
      <c r="BN33" s="317">
        <v>2492.3723448820447</v>
      </c>
      <c r="BO33" s="317">
        <v>2602.272972800276</v>
      </c>
      <c r="BP33" s="317">
        <v>2678.532284898341</v>
      </c>
      <c r="BQ33" s="317">
        <v>2355.381181651002</v>
      </c>
      <c r="BR33" s="317">
        <v>1753.117847664269</v>
      </c>
      <c r="BS33" s="317">
        <v>1374.1237680959821</v>
      </c>
      <c r="BT33" s="317">
        <v>1130.7432728882734</v>
      </c>
      <c r="BU33" s="317">
        <v>990.0355456553425</v>
      </c>
      <c r="BV33" s="317"/>
      <c r="BW33" s="317"/>
      <c r="BX33" s="317"/>
      <c r="BY33" s="317"/>
      <c r="BZ33" s="317"/>
      <c r="CA33" s="317"/>
      <c r="CB33" s="317"/>
      <c r="CC33" s="318"/>
    </row>
    <row r="34" spans="1:81" s="49" customFormat="1" x14ac:dyDescent="0.4">
      <c r="B34" s="65" t="s">
        <v>574</v>
      </c>
      <c r="D34" s="317">
        <v>0</v>
      </c>
      <c r="E34" s="317">
        <v>0</v>
      </c>
      <c r="F34" s="317">
        <v>0</v>
      </c>
      <c r="G34" s="317">
        <v>0</v>
      </c>
      <c r="H34" s="317">
        <v>0</v>
      </c>
      <c r="I34" s="317">
        <v>0</v>
      </c>
      <c r="J34" s="317">
        <v>0</v>
      </c>
      <c r="K34" s="317">
        <v>0</v>
      </c>
      <c r="L34" s="317">
        <v>0</v>
      </c>
      <c r="M34" s="317">
        <v>0</v>
      </c>
      <c r="N34" s="317">
        <v>0</v>
      </c>
      <c r="O34" s="317">
        <v>0</v>
      </c>
      <c r="P34" s="317">
        <v>0</v>
      </c>
      <c r="Q34" s="317">
        <v>0</v>
      </c>
      <c r="R34" s="317">
        <v>0</v>
      </c>
      <c r="S34" s="317">
        <v>0</v>
      </c>
      <c r="T34" s="317">
        <v>0</v>
      </c>
      <c r="U34" s="317">
        <v>0</v>
      </c>
      <c r="V34" s="317">
        <v>0</v>
      </c>
      <c r="W34" s="317">
        <v>0</v>
      </c>
      <c r="X34" s="317">
        <v>0</v>
      </c>
      <c r="Y34" s="317">
        <v>0</v>
      </c>
      <c r="Z34" s="317">
        <v>0</v>
      </c>
      <c r="AA34" s="317">
        <v>0</v>
      </c>
      <c r="AB34" s="317">
        <v>0</v>
      </c>
      <c r="AC34" s="317">
        <v>0</v>
      </c>
      <c r="AD34" s="317">
        <v>0</v>
      </c>
      <c r="AE34" s="317">
        <v>0</v>
      </c>
      <c r="AF34" s="317">
        <v>0</v>
      </c>
      <c r="AG34" s="317">
        <v>0</v>
      </c>
      <c r="AH34" s="317">
        <v>12.718728529562867</v>
      </c>
      <c r="AI34" s="317">
        <v>13.998280399993689</v>
      </c>
      <c r="AJ34" s="317">
        <v>18.102270221433344</v>
      </c>
      <c r="AK34" s="317">
        <v>29.244675944485095</v>
      </c>
      <c r="AL34" s="317">
        <v>37.608698836192275</v>
      </c>
      <c r="AM34" s="317">
        <v>44.460514952676363</v>
      </c>
      <c r="AN34" s="317">
        <v>50.036673583206834</v>
      </c>
      <c r="AO34" s="317">
        <v>56.135700339289997</v>
      </c>
      <c r="AP34" s="317">
        <v>60.352068373643192</v>
      </c>
      <c r="AQ34" s="317">
        <v>62.448807638114886</v>
      </c>
      <c r="AR34" s="317">
        <v>251.12099999999964</v>
      </c>
      <c r="AS34" s="317">
        <v>303.69499999999999</v>
      </c>
      <c r="AT34" s="317">
        <v>413.56399999999968</v>
      </c>
      <c r="AU34" s="317">
        <v>495.83100000000047</v>
      </c>
      <c r="AV34" s="317">
        <v>588.97799999999972</v>
      </c>
      <c r="AW34" s="317">
        <v>783.39700000000119</v>
      </c>
      <c r="AX34" s="317">
        <v>876.75761116881586</v>
      </c>
      <c r="AY34" s="317">
        <v>1079.4106882910114</v>
      </c>
      <c r="AZ34" s="317">
        <v>1216.4408100213277</v>
      </c>
      <c r="BA34" s="317">
        <v>1277.9795461451065</v>
      </c>
      <c r="BB34" s="317">
        <v>1181.8701801279974</v>
      </c>
      <c r="BC34" s="317">
        <v>992.02728649103301</v>
      </c>
      <c r="BD34" s="317">
        <v>934.39317727625121</v>
      </c>
      <c r="BE34" s="317">
        <v>920.78722401502739</v>
      </c>
      <c r="BF34" s="317">
        <v>937.11675053717931</v>
      </c>
      <c r="BG34" s="317">
        <v>981.1484059417445</v>
      </c>
      <c r="BH34" s="317">
        <v>1088.6496584511015</v>
      </c>
      <c r="BI34" s="317">
        <v>1208.6779101513739</v>
      </c>
      <c r="BJ34" s="317">
        <v>1296.5004743209502</v>
      </c>
      <c r="BK34" s="317">
        <v>1565.8659750252277</v>
      </c>
      <c r="BL34" s="317">
        <v>1704.1714415823972</v>
      </c>
      <c r="BM34" s="317">
        <v>2203.6920586875649</v>
      </c>
      <c r="BN34" s="317">
        <v>2717.0946746429627</v>
      </c>
      <c r="BO34" s="317">
        <v>3018.723066147656</v>
      </c>
      <c r="BP34" s="317">
        <v>3368.2383569783251</v>
      </c>
      <c r="BQ34" s="317">
        <v>3671.532949655355</v>
      </c>
      <c r="BR34" s="317">
        <v>3882.3694830568411</v>
      </c>
      <c r="BS34" s="317">
        <v>3909.8963531390082</v>
      </c>
      <c r="BT34" s="317">
        <v>3789.4702488652092</v>
      </c>
      <c r="BU34" s="317">
        <v>3577.9493628506098</v>
      </c>
      <c r="BV34" s="317"/>
      <c r="BW34" s="317"/>
      <c r="BX34" s="317"/>
      <c r="BY34" s="317"/>
      <c r="BZ34" s="317"/>
      <c r="CA34" s="317"/>
      <c r="CB34" s="317"/>
      <c r="CC34" s="318"/>
    </row>
    <row r="35" spans="1:81" s="49" customFormat="1" x14ac:dyDescent="0.4">
      <c r="B35" s="65" t="s">
        <v>570</v>
      </c>
      <c r="D35" s="317">
        <f t="shared" ref="D35:AI35" si="6">SUM(D31:D34)</f>
        <v>0</v>
      </c>
      <c r="E35" s="317">
        <f t="shared" si="6"/>
        <v>0</v>
      </c>
      <c r="F35" s="317">
        <f t="shared" si="6"/>
        <v>0</v>
      </c>
      <c r="G35" s="317">
        <f t="shared" si="6"/>
        <v>0</v>
      </c>
      <c r="H35" s="317">
        <f t="shared" si="6"/>
        <v>0</v>
      </c>
      <c r="I35" s="317">
        <f t="shared" si="6"/>
        <v>0</v>
      </c>
      <c r="J35" s="317">
        <f t="shared" si="6"/>
        <v>0</v>
      </c>
      <c r="K35" s="317">
        <f t="shared" si="6"/>
        <v>0</v>
      </c>
      <c r="L35" s="317">
        <f t="shared" si="6"/>
        <v>0</v>
      </c>
      <c r="M35" s="317">
        <f t="shared" si="6"/>
        <v>0</v>
      </c>
      <c r="N35" s="317">
        <f t="shared" si="6"/>
        <v>0</v>
      </c>
      <c r="O35" s="317">
        <f t="shared" si="6"/>
        <v>0</v>
      </c>
      <c r="P35" s="317">
        <f t="shared" si="6"/>
        <v>0</v>
      </c>
      <c r="Q35" s="317">
        <f t="shared" si="6"/>
        <v>0</v>
      </c>
      <c r="R35" s="317">
        <f t="shared" si="6"/>
        <v>0</v>
      </c>
      <c r="S35" s="317">
        <f t="shared" si="6"/>
        <v>0</v>
      </c>
      <c r="T35" s="317">
        <f t="shared" si="6"/>
        <v>0</v>
      </c>
      <c r="U35" s="317">
        <f t="shared" si="6"/>
        <v>0</v>
      </c>
      <c r="V35" s="317">
        <f t="shared" si="6"/>
        <v>0</v>
      </c>
      <c r="W35" s="317">
        <f t="shared" si="6"/>
        <v>0</v>
      </c>
      <c r="X35" s="317">
        <f t="shared" si="6"/>
        <v>0</v>
      </c>
      <c r="Y35" s="317">
        <f t="shared" si="6"/>
        <v>0</v>
      </c>
      <c r="Z35" s="317">
        <f t="shared" si="6"/>
        <v>0</v>
      </c>
      <c r="AA35" s="317">
        <f t="shared" si="6"/>
        <v>0</v>
      </c>
      <c r="AB35" s="317">
        <f t="shared" si="6"/>
        <v>0</v>
      </c>
      <c r="AC35" s="317">
        <f t="shared" si="6"/>
        <v>0</v>
      </c>
      <c r="AD35" s="317">
        <f t="shared" si="6"/>
        <v>0</v>
      </c>
      <c r="AE35" s="317">
        <f t="shared" si="6"/>
        <v>0</v>
      </c>
      <c r="AF35" s="317">
        <f t="shared" si="6"/>
        <v>0</v>
      </c>
      <c r="AG35" s="317">
        <f t="shared" si="6"/>
        <v>0</v>
      </c>
      <c r="AH35" s="317">
        <f t="shared" si="6"/>
        <v>400.06040998931815</v>
      </c>
      <c r="AI35" s="317">
        <f t="shared" si="6"/>
        <v>440.24186395917997</v>
      </c>
      <c r="AJ35" s="317">
        <f t="shared" ref="AJ35:BO35" si="7">SUM(AJ31:AJ34)</f>
        <v>568.64676658977396</v>
      </c>
      <c r="AK35" s="317">
        <f t="shared" si="7"/>
        <v>919.19447132057121</v>
      </c>
      <c r="AL35" s="317">
        <f t="shared" si="7"/>
        <v>1181.6407082203809</v>
      </c>
      <c r="AM35" s="317">
        <f t="shared" si="7"/>
        <v>1396.9133752255298</v>
      </c>
      <c r="AN35" s="317">
        <f t="shared" si="7"/>
        <v>1572.5977774696016</v>
      </c>
      <c r="AO35" s="317">
        <f t="shared" si="7"/>
        <v>1763.5441134969951</v>
      </c>
      <c r="AP35" s="317">
        <f t="shared" si="7"/>
        <v>1896.6084945680932</v>
      </c>
      <c r="AQ35" s="317">
        <f t="shared" si="7"/>
        <v>1963.1883599218736</v>
      </c>
      <c r="AR35" s="317">
        <f t="shared" si="7"/>
        <v>1903.5669999999996</v>
      </c>
      <c r="AS35" s="317">
        <f t="shared" si="7"/>
        <v>2187.5540000000001</v>
      </c>
      <c r="AT35" s="317">
        <f t="shared" si="7"/>
        <v>2771.8209999999999</v>
      </c>
      <c r="AU35" s="317">
        <f t="shared" si="7"/>
        <v>3785.5240000000008</v>
      </c>
      <c r="AV35" s="317">
        <f t="shared" si="7"/>
        <v>5004.2709999999997</v>
      </c>
      <c r="AW35" s="317">
        <f t="shared" si="7"/>
        <v>6027.8400000000011</v>
      </c>
      <c r="AX35" s="317">
        <f t="shared" si="7"/>
        <v>6701.0210236028324</v>
      </c>
      <c r="AY35" s="317">
        <f t="shared" si="7"/>
        <v>7259.8193451132465</v>
      </c>
      <c r="AZ35" s="317">
        <f t="shared" si="7"/>
        <v>7627.8412922717607</v>
      </c>
      <c r="BA35" s="317">
        <f t="shared" si="7"/>
        <v>7388.3815092242394</v>
      </c>
      <c r="BB35" s="317">
        <f t="shared" si="7"/>
        <v>7213.0624270478074</v>
      </c>
      <c r="BC35" s="317">
        <f t="shared" si="7"/>
        <v>7066.8309277856351</v>
      </c>
      <c r="BD35" s="317">
        <f t="shared" si="7"/>
        <v>6955.0272430824934</v>
      </c>
      <c r="BE35" s="317">
        <f t="shared" si="7"/>
        <v>7130.0830912703177</v>
      </c>
      <c r="BF35" s="317">
        <f t="shared" si="7"/>
        <v>7853.4141332420995</v>
      </c>
      <c r="BG35" s="317">
        <f t="shared" si="7"/>
        <v>7907.4304242871603</v>
      </c>
      <c r="BH35" s="317">
        <f t="shared" si="7"/>
        <v>8609.1099443174389</v>
      </c>
      <c r="BI35" s="317">
        <f t="shared" si="7"/>
        <v>9364.2666422585644</v>
      </c>
      <c r="BJ35" s="317">
        <f t="shared" si="7"/>
        <v>9979.0686760457666</v>
      </c>
      <c r="BK35" s="317">
        <f t="shared" si="7"/>
        <v>10808.197886514117</v>
      </c>
      <c r="BL35" s="317">
        <f t="shared" si="7"/>
        <v>11599.496940774132</v>
      </c>
      <c r="BM35" s="317">
        <f t="shared" si="7"/>
        <v>14226.791440390265</v>
      </c>
      <c r="BN35" s="317">
        <f t="shared" si="7"/>
        <v>15478.01053884067</v>
      </c>
      <c r="BO35" s="317">
        <f t="shared" si="7"/>
        <v>16578.667176283001</v>
      </c>
      <c r="BP35" s="317">
        <f t="shared" ref="BP35:BU35" si="8">SUM(BP31:BP34)</f>
        <v>17472.491649240532</v>
      </c>
      <c r="BQ35" s="317">
        <f t="shared" si="8"/>
        <v>17625.749532084679</v>
      </c>
      <c r="BR35" s="317">
        <f t="shared" si="8"/>
        <v>17738.510614072031</v>
      </c>
      <c r="BS35" s="317">
        <f t="shared" si="8"/>
        <v>17716.225635332288</v>
      </c>
      <c r="BT35" s="317">
        <f t="shared" si="8"/>
        <v>17111.31100400001</v>
      </c>
      <c r="BU35" s="317">
        <f t="shared" si="8"/>
        <v>16213.076773759509</v>
      </c>
      <c r="BV35" s="317"/>
      <c r="BW35" s="317"/>
      <c r="BX35" s="317"/>
      <c r="BY35" s="317"/>
      <c r="BZ35" s="317"/>
      <c r="CA35" s="317"/>
      <c r="CB35" s="317"/>
      <c r="CC35" s="318"/>
    </row>
    <row r="36" spans="1:81" s="49" customFormat="1" ht="26.25" customHeight="1" x14ac:dyDescent="0.4">
      <c r="A36" s="67"/>
      <c r="B36" s="67" t="s">
        <v>575</v>
      </c>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8"/>
    </row>
    <row r="37" spans="1:81" s="49" customFormat="1" x14ac:dyDescent="0.4">
      <c r="B37" s="65" t="s">
        <v>609</v>
      </c>
      <c r="D37" s="317">
        <f t="shared" ref="D37:AI37" si="9">SUM(D38:D40)</f>
        <v>0</v>
      </c>
      <c r="E37" s="317">
        <f t="shared" si="9"/>
        <v>0</v>
      </c>
      <c r="F37" s="317">
        <f t="shared" si="9"/>
        <v>0</v>
      </c>
      <c r="G37" s="317">
        <f t="shared" si="9"/>
        <v>0</v>
      </c>
      <c r="H37" s="317">
        <f t="shared" si="9"/>
        <v>0</v>
      </c>
      <c r="I37" s="317">
        <f t="shared" si="9"/>
        <v>0</v>
      </c>
      <c r="J37" s="317">
        <f t="shared" si="9"/>
        <v>0</v>
      </c>
      <c r="K37" s="317">
        <f t="shared" si="9"/>
        <v>0</v>
      </c>
      <c r="L37" s="317">
        <f t="shared" si="9"/>
        <v>0</v>
      </c>
      <c r="M37" s="317">
        <f t="shared" si="9"/>
        <v>0</v>
      </c>
      <c r="N37" s="317">
        <f t="shared" si="9"/>
        <v>0</v>
      </c>
      <c r="O37" s="317">
        <f t="shared" si="9"/>
        <v>0</v>
      </c>
      <c r="P37" s="317">
        <f t="shared" si="9"/>
        <v>0</v>
      </c>
      <c r="Q37" s="317">
        <f t="shared" si="9"/>
        <v>0</v>
      </c>
      <c r="R37" s="317">
        <f t="shared" si="9"/>
        <v>0</v>
      </c>
      <c r="S37" s="317">
        <f t="shared" si="9"/>
        <v>0</v>
      </c>
      <c r="T37" s="317">
        <f t="shared" si="9"/>
        <v>0</v>
      </c>
      <c r="U37" s="317">
        <f t="shared" si="9"/>
        <v>0</v>
      </c>
      <c r="V37" s="317">
        <f t="shared" si="9"/>
        <v>0</v>
      </c>
      <c r="W37" s="317">
        <f t="shared" si="9"/>
        <v>0</v>
      </c>
      <c r="X37" s="317">
        <f t="shared" si="9"/>
        <v>0</v>
      </c>
      <c r="Y37" s="317">
        <f t="shared" si="9"/>
        <v>0</v>
      </c>
      <c r="Z37" s="317">
        <f t="shared" si="9"/>
        <v>0</v>
      </c>
      <c r="AA37" s="317">
        <f t="shared" si="9"/>
        <v>0</v>
      </c>
      <c r="AB37" s="317">
        <f t="shared" si="9"/>
        <v>0</v>
      </c>
      <c r="AC37" s="317">
        <f t="shared" si="9"/>
        <v>0</v>
      </c>
      <c r="AD37" s="317">
        <f t="shared" si="9"/>
        <v>0</v>
      </c>
      <c r="AE37" s="317">
        <f t="shared" si="9"/>
        <v>0</v>
      </c>
      <c r="AF37" s="317">
        <f t="shared" si="9"/>
        <v>0</v>
      </c>
      <c r="AG37" s="317">
        <f t="shared" si="9"/>
        <v>0</v>
      </c>
      <c r="AH37" s="317">
        <f t="shared" si="9"/>
        <v>0</v>
      </c>
      <c r="AI37" s="317">
        <f t="shared" si="9"/>
        <v>0</v>
      </c>
      <c r="AJ37" s="317">
        <f t="shared" ref="AJ37:BO37" si="10">SUM(AJ38:AJ40)</f>
        <v>0</v>
      </c>
      <c r="AK37" s="317">
        <f t="shared" si="10"/>
        <v>0</v>
      </c>
      <c r="AL37" s="317">
        <f t="shared" si="10"/>
        <v>0</v>
      </c>
      <c r="AM37" s="317">
        <f t="shared" si="10"/>
        <v>0</v>
      </c>
      <c r="AN37" s="317">
        <f t="shared" si="10"/>
        <v>0</v>
      </c>
      <c r="AO37" s="317">
        <f t="shared" si="10"/>
        <v>0</v>
      </c>
      <c r="AP37" s="317">
        <f t="shared" si="10"/>
        <v>0</v>
      </c>
      <c r="AQ37" s="317">
        <f t="shared" si="10"/>
        <v>0</v>
      </c>
      <c r="AR37" s="317">
        <f t="shared" si="10"/>
        <v>0</v>
      </c>
      <c r="AS37" s="317">
        <f t="shared" si="10"/>
        <v>0</v>
      </c>
      <c r="AT37" s="317">
        <f t="shared" si="10"/>
        <v>0</v>
      </c>
      <c r="AU37" s="317">
        <f t="shared" si="10"/>
        <v>3945.2429999999995</v>
      </c>
      <c r="AV37" s="317">
        <f t="shared" si="10"/>
        <v>4566.0839999999998</v>
      </c>
      <c r="AW37" s="317">
        <f t="shared" si="10"/>
        <v>5028.2650000000003</v>
      </c>
      <c r="AX37" s="317">
        <f t="shared" si="10"/>
        <v>5228.0419039999997</v>
      </c>
      <c r="AY37" s="317">
        <f t="shared" si="10"/>
        <v>5429.9853480000002</v>
      </c>
      <c r="AZ37" s="317">
        <f t="shared" si="10"/>
        <v>5569.4310189999997</v>
      </c>
      <c r="BA37" s="317">
        <f t="shared" si="10"/>
        <v>5497.5839940000005</v>
      </c>
      <c r="BB37" s="317">
        <f t="shared" si="10"/>
        <v>5404.9490960500007</v>
      </c>
      <c r="BC37" s="317">
        <f t="shared" si="10"/>
        <v>5344.7178286746339</v>
      </c>
      <c r="BD37" s="317">
        <f t="shared" si="10"/>
        <v>5258.2453963295238</v>
      </c>
      <c r="BE37" s="317">
        <f t="shared" si="10"/>
        <v>5282.4608215130647</v>
      </c>
      <c r="BF37" s="317">
        <f t="shared" si="10"/>
        <v>5405.2562457978129</v>
      </c>
      <c r="BG37" s="317">
        <f t="shared" si="10"/>
        <v>5027.4844449073989</v>
      </c>
      <c r="BH37" s="317">
        <f t="shared" si="10"/>
        <v>5200.1678251855656</v>
      </c>
      <c r="BI37" s="317">
        <f t="shared" si="10"/>
        <v>5262.5853160000006</v>
      </c>
      <c r="BJ37" s="317">
        <f t="shared" si="10"/>
        <v>5369.7323449999994</v>
      </c>
      <c r="BK37" s="317">
        <f t="shared" si="10"/>
        <v>5453.8794030000026</v>
      </c>
      <c r="BL37" s="317">
        <f t="shared" si="10"/>
        <v>5368.0309109999998</v>
      </c>
      <c r="BM37" s="317">
        <f t="shared" si="10"/>
        <v>5469.5985130000008</v>
      </c>
      <c r="BN37" s="317">
        <f t="shared" si="10"/>
        <v>5405.4632049999982</v>
      </c>
      <c r="BO37" s="317">
        <f t="shared" si="10"/>
        <v>5577.6619860000001</v>
      </c>
      <c r="BP37" s="317">
        <f t="shared" ref="BP37:CC37" si="11">SUM(BP38:BP40)</f>
        <v>5877.8337030000021</v>
      </c>
      <c r="BQ37" s="317">
        <f t="shared" si="11"/>
        <v>5949.4745670000011</v>
      </c>
      <c r="BR37" s="317">
        <f t="shared" si="11"/>
        <v>5996.8369509999993</v>
      </c>
      <c r="BS37" s="317">
        <f t="shared" si="11"/>
        <v>5971.5869620000003</v>
      </c>
      <c r="BT37" s="317">
        <f t="shared" si="11"/>
        <v>5801.1453980000006</v>
      </c>
      <c r="BU37" s="317">
        <f t="shared" si="11"/>
        <v>5485.4757249999984</v>
      </c>
      <c r="BV37" s="317">
        <f t="shared" si="11"/>
        <v>5177.6325700000007</v>
      </c>
      <c r="BW37" s="317">
        <f t="shared" si="11"/>
        <v>4787.7979766394101</v>
      </c>
      <c r="BX37" s="317">
        <f t="shared" si="11"/>
        <v>4761.3144495563529</v>
      </c>
      <c r="BY37" s="317">
        <f t="shared" si="11"/>
        <v>4831.2999162238593</v>
      </c>
      <c r="BZ37" s="317">
        <f t="shared" si="11"/>
        <v>4819.7503858321397</v>
      </c>
      <c r="CA37" s="317">
        <f t="shared" si="11"/>
        <v>4719.2385843637312</v>
      </c>
      <c r="CB37" s="317">
        <f t="shared" si="11"/>
        <v>4588.3795460536858</v>
      </c>
      <c r="CC37" s="318">
        <f t="shared" si="11"/>
        <v>4286.9238526425497</v>
      </c>
    </row>
    <row r="38" spans="1:81" s="49" customFormat="1" x14ac:dyDescent="0.4">
      <c r="B38" s="178" t="s">
        <v>576</v>
      </c>
      <c r="D38" s="317" t="s">
        <v>443</v>
      </c>
      <c r="E38" s="317" t="s">
        <v>443</v>
      </c>
      <c r="F38" s="317" t="s">
        <v>443</v>
      </c>
      <c r="G38" s="317" t="s">
        <v>443</v>
      </c>
      <c r="H38" s="317" t="s">
        <v>443</v>
      </c>
      <c r="I38" s="317" t="s">
        <v>443</v>
      </c>
      <c r="J38" s="317" t="s">
        <v>443</v>
      </c>
      <c r="K38" s="317" t="s">
        <v>443</v>
      </c>
      <c r="L38" s="317" t="s">
        <v>443</v>
      </c>
      <c r="M38" s="317" t="s">
        <v>443</v>
      </c>
      <c r="N38" s="317" t="s">
        <v>443</v>
      </c>
      <c r="O38" s="317" t="s">
        <v>443</v>
      </c>
      <c r="P38" s="317" t="s">
        <v>443</v>
      </c>
      <c r="Q38" s="317" t="s">
        <v>443</v>
      </c>
      <c r="R38" s="317" t="s">
        <v>443</v>
      </c>
      <c r="S38" s="317" t="s">
        <v>443</v>
      </c>
      <c r="T38" s="317" t="s">
        <v>443</v>
      </c>
      <c r="U38" s="317" t="s">
        <v>443</v>
      </c>
      <c r="V38" s="317" t="s">
        <v>443</v>
      </c>
      <c r="W38" s="317" t="s">
        <v>443</v>
      </c>
      <c r="X38" s="317" t="s">
        <v>443</v>
      </c>
      <c r="Y38" s="317" t="s">
        <v>443</v>
      </c>
      <c r="Z38" s="317" t="s">
        <v>443</v>
      </c>
      <c r="AA38" s="317" t="s">
        <v>443</v>
      </c>
      <c r="AB38" s="317" t="s">
        <v>443</v>
      </c>
      <c r="AC38" s="317" t="s">
        <v>443</v>
      </c>
      <c r="AD38" s="317" t="s">
        <v>443</v>
      </c>
      <c r="AE38" s="317" t="s">
        <v>443</v>
      </c>
      <c r="AF38" s="317" t="s">
        <v>443</v>
      </c>
      <c r="AG38" s="317" t="s">
        <v>443</v>
      </c>
      <c r="AH38" s="317" t="s">
        <v>443</v>
      </c>
      <c r="AI38" s="317" t="s">
        <v>443</v>
      </c>
      <c r="AJ38" s="317" t="s">
        <v>443</v>
      </c>
      <c r="AK38" s="317" t="s">
        <v>443</v>
      </c>
      <c r="AL38" s="317" t="s">
        <v>443</v>
      </c>
      <c r="AM38" s="317" t="s">
        <v>443</v>
      </c>
      <c r="AN38" s="317" t="s">
        <v>443</v>
      </c>
      <c r="AO38" s="317" t="s">
        <v>443</v>
      </c>
      <c r="AP38" s="317" t="s">
        <v>443</v>
      </c>
      <c r="AQ38" s="317" t="s">
        <v>443</v>
      </c>
      <c r="AR38" s="317" t="s">
        <v>443</v>
      </c>
      <c r="AS38" s="317" t="s">
        <v>443</v>
      </c>
      <c r="AT38" s="317" t="s">
        <v>443</v>
      </c>
      <c r="AU38" s="317">
        <v>3236.7390749716378</v>
      </c>
      <c r="AV38" s="317">
        <v>3777.160321579041</v>
      </c>
      <c r="AW38" s="317">
        <v>4181.6408677259369</v>
      </c>
      <c r="AX38" s="317">
        <v>4354.828047</v>
      </c>
      <c r="AY38" s="317">
        <v>4537.4679940000005</v>
      </c>
      <c r="AZ38" s="317">
        <v>4634.1636629999994</v>
      </c>
      <c r="BA38" s="317">
        <v>4535.8971240000001</v>
      </c>
      <c r="BB38" s="317">
        <v>4440.2668552700006</v>
      </c>
      <c r="BC38" s="317">
        <v>4375.6373696746332</v>
      </c>
      <c r="BD38" s="317">
        <v>4287.3265713295241</v>
      </c>
      <c r="BE38" s="317">
        <v>4295.7709825130651</v>
      </c>
      <c r="BF38" s="317">
        <v>4378.7157327978121</v>
      </c>
      <c r="BG38" s="317">
        <v>4215.6524239073988</v>
      </c>
      <c r="BH38" s="317">
        <v>4369.9485561855663</v>
      </c>
      <c r="BI38" s="317">
        <v>4418.6826030000011</v>
      </c>
      <c r="BJ38" s="317">
        <v>4504.6312519999992</v>
      </c>
      <c r="BK38" s="317">
        <v>4581.3157550000024</v>
      </c>
      <c r="BL38" s="317">
        <v>4510.0732129999997</v>
      </c>
      <c r="BM38" s="317">
        <v>4583.9270970000007</v>
      </c>
      <c r="BN38" s="317">
        <v>4509.0307519999978</v>
      </c>
      <c r="BO38" s="317">
        <v>4682.9926180000002</v>
      </c>
      <c r="BP38" s="317">
        <v>4958.7607460000017</v>
      </c>
      <c r="BQ38" s="317">
        <v>5047.1581330000008</v>
      </c>
      <c r="BR38" s="317">
        <v>5091.0835709999992</v>
      </c>
      <c r="BS38" s="317">
        <v>5058.5009950000003</v>
      </c>
      <c r="BT38" s="317">
        <v>4893.5645820000009</v>
      </c>
      <c r="BU38" s="317">
        <v>4601.4981699999989</v>
      </c>
      <c r="BV38" s="317">
        <v>4323.6726686648526</v>
      </c>
      <c r="BW38" s="317">
        <v>3978.6882685475011</v>
      </c>
      <c r="BX38" s="317">
        <v>3986.8529407229594</v>
      </c>
      <c r="BY38" s="317">
        <v>4063.0572416498871</v>
      </c>
      <c r="BZ38" s="317">
        <v>4066.7018343696932</v>
      </c>
      <c r="CA38" s="317">
        <v>3997.43037343477</v>
      </c>
      <c r="CB38" s="317">
        <v>3908.9702757068735</v>
      </c>
      <c r="CC38" s="318">
        <v>3653.9675471355522</v>
      </c>
    </row>
    <row r="39" spans="1:81" s="49" customFormat="1" x14ac:dyDescent="0.4">
      <c r="B39" s="178" t="s">
        <v>577</v>
      </c>
      <c r="D39" s="317" t="s">
        <v>443</v>
      </c>
      <c r="E39" s="317" t="s">
        <v>443</v>
      </c>
      <c r="F39" s="317" t="s">
        <v>443</v>
      </c>
      <c r="G39" s="317" t="s">
        <v>443</v>
      </c>
      <c r="H39" s="317" t="s">
        <v>443</v>
      </c>
      <c r="I39" s="317" t="s">
        <v>443</v>
      </c>
      <c r="J39" s="317" t="s">
        <v>443</v>
      </c>
      <c r="K39" s="317" t="s">
        <v>443</v>
      </c>
      <c r="L39" s="317" t="s">
        <v>443</v>
      </c>
      <c r="M39" s="317" t="s">
        <v>443</v>
      </c>
      <c r="N39" s="317" t="s">
        <v>443</v>
      </c>
      <c r="O39" s="317" t="s">
        <v>443</v>
      </c>
      <c r="P39" s="317" t="s">
        <v>443</v>
      </c>
      <c r="Q39" s="317" t="s">
        <v>443</v>
      </c>
      <c r="R39" s="317" t="s">
        <v>443</v>
      </c>
      <c r="S39" s="317" t="s">
        <v>443</v>
      </c>
      <c r="T39" s="317" t="s">
        <v>443</v>
      </c>
      <c r="U39" s="317" t="s">
        <v>443</v>
      </c>
      <c r="V39" s="317" t="s">
        <v>443</v>
      </c>
      <c r="W39" s="317" t="s">
        <v>443</v>
      </c>
      <c r="X39" s="317" t="s">
        <v>443</v>
      </c>
      <c r="Y39" s="317" t="s">
        <v>443</v>
      </c>
      <c r="Z39" s="317" t="s">
        <v>443</v>
      </c>
      <c r="AA39" s="317" t="s">
        <v>443</v>
      </c>
      <c r="AB39" s="317" t="s">
        <v>443</v>
      </c>
      <c r="AC39" s="317" t="s">
        <v>443</v>
      </c>
      <c r="AD39" s="317" t="s">
        <v>443</v>
      </c>
      <c r="AE39" s="317" t="s">
        <v>443</v>
      </c>
      <c r="AF39" s="317" t="s">
        <v>443</v>
      </c>
      <c r="AG39" s="317" t="s">
        <v>443</v>
      </c>
      <c r="AH39" s="317" t="s">
        <v>443</v>
      </c>
      <c r="AI39" s="317" t="s">
        <v>443</v>
      </c>
      <c r="AJ39" s="317" t="s">
        <v>443</v>
      </c>
      <c r="AK39" s="317" t="s">
        <v>443</v>
      </c>
      <c r="AL39" s="317" t="s">
        <v>443</v>
      </c>
      <c r="AM39" s="317" t="s">
        <v>443</v>
      </c>
      <c r="AN39" s="317" t="s">
        <v>443</v>
      </c>
      <c r="AO39" s="317" t="s">
        <v>443</v>
      </c>
      <c r="AP39" s="317" t="s">
        <v>443</v>
      </c>
      <c r="AQ39" s="317" t="s">
        <v>443</v>
      </c>
      <c r="AR39" s="317" t="s">
        <v>443</v>
      </c>
      <c r="AS39" s="317" t="s">
        <v>443</v>
      </c>
      <c r="AT39" s="317" t="s">
        <v>443</v>
      </c>
      <c r="AU39" s="317">
        <v>183.55250930270057</v>
      </c>
      <c r="AV39" s="317">
        <v>215.76524734087627</v>
      </c>
      <c r="AW39" s="317">
        <v>233.48116452688467</v>
      </c>
      <c r="AX39" s="317">
        <v>249.68303599999999</v>
      </c>
      <c r="AY39" s="317">
        <v>261.47803500000003</v>
      </c>
      <c r="AZ39" s="317">
        <v>270.25333700000004</v>
      </c>
      <c r="BA39" s="317">
        <v>267.80757900000003</v>
      </c>
      <c r="BB39" s="317">
        <v>266.30177027999997</v>
      </c>
      <c r="BC39" s="317">
        <v>267.94469299999997</v>
      </c>
      <c r="BD39" s="317">
        <v>270.05906600000003</v>
      </c>
      <c r="BE39" s="317">
        <v>273.37646599999994</v>
      </c>
      <c r="BF39" s="317">
        <v>283.87166200000001</v>
      </c>
      <c r="BG39" s="317">
        <v>272.87907999999999</v>
      </c>
      <c r="BH39" s="317">
        <v>273.85431499999993</v>
      </c>
      <c r="BI39" s="317">
        <v>281.61558000000008</v>
      </c>
      <c r="BJ39" s="317">
        <v>289.47423800000001</v>
      </c>
      <c r="BK39" s="317">
        <v>298.57093800000001</v>
      </c>
      <c r="BL39" s="317">
        <v>265.65446399999996</v>
      </c>
      <c r="BM39" s="317">
        <v>250.632768</v>
      </c>
      <c r="BN39" s="317">
        <v>232.66302899999994</v>
      </c>
      <c r="BO39" s="317">
        <v>220.99752100000003</v>
      </c>
      <c r="BP39" s="317">
        <v>229.47088200000007</v>
      </c>
      <c r="BQ39" s="317">
        <v>230.47488800000002</v>
      </c>
      <c r="BR39" s="317">
        <v>230.44787599999995</v>
      </c>
      <c r="BS39" s="317">
        <v>235.603419</v>
      </c>
      <c r="BT39" s="317">
        <v>238.79134599999998</v>
      </c>
      <c r="BU39" s="317">
        <v>240.23291299999997</v>
      </c>
      <c r="BV39" s="317">
        <v>237.28107100976376</v>
      </c>
      <c r="BW39" s="317">
        <v>228.95330879334438</v>
      </c>
      <c r="BX39" s="317">
        <v>215.06109708610987</v>
      </c>
      <c r="BY39" s="317">
        <v>213.27425621952617</v>
      </c>
      <c r="BZ39" s="317">
        <v>209.47797556814902</v>
      </c>
      <c r="CA39" s="317">
        <v>200.52662523974053</v>
      </c>
      <c r="CB39" s="317">
        <v>187.00830625315643</v>
      </c>
      <c r="CC39" s="318">
        <v>166.00505902859493</v>
      </c>
    </row>
    <row r="40" spans="1:81" s="49" customFormat="1" x14ac:dyDescent="0.4">
      <c r="B40" s="178" t="s">
        <v>578</v>
      </c>
      <c r="D40" s="317" t="s">
        <v>443</v>
      </c>
      <c r="E40" s="317" t="s">
        <v>443</v>
      </c>
      <c r="F40" s="317" t="s">
        <v>443</v>
      </c>
      <c r="G40" s="317" t="s">
        <v>443</v>
      </c>
      <c r="H40" s="317" t="s">
        <v>443</v>
      </c>
      <c r="I40" s="317" t="s">
        <v>443</v>
      </c>
      <c r="J40" s="317" t="s">
        <v>443</v>
      </c>
      <c r="K40" s="317" t="s">
        <v>443</v>
      </c>
      <c r="L40" s="317" t="s">
        <v>443</v>
      </c>
      <c r="M40" s="317" t="s">
        <v>443</v>
      </c>
      <c r="N40" s="317" t="s">
        <v>443</v>
      </c>
      <c r="O40" s="317" t="s">
        <v>443</v>
      </c>
      <c r="P40" s="317" t="s">
        <v>443</v>
      </c>
      <c r="Q40" s="317" t="s">
        <v>443</v>
      </c>
      <c r="R40" s="317" t="s">
        <v>443</v>
      </c>
      <c r="S40" s="317" t="s">
        <v>443</v>
      </c>
      <c r="T40" s="317" t="s">
        <v>443</v>
      </c>
      <c r="U40" s="317" t="s">
        <v>443</v>
      </c>
      <c r="V40" s="317" t="s">
        <v>443</v>
      </c>
      <c r="W40" s="317" t="s">
        <v>443</v>
      </c>
      <c r="X40" s="317" t="s">
        <v>443</v>
      </c>
      <c r="Y40" s="317" t="s">
        <v>443</v>
      </c>
      <c r="Z40" s="317" t="s">
        <v>443</v>
      </c>
      <c r="AA40" s="317" t="s">
        <v>443</v>
      </c>
      <c r="AB40" s="317" t="s">
        <v>443</v>
      </c>
      <c r="AC40" s="317" t="s">
        <v>443</v>
      </c>
      <c r="AD40" s="317" t="s">
        <v>443</v>
      </c>
      <c r="AE40" s="317" t="s">
        <v>443</v>
      </c>
      <c r="AF40" s="317" t="s">
        <v>443</v>
      </c>
      <c r="AG40" s="317" t="s">
        <v>443</v>
      </c>
      <c r="AH40" s="317" t="s">
        <v>443</v>
      </c>
      <c r="AI40" s="317" t="s">
        <v>443</v>
      </c>
      <c r="AJ40" s="317" t="s">
        <v>443</v>
      </c>
      <c r="AK40" s="317" t="s">
        <v>443</v>
      </c>
      <c r="AL40" s="317" t="s">
        <v>443</v>
      </c>
      <c r="AM40" s="317" t="s">
        <v>443</v>
      </c>
      <c r="AN40" s="317" t="s">
        <v>443</v>
      </c>
      <c r="AO40" s="317" t="s">
        <v>443</v>
      </c>
      <c r="AP40" s="317" t="s">
        <v>443</v>
      </c>
      <c r="AQ40" s="317" t="s">
        <v>443</v>
      </c>
      <c r="AR40" s="317" t="s">
        <v>443</v>
      </c>
      <c r="AS40" s="317" t="s">
        <v>443</v>
      </c>
      <c r="AT40" s="317" t="s">
        <v>443</v>
      </c>
      <c r="AU40" s="317">
        <v>524.95141572566149</v>
      </c>
      <c r="AV40" s="317">
        <v>573.15843108008266</v>
      </c>
      <c r="AW40" s="317">
        <v>613.142967747179</v>
      </c>
      <c r="AX40" s="317">
        <v>623.53082099999983</v>
      </c>
      <c r="AY40" s="317">
        <v>631.03931899999998</v>
      </c>
      <c r="AZ40" s="317">
        <v>665.01401899999996</v>
      </c>
      <c r="BA40" s="317">
        <v>693.87929099999985</v>
      </c>
      <c r="BB40" s="317">
        <v>698.3804705</v>
      </c>
      <c r="BC40" s="317">
        <v>701.13576599999999</v>
      </c>
      <c r="BD40" s="317">
        <v>700.85975900000005</v>
      </c>
      <c r="BE40" s="317">
        <v>713.31337299999996</v>
      </c>
      <c r="BF40" s="317">
        <v>742.66885100000002</v>
      </c>
      <c r="BG40" s="317">
        <v>538.95294100000001</v>
      </c>
      <c r="BH40" s="317">
        <v>556.36495400000001</v>
      </c>
      <c r="BI40" s="317">
        <v>562.28713300000015</v>
      </c>
      <c r="BJ40" s="317">
        <v>575.62685500000009</v>
      </c>
      <c r="BK40" s="317">
        <v>573.99270999999999</v>
      </c>
      <c r="BL40" s="317">
        <v>592.30323399999986</v>
      </c>
      <c r="BM40" s="317">
        <v>635.03864799999997</v>
      </c>
      <c r="BN40" s="317">
        <v>663.76942399999973</v>
      </c>
      <c r="BO40" s="317">
        <v>673.67184699999996</v>
      </c>
      <c r="BP40" s="317">
        <v>689.60207500000024</v>
      </c>
      <c r="BQ40" s="317">
        <v>671.84154600000011</v>
      </c>
      <c r="BR40" s="317">
        <v>675.30550399999993</v>
      </c>
      <c r="BS40" s="317">
        <v>677.48254800000007</v>
      </c>
      <c r="BT40" s="317">
        <v>668.78947000000005</v>
      </c>
      <c r="BU40" s="317">
        <v>643.74464199999989</v>
      </c>
      <c r="BV40" s="317">
        <v>616.6788303253843</v>
      </c>
      <c r="BW40" s="317">
        <v>580.15639929856457</v>
      </c>
      <c r="BX40" s="317">
        <v>559.40041174728344</v>
      </c>
      <c r="BY40" s="317">
        <v>554.96841835444582</v>
      </c>
      <c r="BZ40" s="317">
        <v>543.5705758942978</v>
      </c>
      <c r="CA40" s="317">
        <v>521.28158568922004</v>
      </c>
      <c r="CB40" s="317">
        <v>492.40096409365538</v>
      </c>
      <c r="CC40" s="318">
        <v>466.95124647840231</v>
      </c>
    </row>
    <row r="41" spans="1:81" s="49" customFormat="1" ht="26.25" customHeight="1" x14ac:dyDescent="0.4">
      <c r="B41" s="65" t="s">
        <v>605</v>
      </c>
      <c r="D41" s="317">
        <f t="shared" ref="D41:AI41" si="12">SUM(D42:D44)</f>
        <v>0</v>
      </c>
      <c r="E41" s="317">
        <f t="shared" si="12"/>
        <v>0</v>
      </c>
      <c r="F41" s="317">
        <f t="shared" si="12"/>
        <v>0</v>
      </c>
      <c r="G41" s="317">
        <f t="shared" si="12"/>
        <v>0</v>
      </c>
      <c r="H41" s="317">
        <f t="shared" si="12"/>
        <v>0</v>
      </c>
      <c r="I41" s="317">
        <f t="shared" si="12"/>
        <v>0</v>
      </c>
      <c r="J41" s="317">
        <f t="shared" si="12"/>
        <v>0</v>
      </c>
      <c r="K41" s="317">
        <f t="shared" si="12"/>
        <v>0</v>
      </c>
      <c r="L41" s="317">
        <f t="shared" si="12"/>
        <v>0</v>
      </c>
      <c r="M41" s="317">
        <f t="shared" si="12"/>
        <v>0</v>
      </c>
      <c r="N41" s="317">
        <f t="shared" si="12"/>
        <v>0</v>
      </c>
      <c r="O41" s="317">
        <f t="shared" si="12"/>
        <v>0</v>
      </c>
      <c r="P41" s="317">
        <f t="shared" si="12"/>
        <v>0</v>
      </c>
      <c r="Q41" s="317">
        <f t="shared" si="12"/>
        <v>0</v>
      </c>
      <c r="R41" s="317">
        <f t="shared" si="12"/>
        <v>0</v>
      </c>
      <c r="S41" s="317">
        <f t="shared" si="12"/>
        <v>0</v>
      </c>
      <c r="T41" s="317">
        <f t="shared" si="12"/>
        <v>0</v>
      </c>
      <c r="U41" s="317">
        <f t="shared" si="12"/>
        <v>0</v>
      </c>
      <c r="V41" s="317">
        <f t="shared" si="12"/>
        <v>0</v>
      </c>
      <c r="W41" s="317">
        <f t="shared" si="12"/>
        <v>0</v>
      </c>
      <c r="X41" s="317">
        <f t="shared" si="12"/>
        <v>0</v>
      </c>
      <c r="Y41" s="317">
        <f t="shared" si="12"/>
        <v>0</v>
      </c>
      <c r="Z41" s="317">
        <f t="shared" si="12"/>
        <v>0</v>
      </c>
      <c r="AA41" s="317">
        <f t="shared" si="12"/>
        <v>0</v>
      </c>
      <c r="AB41" s="317">
        <f t="shared" si="12"/>
        <v>0</v>
      </c>
      <c r="AC41" s="317">
        <f t="shared" si="12"/>
        <v>0</v>
      </c>
      <c r="AD41" s="317">
        <f t="shared" si="12"/>
        <v>0</v>
      </c>
      <c r="AE41" s="317">
        <f t="shared" si="12"/>
        <v>0</v>
      </c>
      <c r="AF41" s="317">
        <f t="shared" si="12"/>
        <v>0</v>
      </c>
      <c r="AG41" s="317">
        <f t="shared" si="12"/>
        <v>0</v>
      </c>
      <c r="AH41" s="317">
        <f t="shared" si="12"/>
        <v>0</v>
      </c>
      <c r="AI41" s="317">
        <f t="shared" si="12"/>
        <v>0</v>
      </c>
      <c r="AJ41" s="317">
        <f t="shared" ref="AJ41:BO41" si="13">SUM(AJ42:AJ44)</f>
        <v>0</v>
      </c>
      <c r="AK41" s="317">
        <f t="shared" si="13"/>
        <v>0</v>
      </c>
      <c r="AL41" s="317">
        <f t="shared" si="13"/>
        <v>0</v>
      </c>
      <c r="AM41" s="317">
        <f t="shared" si="13"/>
        <v>0</v>
      </c>
      <c r="AN41" s="317">
        <f t="shared" si="13"/>
        <v>0</v>
      </c>
      <c r="AO41" s="317">
        <f t="shared" si="13"/>
        <v>0</v>
      </c>
      <c r="AP41" s="317">
        <f t="shared" si="13"/>
        <v>0</v>
      </c>
      <c r="AQ41" s="317">
        <f t="shared" si="13"/>
        <v>0</v>
      </c>
      <c r="AR41" s="317">
        <f t="shared" si="13"/>
        <v>0</v>
      </c>
      <c r="AS41" s="317">
        <f t="shared" si="13"/>
        <v>0</v>
      </c>
      <c r="AT41" s="317">
        <f t="shared" si="13"/>
        <v>0</v>
      </c>
      <c r="AU41" s="317">
        <f t="shared" si="13"/>
        <v>2413.4089999999997</v>
      </c>
      <c r="AV41" s="317">
        <f t="shared" si="13"/>
        <v>3246.0120000000002</v>
      </c>
      <c r="AW41" s="317">
        <f t="shared" si="13"/>
        <v>4188.58</v>
      </c>
      <c r="AX41" s="317">
        <f t="shared" si="13"/>
        <v>4875.1940160000004</v>
      </c>
      <c r="AY41" s="317">
        <f t="shared" si="13"/>
        <v>5444.6813459999994</v>
      </c>
      <c r="AZ41" s="317">
        <f t="shared" si="13"/>
        <v>5810.3309459999982</v>
      </c>
      <c r="BA41" s="317">
        <f t="shared" si="13"/>
        <v>5678.8121289999999</v>
      </c>
      <c r="BB41" s="317">
        <f t="shared" si="13"/>
        <v>5659.8551239500011</v>
      </c>
      <c r="BC41" s="317">
        <f t="shared" si="13"/>
        <v>5719.3859879999654</v>
      </c>
      <c r="BD41" s="317">
        <f t="shared" si="13"/>
        <v>5904.123578470475</v>
      </c>
      <c r="BE41" s="317">
        <f t="shared" si="13"/>
        <v>6306.2343094869357</v>
      </c>
      <c r="BF41" s="317">
        <f t="shared" si="13"/>
        <v>7230.9641702021872</v>
      </c>
      <c r="BG41" s="317">
        <f t="shared" si="13"/>
        <v>7319.8412333400011</v>
      </c>
      <c r="BH41" s="317">
        <f t="shared" si="13"/>
        <v>7957.4022362544338</v>
      </c>
      <c r="BI41" s="317">
        <f t="shared" si="13"/>
        <v>8665.6198189999977</v>
      </c>
      <c r="BJ41" s="317">
        <f t="shared" si="13"/>
        <v>9470.8152410000039</v>
      </c>
      <c r="BK41" s="317">
        <f t="shared" si="13"/>
        <v>10277.921191999998</v>
      </c>
      <c r="BL41" s="317">
        <f t="shared" si="13"/>
        <v>11735.410251000003</v>
      </c>
      <c r="BM41" s="317">
        <f t="shared" si="13"/>
        <v>14519.632665000001</v>
      </c>
      <c r="BN41" s="317">
        <f t="shared" si="13"/>
        <v>16021.527095999994</v>
      </c>
      <c r="BO41" s="317">
        <f t="shared" si="13"/>
        <v>17242.628137000007</v>
      </c>
      <c r="BP41" s="317">
        <f t="shared" ref="BP41:CC41" si="14">SUM(BP42:BP44)</f>
        <v>18021.797909000001</v>
      </c>
      <c r="BQ41" s="317">
        <f t="shared" si="14"/>
        <v>18220.333105999998</v>
      </c>
      <c r="BR41" s="317">
        <f t="shared" si="14"/>
        <v>18319.728604</v>
      </c>
      <c r="BS41" s="317">
        <f t="shared" si="14"/>
        <v>18272.126685000003</v>
      </c>
      <c r="BT41" s="317">
        <f t="shared" si="14"/>
        <v>17639.454521000003</v>
      </c>
      <c r="BU41" s="317">
        <f t="shared" si="14"/>
        <v>16815.744488999997</v>
      </c>
      <c r="BV41" s="317">
        <f t="shared" si="14"/>
        <v>15552.189380999998</v>
      </c>
      <c r="BW41" s="317">
        <f t="shared" si="14"/>
        <v>13576.491620350227</v>
      </c>
      <c r="BX41" s="317">
        <f t="shared" si="14"/>
        <v>12529.139261458695</v>
      </c>
      <c r="BY41" s="317">
        <f t="shared" si="14"/>
        <v>12092.144066733907</v>
      </c>
      <c r="BZ41" s="317">
        <f t="shared" si="14"/>
        <v>11346.140296427984</v>
      </c>
      <c r="CA41" s="317">
        <f t="shared" si="14"/>
        <v>10436.683904048987</v>
      </c>
      <c r="CB41" s="317">
        <f t="shared" si="14"/>
        <v>9168.9221041773108</v>
      </c>
      <c r="CC41" s="318">
        <f t="shared" si="14"/>
        <v>7268.5614477656391</v>
      </c>
    </row>
    <row r="42" spans="1:81" s="49" customFormat="1" x14ac:dyDescent="0.4">
      <c r="B42" s="178" t="s">
        <v>576</v>
      </c>
      <c r="D42" s="317" t="s">
        <v>443</v>
      </c>
      <c r="E42" s="317" t="s">
        <v>443</v>
      </c>
      <c r="F42" s="317" t="s">
        <v>443</v>
      </c>
      <c r="G42" s="317" t="s">
        <v>443</v>
      </c>
      <c r="H42" s="317" t="s">
        <v>443</v>
      </c>
      <c r="I42" s="317" t="s">
        <v>443</v>
      </c>
      <c r="J42" s="317" t="s">
        <v>443</v>
      </c>
      <c r="K42" s="317" t="s">
        <v>443</v>
      </c>
      <c r="L42" s="317" t="s">
        <v>443</v>
      </c>
      <c r="M42" s="317" t="s">
        <v>443</v>
      </c>
      <c r="N42" s="317" t="s">
        <v>443</v>
      </c>
      <c r="O42" s="317" t="s">
        <v>443</v>
      </c>
      <c r="P42" s="317" t="s">
        <v>443</v>
      </c>
      <c r="Q42" s="317" t="s">
        <v>443</v>
      </c>
      <c r="R42" s="317" t="s">
        <v>443</v>
      </c>
      <c r="S42" s="317" t="s">
        <v>443</v>
      </c>
      <c r="T42" s="317" t="s">
        <v>443</v>
      </c>
      <c r="U42" s="317" t="s">
        <v>443</v>
      </c>
      <c r="V42" s="317" t="s">
        <v>443</v>
      </c>
      <c r="W42" s="317" t="s">
        <v>443</v>
      </c>
      <c r="X42" s="317" t="s">
        <v>443</v>
      </c>
      <c r="Y42" s="317" t="s">
        <v>443</v>
      </c>
      <c r="Z42" s="317" t="s">
        <v>443</v>
      </c>
      <c r="AA42" s="317" t="s">
        <v>443</v>
      </c>
      <c r="AB42" s="317" t="s">
        <v>443</v>
      </c>
      <c r="AC42" s="317" t="s">
        <v>443</v>
      </c>
      <c r="AD42" s="317" t="s">
        <v>443</v>
      </c>
      <c r="AE42" s="317" t="s">
        <v>443</v>
      </c>
      <c r="AF42" s="317" t="s">
        <v>443</v>
      </c>
      <c r="AG42" s="317" t="s">
        <v>443</v>
      </c>
      <c r="AH42" s="317" t="s">
        <v>443</v>
      </c>
      <c r="AI42" s="317" t="s">
        <v>443</v>
      </c>
      <c r="AJ42" s="317" t="s">
        <v>443</v>
      </c>
      <c r="AK42" s="317" t="s">
        <v>443</v>
      </c>
      <c r="AL42" s="317" t="s">
        <v>443</v>
      </c>
      <c r="AM42" s="317" t="s">
        <v>443</v>
      </c>
      <c r="AN42" s="317" t="s">
        <v>443</v>
      </c>
      <c r="AO42" s="317" t="s">
        <v>443</v>
      </c>
      <c r="AP42" s="317" t="s">
        <v>443</v>
      </c>
      <c r="AQ42" s="317" t="s">
        <v>443</v>
      </c>
      <c r="AR42" s="317" t="s">
        <v>443</v>
      </c>
      <c r="AS42" s="317" t="s">
        <v>443</v>
      </c>
      <c r="AT42" s="317" t="s">
        <v>443</v>
      </c>
      <c r="AU42" s="317">
        <v>2167.1547548999097</v>
      </c>
      <c r="AV42" s="317">
        <v>2933.9340063665963</v>
      </c>
      <c r="AW42" s="317">
        <v>3808.909900802536</v>
      </c>
      <c r="AX42" s="317">
        <v>4431.8053010000003</v>
      </c>
      <c r="AY42" s="317">
        <v>4945.9247070000001</v>
      </c>
      <c r="AZ42" s="317">
        <v>5272.4258929999987</v>
      </c>
      <c r="BA42" s="317">
        <v>5125.3931899999998</v>
      </c>
      <c r="BB42" s="317">
        <v>5085.6280137300009</v>
      </c>
      <c r="BC42" s="317">
        <v>5127.7575389068625</v>
      </c>
      <c r="BD42" s="317">
        <v>5286.4482749333047</v>
      </c>
      <c r="BE42" s="317">
        <v>5644.5086698518116</v>
      </c>
      <c r="BF42" s="317">
        <v>6440.9761648831518</v>
      </c>
      <c r="BG42" s="317">
        <v>6436.3892621292925</v>
      </c>
      <c r="BH42" s="317">
        <v>7040.1673683997742</v>
      </c>
      <c r="BI42" s="317">
        <v>7712.8027929999989</v>
      </c>
      <c r="BJ42" s="317">
        <v>8463.0670730000038</v>
      </c>
      <c r="BK42" s="317">
        <v>9198.6850749999976</v>
      </c>
      <c r="BL42" s="317">
        <v>10489.469894000003</v>
      </c>
      <c r="BM42" s="317">
        <v>13015.576289000001</v>
      </c>
      <c r="BN42" s="317">
        <v>14364.520094999996</v>
      </c>
      <c r="BO42" s="317">
        <v>15453.731155000005</v>
      </c>
      <c r="BP42" s="317">
        <v>16160.501292999999</v>
      </c>
      <c r="BQ42" s="317">
        <v>16348.544953999997</v>
      </c>
      <c r="BR42" s="317">
        <v>16438.019783</v>
      </c>
      <c r="BS42" s="317">
        <v>16388.976737000001</v>
      </c>
      <c r="BT42" s="317">
        <v>15805.191595000006</v>
      </c>
      <c r="BU42" s="317">
        <v>15036.677091999998</v>
      </c>
      <c r="BV42" s="317">
        <v>13873.505020699633</v>
      </c>
      <c r="BW42" s="317">
        <v>12050.706788278691</v>
      </c>
      <c r="BX42" s="317">
        <v>11114.142623537598</v>
      </c>
      <c r="BY42" s="317">
        <v>10722.023221747608</v>
      </c>
      <c r="BZ42" s="317">
        <v>10049.293700483642</v>
      </c>
      <c r="CA42" s="317">
        <v>9230.8104029218739</v>
      </c>
      <c r="CB42" s="317">
        <v>8100.3287721301622</v>
      </c>
      <c r="CC42" s="318">
        <v>6392.024011845584</v>
      </c>
    </row>
    <row r="43" spans="1:81" s="49" customFormat="1" x14ac:dyDescent="0.4">
      <c r="B43" s="178" t="s">
        <v>577</v>
      </c>
      <c r="D43" s="317" t="s">
        <v>443</v>
      </c>
      <c r="E43" s="317" t="s">
        <v>443</v>
      </c>
      <c r="F43" s="317" t="s">
        <v>443</v>
      </c>
      <c r="G43" s="317" t="s">
        <v>443</v>
      </c>
      <c r="H43" s="317" t="s">
        <v>443</v>
      </c>
      <c r="I43" s="317" t="s">
        <v>443</v>
      </c>
      <c r="J43" s="317" t="s">
        <v>443</v>
      </c>
      <c r="K43" s="317" t="s">
        <v>443</v>
      </c>
      <c r="L43" s="317" t="s">
        <v>443</v>
      </c>
      <c r="M43" s="317" t="s">
        <v>443</v>
      </c>
      <c r="N43" s="317" t="s">
        <v>443</v>
      </c>
      <c r="O43" s="317" t="s">
        <v>443</v>
      </c>
      <c r="P43" s="317" t="s">
        <v>443</v>
      </c>
      <c r="Q43" s="317" t="s">
        <v>443</v>
      </c>
      <c r="R43" s="317" t="s">
        <v>443</v>
      </c>
      <c r="S43" s="317" t="s">
        <v>443</v>
      </c>
      <c r="T43" s="317" t="s">
        <v>443</v>
      </c>
      <c r="U43" s="317" t="s">
        <v>443</v>
      </c>
      <c r="V43" s="317" t="s">
        <v>443</v>
      </c>
      <c r="W43" s="317" t="s">
        <v>443</v>
      </c>
      <c r="X43" s="317" t="s">
        <v>443</v>
      </c>
      <c r="Y43" s="317" t="s">
        <v>443</v>
      </c>
      <c r="Z43" s="317" t="s">
        <v>443</v>
      </c>
      <c r="AA43" s="317" t="s">
        <v>443</v>
      </c>
      <c r="AB43" s="317" t="s">
        <v>443</v>
      </c>
      <c r="AC43" s="317" t="s">
        <v>443</v>
      </c>
      <c r="AD43" s="317" t="s">
        <v>443</v>
      </c>
      <c r="AE43" s="317" t="s">
        <v>443</v>
      </c>
      <c r="AF43" s="317" t="s">
        <v>443</v>
      </c>
      <c r="AG43" s="317" t="s">
        <v>443</v>
      </c>
      <c r="AH43" s="317" t="s">
        <v>443</v>
      </c>
      <c r="AI43" s="317" t="s">
        <v>443</v>
      </c>
      <c r="AJ43" s="317" t="s">
        <v>443</v>
      </c>
      <c r="AK43" s="317" t="s">
        <v>443</v>
      </c>
      <c r="AL43" s="317" t="s">
        <v>443</v>
      </c>
      <c r="AM43" s="317" t="s">
        <v>443</v>
      </c>
      <c r="AN43" s="317" t="s">
        <v>443</v>
      </c>
      <c r="AO43" s="317" t="s">
        <v>443</v>
      </c>
      <c r="AP43" s="317" t="s">
        <v>443</v>
      </c>
      <c r="AQ43" s="317" t="s">
        <v>443</v>
      </c>
      <c r="AR43" s="317" t="s">
        <v>443</v>
      </c>
      <c r="AS43" s="317" t="s">
        <v>443</v>
      </c>
      <c r="AT43" s="317" t="s">
        <v>443</v>
      </c>
      <c r="AU43" s="317">
        <v>109.79860287962624</v>
      </c>
      <c r="AV43" s="317">
        <v>141.66202051450421</v>
      </c>
      <c r="AW43" s="317">
        <v>175.6639341584962</v>
      </c>
      <c r="AX43" s="317">
        <v>202.48892000000004</v>
      </c>
      <c r="AY43" s="317">
        <v>222.72060800000003</v>
      </c>
      <c r="AZ43" s="317">
        <v>236.10433199999997</v>
      </c>
      <c r="BA43" s="317">
        <v>233.49411200000003</v>
      </c>
      <c r="BB43" s="317">
        <v>233.80841371999998</v>
      </c>
      <c r="BC43" s="317">
        <v>239.17032009310364</v>
      </c>
      <c r="BD43" s="317">
        <v>245.04842974875737</v>
      </c>
      <c r="BE43" s="317">
        <v>256.9479966351247</v>
      </c>
      <c r="BF43" s="317">
        <v>289.38963031903631</v>
      </c>
      <c r="BG43" s="317">
        <v>272.54368921070835</v>
      </c>
      <c r="BH43" s="317">
        <v>285.19785585465985</v>
      </c>
      <c r="BI43" s="317">
        <v>301.48449999999997</v>
      </c>
      <c r="BJ43" s="317">
        <v>324.24810600000001</v>
      </c>
      <c r="BK43" s="317">
        <v>357.63231799999994</v>
      </c>
      <c r="BL43" s="317">
        <v>446.53869700000007</v>
      </c>
      <c r="BM43" s="317">
        <v>583.22119599999996</v>
      </c>
      <c r="BN43" s="317">
        <v>660.18464399999982</v>
      </c>
      <c r="BO43" s="317">
        <v>734.82701900000029</v>
      </c>
      <c r="BP43" s="317">
        <v>762.09558300000015</v>
      </c>
      <c r="BQ43" s="317">
        <v>773.47292899999979</v>
      </c>
      <c r="BR43" s="317">
        <v>780.83464700000013</v>
      </c>
      <c r="BS43" s="317">
        <v>788.56670200000008</v>
      </c>
      <c r="BT43" s="317">
        <v>769.92821600000002</v>
      </c>
      <c r="BU43" s="317">
        <v>751.35525000000007</v>
      </c>
      <c r="BV43" s="317">
        <v>707.78068435206228</v>
      </c>
      <c r="BW43" s="317">
        <v>645.90880889611492</v>
      </c>
      <c r="BX43" s="317">
        <v>595.67325031821633</v>
      </c>
      <c r="BY43" s="317">
        <v>578.80068064191801</v>
      </c>
      <c r="BZ43" s="317">
        <v>549.89265822743778</v>
      </c>
      <c r="CA43" s="317">
        <v>512.51253282710309</v>
      </c>
      <c r="CB43" s="317">
        <v>453.95781311561694</v>
      </c>
      <c r="CC43" s="318">
        <v>358.49842379108543</v>
      </c>
    </row>
    <row r="44" spans="1:81" s="49" customFormat="1" x14ac:dyDescent="0.4">
      <c r="B44" s="178" t="s">
        <v>578</v>
      </c>
      <c r="D44" s="317" t="s">
        <v>443</v>
      </c>
      <c r="E44" s="317" t="s">
        <v>443</v>
      </c>
      <c r="F44" s="317" t="s">
        <v>443</v>
      </c>
      <c r="G44" s="317" t="s">
        <v>443</v>
      </c>
      <c r="H44" s="317" t="s">
        <v>443</v>
      </c>
      <c r="I44" s="317" t="s">
        <v>443</v>
      </c>
      <c r="J44" s="317" t="s">
        <v>443</v>
      </c>
      <c r="K44" s="317" t="s">
        <v>443</v>
      </c>
      <c r="L44" s="317" t="s">
        <v>443</v>
      </c>
      <c r="M44" s="317" t="s">
        <v>443</v>
      </c>
      <c r="N44" s="317" t="s">
        <v>443</v>
      </c>
      <c r="O44" s="317" t="s">
        <v>443</v>
      </c>
      <c r="P44" s="317" t="s">
        <v>443</v>
      </c>
      <c r="Q44" s="317" t="s">
        <v>443</v>
      </c>
      <c r="R44" s="317" t="s">
        <v>443</v>
      </c>
      <c r="S44" s="317" t="s">
        <v>443</v>
      </c>
      <c r="T44" s="317" t="s">
        <v>443</v>
      </c>
      <c r="U44" s="317" t="s">
        <v>443</v>
      </c>
      <c r="V44" s="317" t="s">
        <v>443</v>
      </c>
      <c r="W44" s="317" t="s">
        <v>443</v>
      </c>
      <c r="X44" s="317" t="s">
        <v>443</v>
      </c>
      <c r="Y44" s="317" t="s">
        <v>443</v>
      </c>
      <c r="Z44" s="317" t="s">
        <v>443</v>
      </c>
      <c r="AA44" s="317" t="s">
        <v>443</v>
      </c>
      <c r="AB44" s="317" t="s">
        <v>443</v>
      </c>
      <c r="AC44" s="317" t="s">
        <v>443</v>
      </c>
      <c r="AD44" s="317" t="s">
        <v>443</v>
      </c>
      <c r="AE44" s="317" t="s">
        <v>443</v>
      </c>
      <c r="AF44" s="317" t="s">
        <v>443</v>
      </c>
      <c r="AG44" s="317" t="s">
        <v>443</v>
      </c>
      <c r="AH44" s="317" t="s">
        <v>443</v>
      </c>
      <c r="AI44" s="317" t="s">
        <v>443</v>
      </c>
      <c r="AJ44" s="317" t="s">
        <v>443</v>
      </c>
      <c r="AK44" s="317" t="s">
        <v>443</v>
      </c>
      <c r="AL44" s="317" t="s">
        <v>443</v>
      </c>
      <c r="AM44" s="317" t="s">
        <v>443</v>
      </c>
      <c r="AN44" s="317" t="s">
        <v>443</v>
      </c>
      <c r="AO44" s="317" t="s">
        <v>443</v>
      </c>
      <c r="AP44" s="317" t="s">
        <v>443</v>
      </c>
      <c r="AQ44" s="317" t="s">
        <v>443</v>
      </c>
      <c r="AR44" s="317" t="s">
        <v>443</v>
      </c>
      <c r="AS44" s="317" t="s">
        <v>443</v>
      </c>
      <c r="AT44" s="317" t="s">
        <v>443</v>
      </c>
      <c r="AU44" s="317">
        <v>136.45564222046383</v>
      </c>
      <c r="AV44" s="317">
        <v>170.41597311889956</v>
      </c>
      <c r="AW44" s="317">
        <v>204.00616503896794</v>
      </c>
      <c r="AX44" s="317">
        <v>240.89979499999998</v>
      </c>
      <c r="AY44" s="317">
        <v>276.03603100000004</v>
      </c>
      <c r="AZ44" s="317">
        <v>301.80072100000007</v>
      </c>
      <c r="BA44" s="317">
        <v>319.92482699999994</v>
      </c>
      <c r="BB44" s="317">
        <v>340.41869650000012</v>
      </c>
      <c r="BC44" s="317">
        <v>352.45812899999993</v>
      </c>
      <c r="BD44" s="317">
        <v>372.62687378841298</v>
      </c>
      <c r="BE44" s="317">
        <v>404.7776429999999</v>
      </c>
      <c r="BF44" s="317">
        <v>500.59837500000003</v>
      </c>
      <c r="BG44" s="317">
        <v>610.90828199999987</v>
      </c>
      <c r="BH44" s="317">
        <v>632.037012</v>
      </c>
      <c r="BI44" s="317">
        <v>651.33252599999992</v>
      </c>
      <c r="BJ44" s="317">
        <v>683.50006199999996</v>
      </c>
      <c r="BK44" s="317">
        <v>721.60379899999998</v>
      </c>
      <c r="BL44" s="317">
        <v>799.40165999999999</v>
      </c>
      <c r="BM44" s="317">
        <v>920.83518000000004</v>
      </c>
      <c r="BN44" s="317">
        <v>996.82235699999978</v>
      </c>
      <c r="BO44" s="317">
        <v>1054.0699630000004</v>
      </c>
      <c r="BP44" s="317">
        <v>1099.2010330000003</v>
      </c>
      <c r="BQ44" s="317">
        <v>1098.3152229999996</v>
      </c>
      <c r="BR44" s="317">
        <v>1100.874174</v>
      </c>
      <c r="BS44" s="317">
        <v>1094.5832460000001</v>
      </c>
      <c r="BT44" s="317">
        <v>1064.3347100000001</v>
      </c>
      <c r="BU44" s="317">
        <v>1027.712147</v>
      </c>
      <c r="BV44" s="317">
        <v>970.90367594830263</v>
      </c>
      <c r="BW44" s="317">
        <v>879.87602317542292</v>
      </c>
      <c r="BX44" s="317">
        <v>819.32338760288019</v>
      </c>
      <c r="BY44" s="317">
        <v>791.32016434438071</v>
      </c>
      <c r="BZ44" s="317">
        <v>746.95393771690374</v>
      </c>
      <c r="CA44" s="317">
        <v>693.36096830001122</v>
      </c>
      <c r="CB44" s="317">
        <v>614.63551893153044</v>
      </c>
      <c r="CC44" s="318">
        <v>518.03901212896915</v>
      </c>
    </row>
    <row r="45" spans="1:81" s="49" customFormat="1" ht="26.25" customHeight="1" x14ac:dyDescent="0.4">
      <c r="B45" s="49" t="s">
        <v>581</v>
      </c>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8"/>
    </row>
    <row r="46" spans="1:81" s="49" customFormat="1" x14ac:dyDescent="0.4">
      <c r="B46" s="65" t="s">
        <v>582</v>
      </c>
      <c r="D46" s="317">
        <f t="shared" ref="D46:AT46" si="15">SUM(D47:D49)</f>
        <v>0</v>
      </c>
      <c r="E46" s="317">
        <f t="shared" si="15"/>
        <v>0</v>
      </c>
      <c r="F46" s="317">
        <f t="shared" si="15"/>
        <v>0</v>
      </c>
      <c r="G46" s="317">
        <f t="shared" si="15"/>
        <v>0</v>
      </c>
      <c r="H46" s="317">
        <f t="shared" si="15"/>
        <v>0</v>
      </c>
      <c r="I46" s="317">
        <f t="shared" si="15"/>
        <v>0</v>
      </c>
      <c r="J46" s="317">
        <f t="shared" si="15"/>
        <v>0</v>
      </c>
      <c r="K46" s="317">
        <f t="shared" si="15"/>
        <v>0</v>
      </c>
      <c r="L46" s="317">
        <f t="shared" si="15"/>
        <v>0</v>
      </c>
      <c r="M46" s="317">
        <f t="shared" si="15"/>
        <v>0</v>
      </c>
      <c r="N46" s="317">
        <f t="shared" si="15"/>
        <v>0</v>
      </c>
      <c r="O46" s="317">
        <f t="shared" si="15"/>
        <v>0</v>
      </c>
      <c r="P46" s="317">
        <f t="shared" si="15"/>
        <v>0</v>
      </c>
      <c r="Q46" s="317">
        <f t="shared" si="15"/>
        <v>0</v>
      </c>
      <c r="R46" s="317">
        <f t="shared" si="15"/>
        <v>0</v>
      </c>
      <c r="S46" s="317">
        <f t="shared" si="15"/>
        <v>0</v>
      </c>
      <c r="T46" s="317">
        <f t="shared" si="15"/>
        <v>0</v>
      </c>
      <c r="U46" s="317">
        <f t="shared" si="15"/>
        <v>0</v>
      </c>
      <c r="V46" s="317">
        <f t="shared" si="15"/>
        <v>0</v>
      </c>
      <c r="W46" s="317">
        <f t="shared" si="15"/>
        <v>0</v>
      </c>
      <c r="X46" s="317">
        <f t="shared" si="15"/>
        <v>0</v>
      </c>
      <c r="Y46" s="317">
        <f t="shared" si="15"/>
        <v>0</v>
      </c>
      <c r="Z46" s="317">
        <f t="shared" si="15"/>
        <v>0</v>
      </c>
      <c r="AA46" s="317">
        <f t="shared" si="15"/>
        <v>0</v>
      </c>
      <c r="AB46" s="317">
        <f t="shared" si="15"/>
        <v>0</v>
      </c>
      <c r="AC46" s="317">
        <f t="shared" si="15"/>
        <v>0</v>
      </c>
      <c r="AD46" s="317">
        <f t="shared" si="15"/>
        <v>0</v>
      </c>
      <c r="AE46" s="317">
        <f t="shared" si="15"/>
        <v>0</v>
      </c>
      <c r="AF46" s="317">
        <f t="shared" si="15"/>
        <v>0</v>
      </c>
      <c r="AG46" s="317">
        <f t="shared" si="15"/>
        <v>0</v>
      </c>
      <c r="AH46" s="317">
        <f t="shared" si="15"/>
        <v>0</v>
      </c>
      <c r="AI46" s="317">
        <f t="shared" si="15"/>
        <v>0</v>
      </c>
      <c r="AJ46" s="317">
        <f t="shared" si="15"/>
        <v>0</v>
      </c>
      <c r="AK46" s="317">
        <f t="shared" si="15"/>
        <v>0</v>
      </c>
      <c r="AL46" s="317">
        <f t="shared" si="15"/>
        <v>0</v>
      </c>
      <c r="AM46" s="317">
        <f t="shared" si="15"/>
        <v>0</v>
      </c>
      <c r="AN46" s="317">
        <f t="shared" si="15"/>
        <v>0</v>
      </c>
      <c r="AO46" s="317">
        <f t="shared" si="15"/>
        <v>0</v>
      </c>
      <c r="AP46" s="317">
        <f t="shared" si="15"/>
        <v>0</v>
      </c>
      <c r="AQ46" s="317">
        <f t="shared" si="15"/>
        <v>0</v>
      </c>
      <c r="AR46" s="317">
        <f t="shared" si="15"/>
        <v>0</v>
      </c>
      <c r="AS46" s="317">
        <f t="shared" si="15"/>
        <v>0</v>
      </c>
      <c r="AT46" s="317">
        <f t="shared" si="15"/>
        <v>0</v>
      </c>
      <c r="AU46" s="317">
        <v>2708.66</v>
      </c>
      <c r="AV46" s="317">
        <v>3535.2440000000001</v>
      </c>
      <c r="AW46" s="317">
        <v>4454.2159999999994</v>
      </c>
      <c r="AX46" s="317">
        <f t="shared" ref="AX46:CC46" si="16">SUM(AX47:AX49)</f>
        <v>5113.3546770751864</v>
      </c>
      <c r="AY46" s="317">
        <f t="shared" si="16"/>
        <v>5651.4439407474802</v>
      </c>
      <c r="AZ46" s="317">
        <f t="shared" si="16"/>
        <v>6028.8879480805444</v>
      </c>
      <c r="BA46" s="317">
        <f t="shared" si="16"/>
        <v>5953.7060448394323</v>
      </c>
      <c r="BB46" s="317">
        <f t="shared" si="16"/>
        <v>5958.6779989229053</v>
      </c>
      <c r="BC46" s="317">
        <f t="shared" si="16"/>
        <v>6007.0621828336034</v>
      </c>
      <c r="BD46" s="317">
        <f t="shared" si="16"/>
        <v>6181.0154254508516</v>
      </c>
      <c r="BE46" s="317">
        <f t="shared" si="16"/>
        <v>6626.9679922369442</v>
      </c>
      <c r="BF46" s="317">
        <f t="shared" si="16"/>
        <v>7599.9883777870036</v>
      </c>
      <c r="BG46" s="317">
        <f t="shared" si="16"/>
        <v>7549.9188525306281</v>
      </c>
      <c r="BH46" s="317">
        <f t="shared" si="16"/>
        <v>12804.77139214534</v>
      </c>
      <c r="BI46" s="317">
        <f t="shared" si="16"/>
        <v>13557.341300000002</v>
      </c>
      <c r="BJ46" s="317">
        <f t="shared" si="16"/>
        <v>14497.841268</v>
      </c>
      <c r="BK46" s="317">
        <f t="shared" si="16"/>
        <v>15410.146448000001</v>
      </c>
      <c r="BL46" s="317">
        <f t="shared" si="16"/>
        <v>16755.202160000001</v>
      </c>
      <c r="BM46" s="317">
        <f t="shared" si="16"/>
        <v>19603.200417</v>
      </c>
      <c r="BN46" s="317">
        <f t="shared" si="16"/>
        <v>21027.491165999996</v>
      </c>
      <c r="BO46" s="317">
        <f t="shared" si="16"/>
        <v>22387.085473999996</v>
      </c>
      <c r="BP46" s="317">
        <f t="shared" si="16"/>
        <v>23452.705895999996</v>
      </c>
      <c r="BQ46" s="317">
        <f t="shared" si="16"/>
        <v>23698.914690999998</v>
      </c>
      <c r="BR46" s="317">
        <f t="shared" si="16"/>
        <v>23752.597499000003</v>
      </c>
      <c r="BS46" s="317">
        <f t="shared" si="16"/>
        <v>23615.447659000001</v>
      </c>
      <c r="BT46" s="317">
        <f t="shared" si="16"/>
        <v>22894.495554000001</v>
      </c>
      <c r="BU46" s="317">
        <f t="shared" si="16"/>
        <v>21676.449412000002</v>
      </c>
      <c r="BV46" s="317">
        <f t="shared" si="16"/>
        <v>20196.804036000001</v>
      </c>
      <c r="BW46" s="317">
        <f t="shared" si="16"/>
        <v>17875.276309989644</v>
      </c>
      <c r="BX46" s="317">
        <f t="shared" si="16"/>
        <v>16821.936791984852</v>
      </c>
      <c r="BY46" s="317">
        <f t="shared" si="16"/>
        <v>16442.841752666089</v>
      </c>
      <c r="BZ46" s="317">
        <f t="shared" si="16"/>
        <v>15687.838383525128</v>
      </c>
      <c r="CA46" s="317">
        <f t="shared" si="16"/>
        <v>14687.969762348523</v>
      </c>
      <c r="CB46" s="317">
        <f t="shared" si="16"/>
        <v>13295.799276981374</v>
      </c>
      <c r="CC46" s="318">
        <f t="shared" si="16"/>
        <v>11153.830492980669</v>
      </c>
    </row>
    <row r="47" spans="1:81" s="49" customFormat="1" x14ac:dyDescent="0.4">
      <c r="B47" s="178" t="s">
        <v>610</v>
      </c>
      <c r="D47" s="317" t="s">
        <v>443</v>
      </c>
      <c r="E47" s="317" t="s">
        <v>443</v>
      </c>
      <c r="F47" s="317" t="s">
        <v>443</v>
      </c>
      <c r="G47" s="317" t="s">
        <v>443</v>
      </c>
      <c r="H47" s="317" t="s">
        <v>443</v>
      </c>
      <c r="I47" s="317" t="s">
        <v>443</v>
      </c>
      <c r="J47" s="317" t="s">
        <v>443</v>
      </c>
      <c r="K47" s="317" t="s">
        <v>443</v>
      </c>
      <c r="L47" s="317" t="s">
        <v>443</v>
      </c>
      <c r="M47" s="317" t="s">
        <v>443</v>
      </c>
      <c r="N47" s="317" t="s">
        <v>443</v>
      </c>
      <c r="O47" s="317" t="s">
        <v>443</v>
      </c>
      <c r="P47" s="317" t="s">
        <v>443</v>
      </c>
      <c r="Q47" s="317" t="s">
        <v>443</v>
      </c>
      <c r="R47" s="317" t="s">
        <v>443</v>
      </c>
      <c r="S47" s="317" t="s">
        <v>443</v>
      </c>
      <c r="T47" s="317" t="s">
        <v>443</v>
      </c>
      <c r="U47" s="317" t="s">
        <v>443</v>
      </c>
      <c r="V47" s="317" t="s">
        <v>443</v>
      </c>
      <c r="W47" s="317" t="s">
        <v>443</v>
      </c>
      <c r="X47" s="317" t="s">
        <v>443</v>
      </c>
      <c r="Y47" s="317" t="s">
        <v>443</v>
      </c>
      <c r="Z47" s="317" t="s">
        <v>443</v>
      </c>
      <c r="AA47" s="317" t="s">
        <v>443</v>
      </c>
      <c r="AB47" s="317" t="s">
        <v>443</v>
      </c>
      <c r="AC47" s="317" t="s">
        <v>443</v>
      </c>
      <c r="AD47" s="317" t="s">
        <v>443</v>
      </c>
      <c r="AE47" s="317" t="s">
        <v>443</v>
      </c>
      <c r="AF47" s="317" t="s">
        <v>443</v>
      </c>
      <c r="AG47" s="317" t="s">
        <v>443</v>
      </c>
      <c r="AH47" s="317" t="s">
        <v>443</v>
      </c>
      <c r="AI47" s="317" t="s">
        <v>443</v>
      </c>
      <c r="AJ47" s="317" t="s">
        <v>443</v>
      </c>
      <c r="AK47" s="317" t="s">
        <v>443</v>
      </c>
      <c r="AL47" s="317" t="s">
        <v>443</v>
      </c>
      <c r="AM47" s="317" t="s">
        <v>443</v>
      </c>
      <c r="AN47" s="317" t="s">
        <v>443</v>
      </c>
      <c r="AO47" s="317" t="s">
        <v>443</v>
      </c>
      <c r="AP47" s="317" t="s">
        <v>443</v>
      </c>
      <c r="AQ47" s="317" t="s">
        <v>443</v>
      </c>
      <c r="AR47" s="317" t="s">
        <v>443</v>
      </c>
      <c r="AS47" s="317" t="s">
        <v>443</v>
      </c>
      <c r="AT47" s="317" t="s">
        <v>443</v>
      </c>
      <c r="AU47" s="317" t="s">
        <v>443</v>
      </c>
      <c r="AV47" s="317" t="s">
        <v>443</v>
      </c>
      <c r="AW47" s="317" t="s">
        <v>443</v>
      </c>
      <c r="AX47" s="317">
        <v>4429.415416868932</v>
      </c>
      <c r="AY47" s="317">
        <v>4968.5965239301477</v>
      </c>
      <c r="AZ47" s="317">
        <v>5313.8474070000002</v>
      </c>
      <c r="BA47" s="317">
        <v>5219.4321618548292</v>
      </c>
      <c r="BB47" s="317">
        <v>5207.4534479525946</v>
      </c>
      <c r="BC47" s="317">
        <v>5247.5654994292272</v>
      </c>
      <c r="BD47" s="317">
        <v>5411.0352473970588</v>
      </c>
      <c r="BE47" s="317">
        <v>5803.9106138518118</v>
      </c>
      <c r="BF47" s="317">
        <v>6684.2752928831515</v>
      </c>
      <c r="BG47" s="317">
        <v>6757.0424057892933</v>
      </c>
      <c r="BH47" s="317">
        <v>7812.838736879773</v>
      </c>
      <c r="BI47" s="317">
        <v>8496.7527129999999</v>
      </c>
      <c r="BJ47" s="317">
        <v>9293.8341270000001</v>
      </c>
      <c r="BK47" s="317">
        <v>10107.739526000001</v>
      </c>
      <c r="BL47" s="317">
        <v>11544.045435999999</v>
      </c>
      <c r="BM47" s="317">
        <v>14280.365131999999</v>
      </c>
      <c r="BN47" s="317">
        <v>15754.283516999996</v>
      </c>
      <c r="BO47" s="317">
        <v>16935.230993999998</v>
      </c>
      <c r="BP47" s="317">
        <v>17703.513562999997</v>
      </c>
      <c r="BQ47" s="317">
        <v>17883.090279</v>
      </c>
      <c r="BR47" s="317">
        <v>17907.511554000001</v>
      </c>
      <c r="BS47" s="317">
        <v>17818.636347000003</v>
      </c>
      <c r="BT47" s="317">
        <v>17252.238771999997</v>
      </c>
      <c r="BU47" s="317">
        <v>16398.714596000002</v>
      </c>
      <c r="BV47" s="317">
        <v>15207.664475000001</v>
      </c>
      <c r="BW47" s="317">
        <v>13271.745096693703</v>
      </c>
      <c r="BX47" s="317">
        <v>12283.037879651294</v>
      </c>
      <c r="BY47" s="317">
        <v>11860.679542700585</v>
      </c>
      <c r="BZ47" s="317">
        <v>11133.293478607784</v>
      </c>
      <c r="CA47" s="317">
        <v>10247.260598206656</v>
      </c>
      <c r="CB47" s="317">
        <v>9004.3190003388372</v>
      </c>
      <c r="CC47" s="318">
        <v>7162.2074899491754</v>
      </c>
    </row>
    <row r="48" spans="1:81" s="49" customFormat="1" x14ac:dyDescent="0.4">
      <c r="B48" s="178" t="s">
        <v>611</v>
      </c>
      <c r="D48" s="317" t="s">
        <v>443</v>
      </c>
      <c r="E48" s="317" t="s">
        <v>443</v>
      </c>
      <c r="F48" s="317" t="s">
        <v>443</v>
      </c>
      <c r="G48" s="317" t="s">
        <v>443</v>
      </c>
      <c r="H48" s="317" t="s">
        <v>443</v>
      </c>
      <c r="I48" s="317" t="s">
        <v>443</v>
      </c>
      <c r="J48" s="317" t="s">
        <v>443</v>
      </c>
      <c r="K48" s="317" t="s">
        <v>443</v>
      </c>
      <c r="L48" s="317" t="s">
        <v>443</v>
      </c>
      <c r="M48" s="317" t="s">
        <v>443</v>
      </c>
      <c r="N48" s="317" t="s">
        <v>443</v>
      </c>
      <c r="O48" s="317" t="s">
        <v>443</v>
      </c>
      <c r="P48" s="317" t="s">
        <v>443</v>
      </c>
      <c r="Q48" s="317" t="s">
        <v>443</v>
      </c>
      <c r="R48" s="317" t="s">
        <v>443</v>
      </c>
      <c r="S48" s="317" t="s">
        <v>443</v>
      </c>
      <c r="T48" s="317" t="s">
        <v>443</v>
      </c>
      <c r="U48" s="317" t="s">
        <v>443</v>
      </c>
      <c r="V48" s="317" t="s">
        <v>443</v>
      </c>
      <c r="W48" s="317" t="s">
        <v>443</v>
      </c>
      <c r="X48" s="317" t="s">
        <v>443</v>
      </c>
      <c r="Y48" s="317" t="s">
        <v>443</v>
      </c>
      <c r="Z48" s="317" t="s">
        <v>443</v>
      </c>
      <c r="AA48" s="317" t="s">
        <v>443</v>
      </c>
      <c r="AB48" s="317" t="s">
        <v>443</v>
      </c>
      <c r="AC48" s="317" t="s">
        <v>443</v>
      </c>
      <c r="AD48" s="317" t="s">
        <v>443</v>
      </c>
      <c r="AE48" s="317" t="s">
        <v>443</v>
      </c>
      <c r="AF48" s="317" t="s">
        <v>443</v>
      </c>
      <c r="AG48" s="317" t="s">
        <v>443</v>
      </c>
      <c r="AH48" s="317" t="s">
        <v>443</v>
      </c>
      <c r="AI48" s="317" t="s">
        <v>443</v>
      </c>
      <c r="AJ48" s="317" t="s">
        <v>443</v>
      </c>
      <c r="AK48" s="317" t="s">
        <v>443</v>
      </c>
      <c r="AL48" s="317" t="s">
        <v>443</v>
      </c>
      <c r="AM48" s="317" t="s">
        <v>443</v>
      </c>
      <c r="AN48" s="317" t="s">
        <v>443</v>
      </c>
      <c r="AO48" s="317" t="s">
        <v>443</v>
      </c>
      <c r="AP48" s="317" t="s">
        <v>443</v>
      </c>
      <c r="AQ48" s="317" t="s">
        <v>443</v>
      </c>
      <c r="AR48" s="317" t="s">
        <v>443</v>
      </c>
      <c r="AS48" s="317" t="s">
        <v>443</v>
      </c>
      <c r="AT48" s="317" t="s">
        <v>443</v>
      </c>
      <c r="AU48" s="317" t="s">
        <v>443</v>
      </c>
      <c r="AV48" s="317" t="s">
        <v>443</v>
      </c>
      <c r="AW48" s="317" t="s">
        <v>443</v>
      </c>
      <c r="AX48" s="317">
        <v>97.835934361254431</v>
      </c>
      <c r="AY48" s="317">
        <v>92.96147905233147</v>
      </c>
      <c r="AZ48" s="317">
        <v>95.657403645544264</v>
      </c>
      <c r="BA48" s="317">
        <v>90.424803879432829</v>
      </c>
      <c r="BB48" s="317">
        <v>106.58802431385607</v>
      </c>
      <c r="BC48" s="317">
        <v>116.47249782937627</v>
      </c>
      <c r="BD48" s="317">
        <v>125.77455034379273</v>
      </c>
      <c r="BE48" s="317">
        <v>168.56066903013232</v>
      </c>
      <c r="BF48" s="317">
        <v>232.54356990385213</v>
      </c>
      <c r="BG48" s="317">
        <v>301.1443687413348</v>
      </c>
      <c r="BH48" s="317">
        <v>446.74966326556677</v>
      </c>
      <c r="BI48" s="317">
        <v>543.66435000000001</v>
      </c>
      <c r="BJ48" s="317">
        <v>611.69554699999992</v>
      </c>
      <c r="BK48" s="317">
        <v>646.66085999999996</v>
      </c>
      <c r="BL48" s="317">
        <v>596.97222399999998</v>
      </c>
      <c r="BM48" s="317">
        <v>527.91480200000001</v>
      </c>
      <c r="BN48" s="317">
        <v>451.205443</v>
      </c>
      <c r="BO48" s="317">
        <v>478.69337500000006</v>
      </c>
      <c r="BP48" s="317">
        <v>516.43352000000016</v>
      </c>
      <c r="BQ48" s="317">
        <v>557.09083299999986</v>
      </c>
      <c r="BR48" s="317">
        <v>585.29426899999999</v>
      </c>
      <c r="BS48" s="317">
        <v>633.61245500000007</v>
      </c>
      <c r="BT48" s="317">
        <v>663.14482100000009</v>
      </c>
      <c r="BU48" s="317">
        <v>566.02567199999999</v>
      </c>
      <c r="BV48" s="317">
        <v>608.47759739999992</v>
      </c>
      <c r="BW48" s="317">
        <v>681.30927412761184</v>
      </c>
      <c r="BX48" s="317">
        <v>898.31761115601989</v>
      </c>
      <c r="BY48" s="317">
        <v>1048.7011252924681</v>
      </c>
      <c r="BZ48" s="317">
        <v>1145.8842234419635</v>
      </c>
      <c r="CA48" s="317">
        <v>1252.0732760413509</v>
      </c>
      <c r="CB48" s="317">
        <v>1368.1028645878034</v>
      </c>
      <c r="CC48" s="318">
        <v>1494.8849112178789</v>
      </c>
    </row>
    <row r="49" spans="1:81" s="49" customFormat="1" x14ac:dyDescent="0.4">
      <c r="B49" s="178" t="s">
        <v>612</v>
      </c>
      <c r="D49" s="317" t="s">
        <v>443</v>
      </c>
      <c r="E49" s="317" t="s">
        <v>443</v>
      </c>
      <c r="F49" s="317" t="s">
        <v>443</v>
      </c>
      <c r="G49" s="317" t="s">
        <v>443</v>
      </c>
      <c r="H49" s="317" t="s">
        <v>443</v>
      </c>
      <c r="I49" s="317" t="s">
        <v>443</v>
      </c>
      <c r="J49" s="317" t="s">
        <v>443</v>
      </c>
      <c r="K49" s="317" t="s">
        <v>443</v>
      </c>
      <c r="L49" s="317" t="s">
        <v>443</v>
      </c>
      <c r="M49" s="317" t="s">
        <v>443</v>
      </c>
      <c r="N49" s="317" t="s">
        <v>443</v>
      </c>
      <c r="O49" s="317" t="s">
        <v>443</v>
      </c>
      <c r="P49" s="317" t="s">
        <v>443</v>
      </c>
      <c r="Q49" s="317" t="s">
        <v>443</v>
      </c>
      <c r="R49" s="317" t="s">
        <v>443</v>
      </c>
      <c r="S49" s="317" t="s">
        <v>443</v>
      </c>
      <c r="T49" s="317" t="s">
        <v>443</v>
      </c>
      <c r="U49" s="317" t="s">
        <v>443</v>
      </c>
      <c r="V49" s="317" t="s">
        <v>443</v>
      </c>
      <c r="W49" s="317" t="s">
        <v>443</v>
      </c>
      <c r="X49" s="317" t="s">
        <v>443</v>
      </c>
      <c r="Y49" s="317" t="s">
        <v>443</v>
      </c>
      <c r="Z49" s="317" t="s">
        <v>443</v>
      </c>
      <c r="AA49" s="317" t="s">
        <v>443</v>
      </c>
      <c r="AB49" s="317" t="s">
        <v>443</v>
      </c>
      <c r="AC49" s="317" t="s">
        <v>443</v>
      </c>
      <c r="AD49" s="317" t="s">
        <v>443</v>
      </c>
      <c r="AE49" s="317" t="s">
        <v>443</v>
      </c>
      <c r="AF49" s="317" t="s">
        <v>443</v>
      </c>
      <c r="AG49" s="317" t="s">
        <v>443</v>
      </c>
      <c r="AH49" s="317" t="s">
        <v>443</v>
      </c>
      <c r="AI49" s="317" t="s">
        <v>443</v>
      </c>
      <c r="AJ49" s="317" t="s">
        <v>443</v>
      </c>
      <c r="AK49" s="317" t="s">
        <v>443</v>
      </c>
      <c r="AL49" s="317" t="s">
        <v>443</v>
      </c>
      <c r="AM49" s="317" t="s">
        <v>443</v>
      </c>
      <c r="AN49" s="317" t="s">
        <v>443</v>
      </c>
      <c r="AO49" s="317" t="s">
        <v>443</v>
      </c>
      <c r="AP49" s="317" t="s">
        <v>443</v>
      </c>
      <c r="AQ49" s="317" t="s">
        <v>443</v>
      </c>
      <c r="AR49" s="317" t="s">
        <v>443</v>
      </c>
      <c r="AS49" s="317" t="s">
        <v>443</v>
      </c>
      <c r="AT49" s="317" t="s">
        <v>443</v>
      </c>
      <c r="AU49" s="317" t="s">
        <v>443</v>
      </c>
      <c r="AV49" s="317" t="s">
        <v>443</v>
      </c>
      <c r="AW49" s="317" t="s">
        <v>443</v>
      </c>
      <c r="AX49" s="317">
        <v>586.10332584499997</v>
      </c>
      <c r="AY49" s="317">
        <v>589.88593776500011</v>
      </c>
      <c r="AZ49" s="317">
        <v>619.38313743499998</v>
      </c>
      <c r="BA49" s="317">
        <v>643.84907910517018</v>
      </c>
      <c r="BB49" s="317">
        <v>644.63652665645463</v>
      </c>
      <c r="BC49" s="317">
        <v>643.02418557499993</v>
      </c>
      <c r="BD49" s="317">
        <v>644.20562771000004</v>
      </c>
      <c r="BE49" s="317">
        <v>654.49670935500001</v>
      </c>
      <c r="BF49" s="317">
        <v>683.16951500000005</v>
      </c>
      <c r="BG49" s="317">
        <v>491.732078</v>
      </c>
      <c r="BH49" s="317">
        <v>4545.182992</v>
      </c>
      <c r="BI49" s="317">
        <v>4516.9242370000011</v>
      </c>
      <c r="BJ49" s="317">
        <v>4592.3115940000016</v>
      </c>
      <c r="BK49" s="317">
        <v>4655.7460620000002</v>
      </c>
      <c r="BL49" s="317">
        <v>4614.1845000000012</v>
      </c>
      <c r="BM49" s="317">
        <v>4794.9204830000017</v>
      </c>
      <c r="BN49" s="317">
        <v>4822.0022060000001</v>
      </c>
      <c r="BO49" s="317">
        <v>4973.1611050000001</v>
      </c>
      <c r="BP49" s="317">
        <v>5232.7588130000004</v>
      </c>
      <c r="BQ49" s="317">
        <v>5258.7335790000016</v>
      </c>
      <c r="BR49" s="317">
        <v>5259.7916759999998</v>
      </c>
      <c r="BS49" s="317">
        <v>5163.1988570000003</v>
      </c>
      <c r="BT49" s="317">
        <v>4979.1119610000005</v>
      </c>
      <c r="BU49" s="317">
        <v>4711.7091439999995</v>
      </c>
      <c r="BV49" s="317">
        <v>4380.6619635999978</v>
      </c>
      <c r="BW49" s="317">
        <v>3922.2219391683298</v>
      </c>
      <c r="BX49" s="317">
        <v>3640.5813011775372</v>
      </c>
      <c r="BY49" s="317">
        <v>3533.4610846730361</v>
      </c>
      <c r="BZ49" s="317">
        <v>3408.6606814753818</v>
      </c>
      <c r="CA49" s="317">
        <v>3188.6358881005171</v>
      </c>
      <c r="CB49" s="317">
        <v>2923.3774120547332</v>
      </c>
      <c r="CC49" s="318">
        <v>2496.7380918136159</v>
      </c>
    </row>
    <row r="50" spans="1:81" s="49" customFormat="1" ht="24.75" customHeight="1" x14ac:dyDescent="0.4">
      <c r="B50" s="65" t="s">
        <v>583</v>
      </c>
      <c r="D50" s="317">
        <f t="shared" ref="D50:AI50" si="17">SUM(D51:D53)</f>
        <v>0</v>
      </c>
      <c r="E50" s="317">
        <f t="shared" si="17"/>
        <v>0</v>
      </c>
      <c r="F50" s="317">
        <f t="shared" si="17"/>
        <v>0</v>
      </c>
      <c r="G50" s="317">
        <f t="shared" si="17"/>
        <v>0</v>
      </c>
      <c r="H50" s="317">
        <f t="shared" si="17"/>
        <v>0</v>
      </c>
      <c r="I50" s="317">
        <f t="shared" si="17"/>
        <v>0</v>
      </c>
      <c r="J50" s="317">
        <f t="shared" si="17"/>
        <v>0</v>
      </c>
      <c r="K50" s="317">
        <f t="shared" si="17"/>
        <v>0</v>
      </c>
      <c r="L50" s="317">
        <f t="shared" si="17"/>
        <v>0</v>
      </c>
      <c r="M50" s="317">
        <f t="shared" si="17"/>
        <v>0</v>
      </c>
      <c r="N50" s="317">
        <f t="shared" si="17"/>
        <v>0</v>
      </c>
      <c r="O50" s="317">
        <f t="shared" si="17"/>
        <v>0</v>
      </c>
      <c r="P50" s="317">
        <f t="shared" si="17"/>
        <v>0</v>
      </c>
      <c r="Q50" s="317">
        <f t="shared" si="17"/>
        <v>0</v>
      </c>
      <c r="R50" s="317">
        <f t="shared" si="17"/>
        <v>0</v>
      </c>
      <c r="S50" s="317">
        <f t="shared" si="17"/>
        <v>0</v>
      </c>
      <c r="T50" s="317">
        <f t="shared" si="17"/>
        <v>0</v>
      </c>
      <c r="U50" s="317">
        <f t="shared" si="17"/>
        <v>0</v>
      </c>
      <c r="V50" s="317">
        <f t="shared" si="17"/>
        <v>0</v>
      </c>
      <c r="W50" s="317">
        <f t="shared" si="17"/>
        <v>0</v>
      </c>
      <c r="X50" s="317">
        <f t="shared" si="17"/>
        <v>0</v>
      </c>
      <c r="Y50" s="317">
        <f t="shared" si="17"/>
        <v>0</v>
      </c>
      <c r="Z50" s="317">
        <f t="shared" si="17"/>
        <v>0</v>
      </c>
      <c r="AA50" s="317">
        <f t="shared" si="17"/>
        <v>0</v>
      </c>
      <c r="AB50" s="317">
        <f t="shared" si="17"/>
        <v>0</v>
      </c>
      <c r="AC50" s="317">
        <f t="shared" si="17"/>
        <v>0</v>
      </c>
      <c r="AD50" s="317">
        <f t="shared" si="17"/>
        <v>0</v>
      </c>
      <c r="AE50" s="317">
        <f t="shared" si="17"/>
        <v>0</v>
      </c>
      <c r="AF50" s="317">
        <f t="shared" si="17"/>
        <v>0</v>
      </c>
      <c r="AG50" s="317">
        <f t="shared" si="17"/>
        <v>0</v>
      </c>
      <c r="AH50" s="317">
        <f t="shared" si="17"/>
        <v>0</v>
      </c>
      <c r="AI50" s="317">
        <f t="shared" si="17"/>
        <v>0</v>
      </c>
      <c r="AJ50" s="317">
        <f t="shared" ref="AJ50:BO50" si="18">SUM(AJ51:AJ53)</f>
        <v>0</v>
      </c>
      <c r="AK50" s="317">
        <f t="shared" si="18"/>
        <v>0</v>
      </c>
      <c r="AL50" s="317">
        <f t="shared" si="18"/>
        <v>0</v>
      </c>
      <c r="AM50" s="317">
        <f t="shared" si="18"/>
        <v>0</v>
      </c>
      <c r="AN50" s="317">
        <f t="shared" si="18"/>
        <v>0</v>
      </c>
      <c r="AO50" s="317">
        <f t="shared" si="18"/>
        <v>0</v>
      </c>
      <c r="AP50" s="317">
        <f t="shared" si="18"/>
        <v>0</v>
      </c>
      <c r="AQ50" s="317">
        <f t="shared" si="18"/>
        <v>0</v>
      </c>
      <c r="AR50" s="317">
        <f t="shared" si="18"/>
        <v>0</v>
      </c>
      <c r="AS50" s="317">
        <f t="shared" si="18"/>
        <v>0</v>
      </c>
      <c r="AT50" s="317">
        <f t="shared" si="18"/>
        <v>0</v>
      </c>
      <c r="AU50" s="317">
        <f t="shared" si="18"/>
        <v>3649.9919999999997</v>
      </c>
      <c r="AV50" s="317">
        <f t="shared" si="18"/>
        <v>4276.851999999999</v>
      </c>
      <c r="AW50" s="317">
        <f t="shared" si="18"/>
        <v>4762.6290000000017</v>
      </c>
      <c r="AX50" s="317">
        <f t="shared" si="18"/>
        <v>4989.8812429248146</v>
      </c>
      <c r="AY50" s="317">
        <f t="shared" si="18"/>
        <v>5223.2227532525258</v>
      </c>
      <c r="AZ50" s="317">
        <f t="shared" si="18"/>
        <v>5350.8740169194498</v>
      </c>
      <c r="BA50" s="317">
        <f t="shared" si="18"/>
        <v>5222.6900781605664</v>
      </c>
      <c r="BB50" s="317">
        <f t="shared" si="18"/>
        <v>5106.1262210770974</v>
      </c>
      <c r="BC50" s="317">
        <f t="shared" si="18"/>
        <v>5057.0168972702568</v>
      </c>
      <c r="BD50" s="317">
        <f t="shared" si="18"/>
        <v>4981.3293010757343</v>
      </c>
      <c r="BE50" s="317">
        <f t="shared" si="18"/>
        <v>4961.6985451279334</v>
      </c>
      <c r="BF50" s="317">
        <f t="shared" si="18"/>
        <v>5036.3023338939556</v>
      </c>
      <c r="BG50" s="317">
        <f t="shared" si="18"/>
        <v>4791.5473475060626</v>
      </c>
      <c r="BH50" s="317">
        <f t="shared" si="18"/>
        <v>352.83686502826782</v>
      </c>
      <c r="BI50" s="317">
        <f t="shared" si="18"/>
        <v>370.8638349999992</v>
      </c>
      <c r="BJ50" s="317">
        <f t="shared" si="18"/>
        <v>342.7063180000041</v>
      </c>
      <c r="BK50" s="317">
        <f t="shared" si="18"/>
        <v>321.65414699999565</v>
      </c>
      <c r="BL50" s="317">
        <f t="shared" si="18"/>
        <v>348.23900200000571</v>
      </c>
      <c r="BM50" s="317">
        <f t="shared" si="18"/>
        <v>386.0307610000018</v>
      </c>
      <c r="BN50" s="317">
        <f t="shared" si="18"/>
        <v>399.49913500000184</v>
      </c>
      <c r="BO50" s="317">
        <f t="shared" si="18"/>
        <v>433.20464900001389</v>
      </c>
      <c r="BP50" s="317">
        <f t="shared" ref="BP50:CC50" si="19">SUM(BP51:BP53)</f>
        <v>446.92571600000156</v>
      </c>
      <c r="BQ50" s="317">
        <f t="shared" si="19"/>
        <v>470.89298200000121</v>
      </c>
      <c r="BR50" s="317">
        <f t="shared" si="19"/>
        <v>563.96805599999789</v>
      </c>
      <c r="BS50" s="317">
        <f t="shared" si="19"/>
        <v>628.2659879999992</v>
      </c>
      <c r="BT50" s="317">
        <f t="shared" si="19"/>
        <v>546.10436500000287</v>
      </c>
      <c r="BU50" s="317">
        <f t="shared" si="19"/>
        <v>624.77080199999909</v>
      </c>
      <c r="BV50" s="317">
        <f t="shared" si="19"/>
        <v>533.01791499999672</v>
      </c>
      <c r="BW50" s="317">
        <f t="shared" si="19"/>
        <v>489.01328699999794</v>
      </c>
      <c r="BX50" s="317">
        <f t="shared" si="19"/>
        <v>468.51691903019673</v>
      </c>
      <c r="BY50" s="317">
        <f t="shared" si="19"/>
        <v>480.60223029167537</v>
      </c>
      <c r="BZ50" s="317">
        <f t="shared" si="19"/>
        <v>478.05229873499957</v>
      </c>
      <c r="CA50" s="317">
        <f t="shared" si="19"/>
        <v>467.95272606421167</v>
      </c>
      <c r="CB50" s="317">
        <f t="shared" si="19"/>
        <v>461.50237324960835</v>
      </c>
      <c r="CC50" s="318">
        <f t="shared" si="19"/>
        <v>401.65480742750697</v>
      </c>
    </row>
    <row r="51" spans="1:81" s="49" customFormat="1" x14ac:dyDescent="0.4">
      <c r="B51" s="178" t="s">
        <v>613</v>
      </c>
      <c r="D51" s="317" t="s">
        <v>443</v>
      </c>
      <c r="E51" s="317" t="s">
        <v>443</v>
      </c>
      <c r="F51" s="317" t="s">
        <v>443</v>
      </c>
      <c r="G51" s="317" t="s">
        <v>443</v>
      </c>
      <c r="H51" s="317" t="s">
        <v>443</v>
      </c>
      <c r="I51" s="317" t="s">
        <v>443</v>
      </c>
      <c r="J51" s="317" t="s">
        <v>443</v>
      </c>
      <c r="K51" s="317" t="s">
        <v>443</v>
      </c>
      <c r="L51" s="317" t="s">
        <v>443</v>
      </c>
      <c r="M51" s="317" t="s">
        <v>443</v>
      </c>
      <c r="N51" s="317" t="s">
        <v>443</v>
      </c>
      <c r="O51" s="317" t="s">
        <v>443</v>
      </c>
      <c r="P51" s="317" t="s">
        <v>443</v>
      </c>
      <c r="Q51" s="317" t="s">
        <v>443</v>
      </c>
      <c r="R51" s="317" t="s">
        <v>443</v>
      </c>
      <c r="S51" s="317" t="s">
        <v>443</v>
      </c>
      <c r="T51" s="317" t="s">
        <v>443</v>
      </c>
      <c r="U51" s="317" t="s">
        <v>443</v>
      </c>
      <c r="V51" s="317" t="s">
        <v>443</v>
      </c>
      <c r="W51" s="317" t="s">
        <v>443</v>
      </c>
      <c r="X51" s="317" t="s">
        <v>443</v>
      </c>
      <c r="Y51" s="317" t="s">
        <v>443</v>
      </c>
      <c r="Z51" s="317" t="s">
        <v>443</v>
      </c>
      <c r="AA51" s="317" t="s">
        <v>443</v>
      </c>
      <c r="AB51" s="317" t="s">
        <v>443</v>
      </c>
      <c r="AC51" s="317" t="s">
        <v>443</v>
      </c>
      <c r="AD51" s="317" t="s">
        <v>443</v>
      </c>
      <c r="AE51" s="317" t="s">
        <v>443</v>
      </c>
      <c r="AF51" s="317" t="s">
        <v>443</v>
      </c>
      <c r="AG51" s="317" t="s">
        <v>443</v>
      </c>
      <c r="AH51" s="317" t="s">
        <v>443</v>
      </c>
      <c r="AI51" s="317" t="s">
        <v>443</v>
      </c>
      <c r="AJ51" s="317" t="s">
        <v>443</v>
      </c>
      <c r="AK51" s="317" t="s">
        <v>443</v>
      </c>
      <c r="AL51" s="317" t="s">
        <v>443</v>
      </c>
      <c r="AM51" s="317" t="s">
        <v>443</v>
      </c>
      <c r="AN51" s="317" t="s">
        <v>443</v>
      </c>
      <c r="AO51" s="317" t="s">
        <v>443</v>
      </c>
      <c r="AP51" s="317" t="s">
        <v>443</v>
      </c>
      <c r="AQ51" s="317" t="s">
        <v>443</v>
      </c>
      <c r="AR51" s="317" t="s">
        <v>443</v>
      </c>
      <c r="AS51" s="317" t="s">
        <v>443</v>
      </c>
      <c r="AT51" s="317" t="s">
        <v>443</v>
      </c>
      <c r="AU51" s="317">
        <v>3114.1550000000002</v>
      </c>
      <c r="AV51" s="317">
        <v>3633.5120000000002</v>
      </c>
      <c r="AW51" s="317">
        <v>4037.9810000000002</v>
      </c>
      <c r="AX51" s="317">
        <v>4226.3026981393186</v>
      </c>
      <c r="AY51" s="317">
        <v>4421.0604006604308</v>
      </c>
      <c r="AZ51" s="317">
        <v>4534.5630379493414</v>
      </c>
      <c r="BA51" s="317">
        <v>4441.312006402869</v>
      </c>
      <c r="BB51" s="317">
        <v>4315.8404802199366</v>
      </c>
      <c r="BC51" s="317">
        <v>4240.8678359897649</v>
      </c>
      <c r="BD51" s="317">
        <v>4129.9407028060114</v>
      </c>
      <c r="BE51" s="317">
        <v>4079.0531644913372</v>
      </c>
      <c r="BF51" s="317">
        <v>4096.7528282306994</v>
      </c>
      <c r="BG51" s="317">
        <v>3844.8726073335538</v>
      </c>
      <c r="BH51" s="317" t="s">
        <v>443</v>
      </c>
      <c r="BI51" s="317" t="s">
        <v>443</v>
      </c>
      <c r="BJ51" s="317" t="s">
        <v>443</v>
      </c>
      <c r="BK51" s="317" t="s">
        <v>443</v>
      </c>
      <c r="BL51" s="317" t="s">
        <v>443</v>
      </c>
      <c r="BM51" s="317" t="s">
        <v>443</v>
      </c>
      <c r="BN51" s="317" t="s">
        <v>443</v>
      </c>
      <c r="BO51" s="317" t="s">
        <v>443</v>
      </c>
      <c r="BP51" s="317" t="s">
        <v>443</v>
      </c>
      <c r="BQ51" s="317" t="s">
        <v>443</v>
      </c>
      <c r="BR51" s="317" t="s">
        <v>443</v>
      </c>
      <c r="BS51" s="317" t="s">
        <v>443</v>
      </c>
      <c r="BT51" s="317" t="s">
        <v>443</v>
      </c>
      <c r="BU51" s="317" t="s">
        <v>443</v>
      </c>
      <c r="BV51" s="317" t="s">
        <v>443</v>
      </c>
      <c r="BW51" s="317" t="s">
        <v>443</v>
      </c>
      <c r="BX51" s="317" t="s">
        <v>443</v>
      </c>
      <c r="BY51" s="317" t="s">
        <v>443</v>
      </c>
      <c r="BZ51" s="317" t="s">
        <v>443</v>
      </c>
      <c r="CA51" s="317" t="s">
        <v>443</v>
      </c>
      <c r="CB51" s="317" t="s">
        <v>443</v>
      </c>
      <c r="CC51" s="318" t="s">
        <v>443</v>
      </c>
    </row>
    <row r="52" spans="1:81" s="49" customFormat="1" x14ac:dyDescent="0.4">
      <c r="B52" s="178" t="s">
        <v>614</v>
      </c>
      <c r="D52" s="317" t="s">
        <v>443</v>
      </c>
      <c r="E52" s="317" t="s">
        <v>443</v>
      </c>
      <c r="F52" s="317" t="s">
        <v>443</v>
      </c>
      <c r="G52" s="317" t="s">
        <v>443</v>
      </c>
      <c r="H52" s="317" t="s">
        <v>443</v>
      </c>
      <c r="I52" s="317" t="s">
        <v>443</v>
      </c>
      <c r="J52" s="317" t="s">
        <v>443</v>
      </c>
      <c r="K52" s="317" t="s">
        <v>443</v>
      </c>
      <c r="L52" s="317" t="s">
        <v>443</v>
      </c>
      <c r="M52" s="317" t="s">
        <v>443</v>
      </c>
      <c r="N52" s="317" t="s">
        <v>443</v>
      </c>
      <c r="O52" s="317" t="s">
        <v>443</v>
      </c>
      <c r="P52" s="317" t="s">
        <v>443</v>
      </c>
      <c r="Q52" s="317" t="s">
        <v>443</v>
      </c>
      <c r="R52" s="317" t="s">
        <v>443</v>
      </c>
      <c r="S52" s="317" t="s">
        <v>443</v>
      </c>
      <c r="T52" s="317" t="s">
        <v>443</v>
      </c>
      <c r="U52" s="317" t="s">
        <v>443</v>
      </c>
      <c r="V52" s="317" t="s">
        <v>443</v>
      </c>
      <c r="W52" s="317" t="s">
        <v>443</v>
      </c>
      <c r="X52" s="317" t="s">
        <v>443</v>
      </c>
      <c r="Y52" s="317" t="s">
        <v>443</v>
      </c>
      <c r="Z52" s="317" t="s">
        <v>443</v>
      </c>
      <c r="AA52" s="317" t="s">
        <v>443</v>
      </c>
      <c r="AB52" s="317" t="s">
        <v>443</v>
      </c>
      <c r="AC52" s="317" t="s">
        <v>443</v>
      </c>
      <c r="AD52" s="317" t="s">
        <v>443</v>
      </c>
      <c r="AE52" s="317" t="s">
        <v>443</v>
      </c>
      <c r="AF52" s="317" t="s">
        <v>443</v>
      </c>
      <c r="AG52" s="317" t="s">
        <v>443</v>
      </c>
      <c r="AH52" s="317" t="s">
        <v>443</v>
      </c>
      <c r="AI52" s="317" t="s">
        <v>443</v>
      </c>
      <c r="AJ52" s="317" t="s">
        <v>443</v>
      </c>
      <c r="AK52" s="317" t="s">
        <v>443</v>
      </c>
      <c r="AL52" s="317" t="s">
        <v>443</v>
      </c>
      <c r="AM52" s="317" t="s">
        <v>443</v>
      </c>
      <c r="AN52" s="317" t="s">
        <v>443</v>
      </c>
      <c r="AO52" s="317" t="s">
        <v>443</v>
      </c>
      <c r="AP52" s="317" t="s">
        <v>443</v>
      </c>
      <c r="AQ52" s="317" t="s">
        <v>443</v>
      </c>
      <c r="AR52" s="317" t="s">
        <v>443</v>
      </c>
      <c r="AS52" s="317" t="s">
        <v>443</v>
      </c>
      <c r="AT52" s="317" t="s">
        <v>443</v>
      </c>
      <c r="AU52" s="317">
        <v>181.965</v>
      </c>
      <c r="AV52" s="317">
        <v>214.066</v>
      </c>
      <c r="AW52" s="317">
        <v>231.85599999999999</v>
      </c>
      <c r="AX52" s="317">
        <v>248.25138732470668</v>
      </c>
      <c r="AY52" s="317">
        <v>260.59597526855003</v>
      </c>
      <c r="AZ52" s="317">
        <v>269.42270267979103</v>
      </c>
      <c r="BA52" s="317">
        <v>266.82421889558537</v>
      </c>
      <c r="BB52" s="317">
        <v>265.2056659520656</v>
      </c>
      <c r="BC52" s="317">
        <v>266.9137775611797</v>
      </c>
      <c r="BD52" s="317">
        <v>268.83757781930126</v>
      </c>
      <c r="BE52" s="317">
        <v>272.36002185110834</v>
      </c>
      <c r="BF52" s="317">
        <v>282.06406816095773</v>
      </c>
      <c r="BG52" s="317">
        <v>289.39901345521349</v>
      </c>
      <c r="BH52" s="317" t="s">
        <v>443</v>
      </c>
      <c r="BI52" s="317" t="s">
        <v>443</v>
      </c>
      <c r="BJ52" s="317" t="s">
        <v>443</v>
      </c>
      <c r="BK52" s="317" t="s">
        <v>443</v>
      </c>
      <c r="BL52" s="317" t="s">
        <v>443</v>
      </c>
      <c r="BM52" s="317" t="s">
        <v>443</v>
      </c>
      <c r="BN52" s="317" t="s">
        <v>443</v>
      </c>
      <c r="BO52" s="317" t="s">
        <v>443</v>
      </c>
      <c r="BP52" s="317" t="s">
        <v>443</v>
      </c>
      <c r="BQ52" s="317" t="s">
        <v>443</v>
      </c>
      <c r="BR52" s="317" t="s">
        <v>443</v>
      </c>
      <c r="BS52" s="317" t="s">
        <v>443</v>
      </c>
      <c r="BT52" s="317" t="s">
        <v>443</v>
      </c>
      <c r="BU52" s="317" t="s">
        <v>443</v>
      </c>
      <c r="BV52" s="317" t="s">
        <v>443</v>
      </c>
      <c r="BW52" s="317" t="s">
        <v>443</v>
      </c>
      <c r="BX52" s="317" t="s">
        <v>443</v>
      </c>
      <c r="BY52" s="317" t="s">
        <v>443</v>
      </c>
      <c r="BZ52" s="317" t="s">
        <v>443</v>
      </c>
      <c r="CA52" s="317" t="s">
        <v>443</v>
      </c>
      <c r="CB52" s="317" t="s">
        <v>443</v>
      </c>
      <c r="CC52" s="318" t="s">
        <v>443</v>
      </c>
    </row>
    <row r="53" spans="1:81" s="29" customFormat="1" ht="24.75" customHeight="1" thickBot="1" x14ac:dyDescent="0.4">
      <c r="B53" s="350" t="s">
        <v>615</v>
      </c>
      <c r="C53" s="78"/>
      <c r="D53" s="320" t="s">
        <v>443</v>
      </c>
      <c r="E53" s="320" t="s">
        <v>443</v>
      </c>
      <c r="F53" s="320" t="s">
        <v>443</v>
      </c>
      <c r="G53" s="320" t="s">
        <v>443</v>
      </c>
      <c r="H53" s="320" t="s">
        <v>443</v>
      </c>
      <c r="I53" s="320" t="s">
        <v>443</v>
      </c>
      <c r="J53" s="320" t="s">
        <v>443</v>
      </c>
      <c r="K53" s="320" t="s">
        <v>443</v>
      </c>
      <c r="L53" s="320" t="s">
        <v>443</v>
      </c>
      <c r="M53" s="320" t="s">
        <v>443</v>
      </c>
      <c r="N53" s="320" t="s">
        <v>443</v>
      </c>
      <c r="O53" s="320" t="s">
        <v>443</v>
      </c>
      <c r="P53" s="320" t="s">
        <v>443</v>
      </c>
      <c r="Q53" s="320" t="s">
        <v>443</v>
      </c>
      <c r="R53" s="320" t="s">
        <v>443</v>
      </c>
      <c r="S53" s="320" t="s">
        <v>443</v>
      </c>
      <c r="T53" s="320" t="s">
        <v>443</v>
      </c>
      <c r="U53" s="320" t="s">
        <v>443</v>
      </c>
      <c r="V53" s="320" t="s">
        <v>443</v>
      </c>
      <c r="W53" s="320" t="s">
        <v>443</v>
      </c>
      <c r="X53" s="320" t="s">
        <v>443</v>
      </c>
      <c r="Y53" s="320" t="s">
        <v>443</v>
      </c>
      <c r="Z53" s="320" t="s">
        <v>443</v>
      </c>
      <c r="AA53" s="320" t="s">
        <v>443</v>
      </c>
      <c r="AB53" s="320" t="s">
        <v>443</v>
      </c>
      <c r="AC53" s="320" t="s">
        <v>443</v>
      </c>
      <c r="AD53" s="320" t="s">
        <v>443</v>
      </c>
      <c r="AE53" s="320" t="s">
        <v>443</v>
      </c>
      <c r="AF53" s="320" t="s">
        <v>443</v>
      </c>
      <c r="AG53" s="320" t="s">
        <v>443</v>
      </c>
      <c r="AH53" s="320" t="s">
        <v>443</v>
      </c>
      <c r="AI53" s="320" t="s">
        <v>443</v>
      </c>
      <c r="AJ53" s="320" t="s">
        <v>443</v>
      </c>
      <c r="AK53" s="320" t="s">
        <v>443</v>
      </c>
      <c r="AL53" s="320" t="s">
        <v>443</v>
      </c>
      <c r="AM53" s="320" t="s">
        <v>443</v>
      </c>
      <c r="AN53" s="320" t="s">
        <v>443</v>
      </c>
      <c r="AO53" s="320" t="s">
        <v>443</v>
      </c>
      <c r="AP53" s="320" t="s">
        <v>443</v>
      </c>
      <c r="AQ53" s="320" t="s">
        <v>443</v>
      </c>
      <c r="AR53" s="320" t="s">
        <v>443</v>
      </c>
      <c r="AS53" s="320" t="s">
        <v>443</v>
      </c>
      <c r="AT53" s="320" t="s">
        <v>443</v>
      </c>
      <c r="AU53" s="320">
        <v>353.87199999999939</v>
      </c>
      <c r="AV53" s="320">
        <v>429.27399999999852</v>
      </c>
      <c r="AW53" s="320">
        <v>492.79200000000128</v>
      </c>
      <c r="AX53" s="320">
        <v>515.32715746078907</v>
      </c>
      <c r="AY53" s="320">
        <v>541.56637732354477</v>
      </c>
      <c r="AZ53" s="320">
        <v>546.888276290318</v>
      </c>
      <c r="BA53" s="320">
        <v>514.55385286211151</v>
      </c>
      <c r="BB53" s="320">
        <v>525.08007490509476</v>
      </c>
      <c r="BC53" s="320">
        <v>549.23528371931229</v>
      </c>
      <c r="BD53" s="320">
        <v>582.55102045042167</v>
      </c>
      <c r="BE53" s="320">
        <v>610.28535878548792</v>
      </c>
      <c r="BF53" s="320">
        <v>657.4854375022984</v>
      </c>
      <c r="BG53" s="320">
        <v>657.2757267172957</v>
      </c>
      <c r="BH53" s="320">
        <v>352.83686502826782</v>
      </c>
      <c r="BI53" s="320">
        <v>370.8638349999992</v>
      </c>
      <c r="BJ53" s="320">
        <v>342.7063180000041</v>
      </c>
      <c r="BK53" s="320">
        <v>321.65414699999565</v>
      </c>
      <c r="BL53" s="320">
        <v>348.23900200000571</v>
      </c>
      <c r="BM53" s="320">
        <v>386.0307610000018</v>
      </c>
      <c r="BN53" s="320">
        <v>399.49913500000184</v>
      </c>
      <c r="BO53" s="320">
        <v>433.20464900001389</v>
      </c>
      <c r="BP53" s="320">
        <v>446.92571600000156</v>
      </c>
      <c r="BQ53" s="320">
        <v>470.89298200000121</v>
      </c>
      <c r="BR53" s="320">
        <v>563.96805599999789</v>
      </c>
      <c r="BS53" s="320">
        <v>628.2659879999992</v>
      </c>
      <c r="BT53" s="320">
        <v>546.10436500000287</v>
      </c>
      <c r="BU53" s="320">
        <v>624.77080199999909</v>
      </c>
      <c r="BV53" s="320">
        <v>533.01791499999672</v>
      </c>
      <c r="BW53" s="320">
        <v>489.01328699999794</v>
      </c>
      <c r="BX53" s="320">
        <v>468.51691903019673</v>
      </c>
      <c r="BY53" s="320">
        <v>480.60223029167537</v>
      </c>
      <c r="BZ53" s="320">
        <v>478.05229873499957</v>
      </c>
      <c r="CA53" s="320">
        <v>467.95272606421167</v>
      </c>
      <c r="CB53" s="320">
        <v>461.50237324960835</v>
      </c>
      <c r="CC53" s="321">
        <v>401.65480742750697</v>
      </c>
    </row>
    <row r="54" spans="1:81" ht="26.25" customHeight="1" x14ac:dyDescent="0.4">
      <c r="A54" s="322"/>
      <c r="B54" s="93" t="s">
        <v>616</v>
      </c>
      <c r="D54" s="47" t="s">
        <v>141</v>
      </c>
      <c r="E54" s="47" t="s">
        <v>142</v>
      </c>
      <c r="F54" s="47" t="s">
        <v>143</v>
      </c>
      <c r="G54" s="47" t="s">
        <v>144</v>
      </c>
      <c r="H54" s="47" t="s">
        <v>145</v>
      </c>
      <c r="I54" s="47" t="s">
        <v>146</v>
      </c>
      <c r="J54" s="47" t="s">
        <v>147</v>
      </c>
      <c r="K54" s="47" t="s">
        <v>148</v>
      </c>
      <c r="L54" s="47" t="s">
        <v>149</v>
      </c>
      <c r="M54" s="47" t="s">
        <v>150</v>
      </c>
      <c r="N54" s="47" t="s">
        <v>151</v>
      </c>
      <c r="O54" s="47" t="s">
        <v>152</v>
      </c>
      <c r="P54" s="47" t="s">
        <v>153</v>
      </c>
      <c r="Q54" s="47" t="s">
        <v>154</v>
      </c>
      <c r="R54" s="47" t="s">
        <v>155</v>
      </c>
      <c r="S54" s="47" t="s">
        <v>156</v>
      </c>
      <c r="T54" s="47" t="s">
        <v>157</v>
      </c>
      <c r="U54" s="47" t="s">
        <v>158</v>
      </c>
      <c r="V54" s="47" t="s">
        <v>159</v>
      </c>
      <c r="W54" s="47" t="s">
        <v>160</v>
      </c>
      <c r="X54" s="47" t="s">
        <v>161</v>
      </c>
      <c r="Y54" s="47" t="s">
        <v>162</v>
      </c>
      <c r="Z54" s="47" t="s">
        <v>163</v>
      </c>
      <c r="AA54" s="47" t="s">
        <v>164</v>
      </c>
      <c r="AB54" s="47" t="s">
        <v>165</v>
      </c>
      <c r="AC54" s="47" t="s">
        <v>166</v>
      </c>
      <c r="AD54" s="47" t="s">
        <v>167</v>
      </c>
      <c r="AE54" s="47" t="s">
        <v>168</v>
      </c>
      <c r="AF54" s="47" t="s">
        <v>169</v>
      </c>
      <c r="AG54" s="47" t="s">
        <v>170</v>
      </c>
      <c r="AH54" s="47" t="s">
        <v>171</v>
      </c>
      <c r="AI54" s="47" t="s">
        <v>172</v>
      </c>
      <c r="AJ54" s="47" t="s">
        <v>173</v>
      </c>
      <c r="AK54" s="47" t="s">
        <v>174</v>
      </c>
      <c r="AL54" s="47" t="s">
        <v>175</v>
      </c>
      <c r="AM54" s="47" t="s">
        <v>176</v>
      </c>
      <c r="AN54" s="47" t="s">
        <v>177</v>
      </c>
      <c r="AO54" s="47" t="s">
        <v>178</v>
      </c>
      <c r="AP54" s="47" t="s">
        <v>179</v>
      </c>
      <c r="AQ54" s="47" t="s">
        <v>180</v>
      </c>
      <c r="AR54" s="47" t="s">
        <v>181</v>
      </c>
      <c r="AS54" s="47" t="s">
        <v>182</v>
      </c>
      <c r="AT54" s="47" t="s">
        <v>183</v>
      </c>
      <c r="AU54" s="47" t="s">
        <v>184</v>
      </c>
      <c r="AV54" s="47" t="s">
        <v>185</v>
      </c>
      <c r="AW54" s="47" t="s">
        <v>186</v>
      </c>
      <c r="AX54" s="47" t="s">
        <v>187</v>
      </c>
      <c r="AY54" s="47" t="s">
        <v>87</v>
      </c>
      <c r="AZ54" s="47" t="s">
        <v>88</v>
      </c>
      <c r="BA54" s="47" t="s">
        <v>89</v>
      </c>
      <c r="BB54" s="47" t="s">
        <v>90</v>
      </c>
      <c r="BC54" s="47" t="s">
        <v>91</v>
      </c>
      <c r="BD54" s="47" t="s">
        <v>92</v>
      </c>
      <c r="BE54" s="47" t="s">
        <v>93</v>
      </c>
      <c r="BF54" s="47" t="s">
        <v>94</v>
      </c>
      <c r="BG54" s="47" t="s">
        <v>95</v>
      </c>
      <c r="BH54" s="47" t="s">
        <v>96</v>
      </c>
      <c r="BI54" s="47" t="s">
        <v>97</v>
      </c>
      <c r="BJ54" s="47" t="s">
        <v>98</v>
      </c>
      <c r="BK54" s="47" t="s">
        <v>99</v>
      </c>
      <c r="BL54" s="47" t="s">
        <v>100</v>
      </c>
      <c r="BM54" s="47" t="s">
        <v>101</v>
      </c>
      <c r="BN54" s="47" t="s">
        <v>102</v>
      </c>
      <c r="BO54" s="47" t="s">
        <v>103</v>
      </c>
      <c r="BP54" s="47" t="s">
        <v>104</v>
      </c>
      <c r="BQ54" s="47" t="s">
        <v>105</v>
      </c>
      <c r="BR54" s="47" t="s">
        <v>106</v>
      </c>
      <c r="BS54" s="47" t="s">
        <v>107</v>
      </c>
      <c r="BT54" s="47" t="s">
        <v>108</v>
      </c>
      <c r="BU54" s="47" t="s">
        <v>109</v>
      </c>
      <c r="BV54" s="47" t="s">
        <v>110</v>
      </c>
      <c r="BW54" s="47" t="s">
        <v>111</v>
      </c>
      <c r="BX54" s="47" t="s">
        <v>112</v>
      </c>
      <c r="BY54" s="47" t="s">
        <v>113</v>
      </c>
      <c r="BZ54" s="47" t="s">
        <v>114</v>
      </c>
      <c r="CA54" s="47" t="s">
        <v>115</v>
      </c>
      <c r="CB54" s="47" t="s">
        <v>116</v>
      </c>
      <c r="CC54" s="48" t="s">
        <v>117</v>
      </c>
    </row>
    <row r="55" spans="1:81" ht="15" customHeight="1" thickBot="1" x14ac:dyDescent="0.45">
      <c r="A55" s="322"/>
      <c r="B55" s="302" t="s">
        <v>617</v>
      </c>
      <c r="C55" s="323"/>
      <c r="D55" s="51" t="s">
        <v>119</v>
      </c>
      <c r="E55" s="51" t="s">
        <v>119</v>
      </c>
      <c r="F55" s="51" t="s">
        <v>119</v>
      </c>
      <c r="G55" s="51" t="s">
        <v>119</v>
      </c>
      <c r="H55" s="51" t="s">
        <v>119</v>
      </c>
      <c r="I55" s="51" t="s">
        <v>119</v>
      </c>
      <c r="J55" s="51" t="s">
        <v>119</v>
      </c>
      <c r="K55" s="51" t="s">
        <v>119</v>
      </c>
      <c r="L55" s="51" t="s">
        <v>119</v>
      </c>
      <c r="M55" s="51" t="s">
        <v>119</v>
      </c>
      <c r="N55" s="51" t="s">
        <v>119</v>
      </c>
      <c r="O55" s="51" t="s">
        <v>119</v>
      </c>
      <c r="P55" s="51" t="s">
        <v>119</v>
      </c>
      <c r="Q55" s="51" t="s">
        <v>119</v>
      </c>
      <c r="R55" s="51" t="s">
        <v>119</v>
      </c>
      <c r="S55" s="51" t="s">
        <v>119</v>
      </c>
      <c r="T55" s="51" t="s">
        <v>119</v>
      </c>
      <c r="U55" s="51" t="s">
        <v>119</v>
      </c>
      <c r="V55" s="51" t="s">
        <v>119</v>
      </c>
      <c r="W55" s="51" t="s">
        <v>119</v>
      </c>
      <c r="X55" s="51" t="s">
        <v>119</v>
      </c>
      <c r="Y55" s="51" t="s">
        <v>119</v>
      </c>
      <c r="Z55" s="51" t="s">
        <v>119</v>
      </c>
      <c r="AA55" s="51" t="s">
        <v>119</v>
      </c>
      <c r="AB55" s="51" t="s">
        <v>119</v>
      </c>
      <c r="AC55" s="51" t="s">
        <v>119</v>
      </c>
      <c r="AD55" s="51" t="s">
        <v>119</v>
      </c>
      <c r="AE55" s="51" t="s">
        <v>119</v>
      </c>
      <c r="AF55" s="51" t="s">
        <v>119</v>
      </c>
      <c r="AG55" s="51" t="s">
        <v>119</v>
      </c>
      <c r="AH55" s="51" t="s">
        <v>119</v>
      </c>
      <c r="AI55" s="51" t="s">
        <v>119</v>
      </c>
      <c r="AJ55" s="51" t="s">
        <v>119</v>
      </c>
      <c r="AK55" s="51" t="s">
        <v>119</v>
      </c>
      <c r="AL55" s="51" t="s">
        <v>119</v>
      </c>
      <c r="AM55" s="51" t="s">
        <v>119</v>
      </c>
      <c r="AN55" s="51" t="s">
        <v>119</v>
      </c>
      <c r="AO55" s="51" t="s">
        <v>119</v>
      </c>
      <c r="AP55" s="51" t="s">
        <v>119</v>
      </c>
      <c r="AQ55" s="51" t="s">
        <v>119</v>
      </c>
      <c r="AR55" s="51" t="s">
        <v>119</v>
      </c>
      <c r="AS55" s="51" t="s">
        <v>119</v>
      </c>
      <c r="AT55" s="51" t="s">
        <v>119</v>
      </c>
      <c r="AU55" s="51" t="s">
        <v>119</v>
      </c>
      <c r="AV55" s="51" t="s">
        <v>119</v>
      </c>
      <c r="AW55" s="51" t="s">
        <v>119</v>
      </c>
      <c r="AX55" s="51" t="s">
        <v>119</v>
      </c>
      <c r="AY55" s="51" t="s">
        <v>119</v>
      </c>
      <c r="AZ55" s="51" t="s">
        <v>119</v>
      </c>
      <c r="BA55" s="51" t="s">
        <v>119</v>
      </c>
      <c r="BB55" s="51" t="s">
        <v>119</v>
      </c>
      <c r="BC55" s="51" t="s">
        <v>119</v>
      </c>
      <c r="BD55" s="51" t="s">
        <v>119</v>
      </c>
      <c r="BE55" s="51" t="s">
        <v>119</v>
      </c>
      <c r="BF55" s="51" t="s">
        <v>119</v>
      </c>
      <c r="BG55" s="51" t="s">
        <v>119</v>
      </c>
      <c r="BH55" s="51" t="s">
        <v>119</v>
      </c>
      <c r="BI55" s="51" t="s">
        <v>119</v>
      </c>
      <c r="BJ55" s="51" t="s">
        <v>119</v>
      </c>
      <c r="BK55" s="51" t="s">
        <v>119</v>
      </c>
      <c r="BL55" s="51" t="s">
        <v>119</v>
      </c>
      <c r="BM55" s="51" t="s">
        <v>119</v>
      </c>
      <c r="BN55" s="51" t="s">
        <v>119</v>
      </c>
      <c r="BO55" s="51" t="s">
        <v>119</v>
      </c>
      <c r="BP55" s="51" t="s">
        <v>119</v>
      </c>
      <c r="BQ55" s="51" t="s">
        <v>119</v>
      </c>
      <c r="BR55" s="51" t="s">
        <v>119</v>
      </c>
      <c r="BS55" s="51" t="s">
        <v>119</v>
      </c>
      <c r="BT55" s="51" t="s">
        <v>119</v>
      </c>
      <c r="BU55" s="51" t="s">
        <v>119</v>
      </c>
      <c r="BV55" s="51" t="s">
        <v>119</v>
      </c>
      <c r="BW55" s="51" t="s">
        <v>119</v>
      </c>
      <c r="BX55" s="51" t="s">
        <v>120</v>
      </c>
      <c r="BY55" s="51" t="s">
        <v>120</v>
      </c>
      <c r="BZ55" s="51" t="s">
        <v>120</v>
      </c>
      <c r="CA55" s="51" t="s">
        <v>120</v>
      </c>
      <c r="CB55" s="51" t="s">
        <v>120</v>
      </c>
      <c r="CC55" s="52" t="s">
        <v>120</v>
      </c>
    </row>
    <row r="56" spans="1:81" s="219" customFormat="1" ht="24" customHeight="1" x14ac:dyDescent="0.4">
      <c r="A56" s="352"/>
      <c r="B56" s="93" t="s">
        <v>133</v>
      </c>
      <c r="C56" s="93"/>
      <c r="D56" s="378">
        <v>0</v>
      </c>
      <c r="E56" s="378">
        <v>0</v>
      </c>
      <c r="F56" s="378">
        <v>0</v>
      </c>
      <c r="G56" s="378">
        <v>0</v>
      </c>
      <c r="H56" s="378">
        <v>0</v>
      </c>
      <c r="I56" s="378">
        <v>0</v>
      </c>
      <c r="J56" s="378">
        <v>0</v>
      </c>
      <c r="K56" s="378">
        <v>0</v>
      </c>
      <c r="L56" s="378">
        <v>0</v>
      </c>
      <c r="M56" s="378">
        <v>0</v>
      </c>
      <c r="N56" s="378">
        <v>0</v>
      </c>
      <c r="O56" s="378">
        <v>0</v>
      </c>
      <c r="P56" s="378">
        <v>0</v>
      </c>
      <c r="Q56" s="378">
        <v>0</v>
      </c>
      <c r="R56" s="378">
        <v>0</v>
      </c>
      <c r="S56" s="378">
        <v>0</v>
      </c>
      <c r="T56" s="378">
        <v>0</v>
      </c>
      <c r="U56" s="378">
        <v>0</v>
      </c>
      <c r="V56" s="378">
        <v>0</v>
      </c>
      <c r="W56" s="378">
        <v>0</v>
      </c>
      <c r="X56" s="378">
        <v>0</v>
      </c>
      <c r="Y56" s="378">
        <v>0</v>
      </c>
      <c r="Z56" s="378">
        <v>308.23563291906203</v>
      </c>
      <c r="AA56" s="378">
        <v>260.5310275109025</v>
      </c>
      <c r="AB56" s="378">
        <v>1260.6914633664958</v>
      </c>
      <c r="AC56" s="378">
        <v>2482.8839940871026</v>
      </c>
      <c r="AD56" s="378">
        <v>1265.879982020753</v>
      </c>
      <c r="AE56" s="378">
        <v>1429.6047662445708</v>
      </c>
      <c r="AF56" s="378">
        <v>1300.1961924409538</v>
      </c>
      <c r="AG56" s="378">
        <v>3889.6167972649619</v>
      </c>
      <c r="AH56" s="378">
        <v>3685.1409129503181</v>
      </c>
      <c r="AI56" s="378">
        <v>3468.5560708336989</v>
      </c>
      <c r="AJ56" s="378">
        <v>3760.0421606150662</v>
      </c>
      <c r="AK56" s="378">
        <v>5499.907613040521</v>
      </c>
      <c r="AL56" s="378">
        <v>6584.5672150304326</v>
      </c>
      <c r="AM56" s="378">
        <v>7430.1637231164168</v>
      </c>
      <c r="AN56" s="378">
        <v>7916.2146546009644</v>
      </c>
      <c r="AO56" s="378">
        <v>8409.3281220677254</v>
      </c>
      <c r="AP56" s="378">
        <v>8679.4395082185511</v>
      </c>
      <c r="AQ56" s="378">
        <v>8510.7695682630983</v>
      </c>
      <c r="AR56" s="378">
        <v>8412.3948768155788</v>
      </c>
      <c r="AS56" s="378">
        <v>8874.6619783666738</v>
      </c>
      <c r="AT56" s="378">
        <v>9872.1166388719939</v>
      </c>
      <c r="AU56" s="378">
        <v>11643.361466462002</v>
      </c>
      <c r="AV56" s="378">
        <v>13941.88973441455</v>
      </c>
      <c r="AW56" s="378">
        <v>16053.79610847529</v>
      </c>
      <c r="AX56" s="378">
        <v>17372.896131021691</v>
      </c>
      <c r="AY56" s="378">
        <v>18159.278282224081</v>
      </c>
      <c r="AZ56" s="378">
        <v>18350.670977108617</v>
      </c>
      <c r="BA56" s="378">
        <v>18082.377547007047</v>
      </c>
      <c r="BB56" s="378">
        <v>17611.950108158824</v>
      </c>
      <c r="BC56" s="378">
        <v>17532.639867250022</v>
      </c>
      <c r="BD56" s="378">
        <v>17371.635341269099</v>
      </c>
      <c r="BE56" s="378">
        <v>17775.263653957609</v>
      </c>
      <c r="BF56" s="378">
        <v>18958.992136025401</v>
      </c>
      <c r="BG56" s="378">
        <v>18135.982930781505</v>
      </c>
      <c r="BH56" s="378">
        <v>18789.331620202323</v>
      </c>
      <c r="BI56" s="378">
        <v>19378.554761467723</v>
      </c>
      <c r="BJ56" s="378">
        <v>20077.900556277826</v>
      </c>
      <c r="BK56" s="378">
        <v>20700.191501490943</v>
      </c>
      <c r="BL56" s="378">
        <f t="shared" ref="BL56:CC56" si="20">SUM(BL57:BL60)</f>
        <v>21911.32872234402</v>
      </c>
      <c r="BM56" s="378">
        <f t="shared" si="20"/>
        <v>25205.482041237876</v>
      </c>
      <c r="BN56" s="378">
        <f t="shared" si="20"/>
        <v>26532.5289884126</v>
      </c>
      <c r="BO56" s="378">
        <f t="shared" si="20"/>
        <v>27835.778620623558</v>
      </c>
      <c r="BP56" s="378">
        <f t="shared" si="20"/>
        <v>28568.234160590466</v>
      </c>
      <c r="BQ56" s="378">
        <f t="shared" si="20"/>
        <v>28379.330580500286</v>
      </c>
      <c r="BR56" s="378">
        <f t="shared" si="20"/>
        <v>28163.302848966625</v>
      </c>
      <c r="BS56" s="378">
        <f t="shared" si="20"/>
        <v>27851.658932847811</v>
      </c>
      <c r="BT56" s="378">
        <f t="shared" si="20"/>
        <v>26278.677609040689</v>
      </c>
      <c r="BU56" s="378">
        <f t="shared" si="20"/>
        <v>24568.74151349302</v>
      </c>
      <c r="BV56" s="378">
        <f t="shared" si="20"/>
        <v>22318.815438309433</v>
      </c>
      <c r="BW56" s="378">
        <f t="shared" si="20"/>
        <v>26120.998687420841</v>
      </c>
      <c r="BX56" s="378">
        <f t="shared" si="20"/>
        <v>28311.430889874973</v>
      </c>
      <c r="BY56" s="378">
        <f t="shared" si="20"/>
        <v>30319.810416377608</v>
      </c>
      <c r="BZ56" s="378">
        <f t="shared" si="20"/>
        <v>30358.269492799933</v>
      </c>
      <c r="CA56" s="378">
        <f t="shared" si="20"/>
        <v>29888.315478892408</v>
      </c>
      <c r="CB56" s="378">
        <f t="shared" si="20"/>
        <v>29635.242710006394</v>
      </c>
      <c r="CC56" s="379">
        <f t="shared" si="20"/>
        <v>29443.653585570395</v>
      </c>
    </row>
    <row r="57" spans="1:81" x14ac:dyDescent="0.4">
      <c r="A57" s="348"/>
      <c r="B57" s="65" t="s">
        <v>596</v>
      </c>
      <c r="C57" s="49"/>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v>19398.228021995645</v>
      </c>
      <c r="BM57" s="317">
        <v>21339.431198930786</v>
      </c>
      <c r="BN57" s="317">
        <v>22311.613898453415</v>
      </c>
      <c r="BO57" s="317">
        <v>23243.325194351939</v>
      </c>
      <c r="BP57" s="317">
        <v>23763.012736766326</v>
      </c>
      <c r="BQ57" s="317">
        <v>24097.083756298638</v>
      </c>
      <c r="BR57" s="317">
        <v>24783.932030926397</v>
      </c>
      <c r="BS57" s="317">
        <v>24987.182238038316</v>
      </c>
      <c r="BT57" s="317">
        <v>23876.676423096244</v>
      </c>
      <c r="BU57" s="317">
        <v>22329.357073619332</v>
      </c>
      <c r="BV57" s="317">
        <v>20587.386046500029</v>
      </c>
      <c r="BW57" s="317">
        <v>18286.66867641413</v>
      </c>
      <c r="BX57" s="317">
        <v>16147.951328692174</v>
      </c>
      <c r="BY57" s="317">
        <v>16101.998013914632</v>
      </c>
      <c r="BZ57" s="317">
        <v>15468.977753139397</v>
      </c>
      <c r="CA57" s="317">
        <v>14324.770783006219</v>
      </c>
      <c r="CB57" s="317">
        <v>12725.843395451149</v>
      </c>
      <c r="CC57" s="318">
        <v>10398.744678399829</v>
      </c>
    </row>
    <row r="58" spans="1:81" x14ac:dyDescent="0.4">
      <c r="A58" s="348"/>
      <c r="B58" s="65" t="s">
        <v>597</v>
      </c>
      <c r="C58" s="49"/>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c r="AT58" s="317"/>
      <c r="AU58" s="317"/>
      <c r="AV58" s="317"/>
      <c r="AW58" s="317"/>
      <c r="AX58" s="317"/>
      <c r="AY58" s="317"/>
      <c r="AZ58" s="317"/>
      <c r="BA58" s="317"/>
      <c r="BB58" s="317"/>
      <c r="BC58" s="317"/>
      <c r="BD58" s="317"/>
      <c r="BE58" s="317"/>
      <c r="BF58" s="317"/>
      <c r="BG58" s="317"/>
      <c r="BH58" s="317"/>
      <c r="BI58" s="317"/>
      <c r="BJ58" s="317"/>
      <c r="BK58" s="317"/>
      <c r="BL58" s="317">
        <v>2066.9694701187464</v>
      </c>
      <c r="BM58" s="317">
        <v>3379.2841764405298</v>
      </c>
      <c r="BN58" s="317">
        <v>3726.2248776927136</v>
      </c>
      <c r="BO58" s="317">
        <v>4064.0382027142391</v>
      </c>
      <c r="BP58" s="317">
        <v>4270.992331327715</v>
      </c>
      <c r="BQ58" s="317">
        <v>3729.3409928845022</v>
      </c>
      <c r="BR58" s="317">
        <v>2726.1863408842837</v>
      </c>
      <c r="BS58" s="317">
        <v>2142.7122707749813</v>
      </c>
      <c r="BT58" s="317">
        <v>1789.7770705926584</v>
      </c>
      <c r="BU58" s="317">
        <v>1551.0888133465089</v>
      </c>
      <c r="BV58" s="317">
        <v>1157.554300247245</v>
      </c>
      <c r="BW58" s="317">
        <v>542.24898950211673</v>
      </c>
      <c r="BX58" s="317">
        <v>402.61744393878223</v>
      </c>
      <c r="BY58" s="317">
        <v>340.84373875145354</v>
      </c>
      <c r="BZ58" s="317">
        <v>240.85552078039586</v>
      </c>
      <c r="CA58" s="317">
        <v>91.812799997037516</v>
      </c>
      <c r="CB58" s="317">
        <v>57.445459353226269</v>
      </c>
      <c r="CC58" s="318">
        <v>100.56140595006354</v>
      </c>
    </row>
    <row r="59" spans="1:81" x14ac:dyDescent="0.4">
      <c r="A59" s="348"/>
      <c r="B59" s="65" t="s">
        <v>242</v>
      </c>
      <c r="C59" s="49"/>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v>446.13123022962918</v>
      </c>
      <c r="BM59" s="317">
        <v>486.76666586655926</v>
      </c>
      <c r="BN59" s="317">
        <v>494.69021226647118</v>
      </c>
      <c r="BO59" s="317">
        <v>528.41522355738005</v>
      </c>
      <c r="BP59" s="317">
        <v>534.22909249642362</v>
      </c>
      <c r="BQ59" s="317">
        <v>552.90583131714618</v>
      </c>
      <c r="BR59" s="317">
        <v>653.18447715594402</v>
      </c>
      <c r="BS59" s="317">
        <v>721.76442403451358</v>
      </c>
      <c r="BT59" s="317">
        <v>612.22411535178742</v>
      </c>
      <c r="BU59" s="317">
        <v>688.29562652717857</v>
      </c>
      <c r="BV59" s="317">
        <v>573.87509156216049</v>
      </c>
      <c r="BW59" s="317">
        <v>515.10201905614292</v>
      </c>
      <c r="BX59" s="317">
        <v>460.95890059728993</v>
      </c>
      <c r="BY59" s="317">
        <v>480.60223029167719</v>
      </c>
      <c r="BZ59" s="317">
        <v>478.72254454302487</v>
      </c>
      <c r="CA59" s="317">
        <v>459.30647307653896</v>
      </c>
      <c r="CB59" s="317">
        <v>443.71293681013958</v>
      </c>
      <c r="CC59" s="318">
        <v>378.08506827191707</v>
      </c>
    </row>
    <row r="60" spans="1:81" x14ac:dyDescent="0.4">
      <c r="A60" s="348"/>
      <c r="B60" s="65" t="s">
        <v>598</v>
      </c>
      <c r="C60" s="49"/>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v>6776.9790024484519</v>
      </c>
      <c r="BX60" s="317">
        <v>11299.903216646731</v>
      </c>
      <c r="BY60" s="317">
        <v>13396.366433419846</v>
      </c>
      <c r="BZ60" s="317">
        <v>14169.713674337114</v>
      </c>
      <c r="CA60" s="317">
        <v>15012.425422812612</v>
      </c>
      <c r="CB60" s="317">
        <v>16408.240918391879</v>
      </c>
      <c r="CC60" s="318">
        <v>18566.262432948584</v>
      </c>
    </row>
    <row r="61" spans="1:81" s="49" customFormat="1" ht="26.25" customHeight="1" x14ac:dyDescent="0.4">
      <c r="B61" s="49" t="s">
        <v>599</v>
      </c>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17"/>
      <c r="BV61" s="317"/>
      <c r="BW61" s="317"/>
      <c r="BX61" s="317"/>
      <c r="BY61" s="317"/>
      <c r="BZ61" s="317"/>
      <c r="CA61" s="317"/>
      <c r="CB61" s="317"/>
      <c r="CC61" s="318"/>
    </row>
    <row r="62" spans="1:81" s="49" customFormat="1" x14ac:dyDescent="0.4">
      <c r="B62" s="65" t="s">
        <v>600</v>
      </c>
      <c r="D62" s="317" t="s">
        <v>443</v>
      </c>
      <c r="E62" s="317" t="s">
        <v>443</v>
      </c>
      <c r="F62" s="317" t="s">
        <v>443</v>
      </c>
      <c r="G62" s="317" t="s">
        <v>443</v>
      </c>
      <c r="H62" s="317" t="s">
        <v>443</v>
      </c>
      <c r="I62" s="317" t="s">
        <v>443</v>
      </c>
      <c r="J62" s="317" t="s">
        <v>443</v>
      </c>
      <c r="K62" s="317" t="s">
        <v>443</v>
      </c>
      <c r="L62" s="317" t="s">
        <v>443</v>
      </c>
      <c r="M62" s="317" t="s">
        <v>443</v>
      </c>
      <c r="N62" s="317" t="s">
        <v>443</v>
      </c>
      <c r="O62" s="317" t="s">
        <v>443</v>
      </c>
      <c r="P62" s="317" t="s">
        <v>443</v>
      </c>
      <c r="Q62" s="317" t="s">
        <v>443</v>
      </c>
      <c r="R62" s="317" t="s">
        <v>443</v>
      </c>
      <c r="S62" s="317" t="s">
        <v>443</v>
      </c>
      <c r="T62" s="317" t="s">
        <v>443</v>
      </c>
      <c r="U62" s="317" t="s">
        <v>443</v>
      </c>
      <c r="V62" s="317" t="s">
        <v>443</v>
      </c>
      <c r="W62" s="317" t="s">
        <v>443</v>
      </c>
      <c r="X62" s="317" t="s">
        <v>443</v>
      </c>
      <c r="Y62" s="317" t="s">
        <v>443</v>
      </c>
      <c r="Z62" s="317">
        <v>308.23563291906203</v>
      </c>
      <c r="AA62" s="317">
        <v>260.5310275109025</v>
      </c>
      <c r="AB62" s="317">
        <v>1080.5926828855679</v>
      </c>
      <c r="AC62" s="317">
        <v>2162.8678348492094</v>
      </c>
      <c r="AD62" s="317">
        <v>1119.1112884531294</v>
      </c>
      <c r="AE62" s="317">
        <v>1193.7936707815488</v>
      </c>
      <c r="AF62" s="317">
        <v>1125.5429725608258</v>
      </c>
      <c r="AG62" s="317">
        <v>3076.4366773689244</v>
      </c>
      <c r="AH62" s="317">
        <v>2933.8015035138455</v>
      </c>
      <c r="AI62" s="317">
        <v>2781.8432043508606</v>
      </c>
      <c r="AJ62" s="317">
        <v>3088.0815010520223</v>
      </c>
      <c r="AK62" s="317">
        <v>4602.9668933492067</v>
      </c>
      <c r="AL62" s="317">
        <v>5498.4849347317104</v>
      </c>
      <c r="AM62" s="317">
        <v>5847.2671588912972</v>
      </c>
      <c r="AN62" s="317">
        <v>5996.5395865773635</v>
      </c>
      <c r="AO62" s="317">
        <v>6077.3740535937986</v>
      </c>
      <c r="AP62" s="317">
        <v>6148.0422168025407</v>
      </c>
      <c r="AQ62" s="317">
        <v>6031.6709666479992</v>
      </c>
      <c r="AR62" s="317">
        <v>5993.3152969679759</v>
      </c>
      <c r="AS62" s="317">
        <v>6011.8017773206839</v>
      </c>
      <c r="AT62" s="317">
        <v>6448.9940842429851</v>
      </c>
      <c r="AU62" s="317">
        <v>7224.1554219398931</v>
      </c>
      <c r="AV62" s="317">
        <v>8148.880869625069</v>
      </c>
      <c r="AW62" s="317">
        <v>8758.1749600196708</v>
      </c>
      <c r="AX62" s="317">
        <v>8989.8157071661117</v>
      </c>
      <c r="AY62" s="317">
        <v>9067.3689389611882</v>
      </c>
      <c r="AZ62" s="317">
        <v>8981.1014038527628</v>
      </c>
      <c r="BA62" s="317">
        <v>8894.5835743344414</v>
      </c>
      <c r="BB62" s="317">
        <v>8603.1069257157396</v>
      </c>
      <c r="BC62" s="317">
        <v>8469.4814818095947</v>
      </c>
      <c r="BD62" s="317">
        <v>8183.255740421785</v>
      </c>
      <c r="BE62" s="317">
        <v>8102.4968266527449</v>
      </c>
      <c r="BF62" s="317">
        <v>8109.8332568876458</v>
      </c>
      <c r="BG62" s="317">
        <v>7387.9691926162386</v>
      </c>
      <c r="BH62" s="317">
        <v>7425.9675670114984</v>
      </c>
      <c r="BI62" s="317">
        <v>7321.9267482451487</v>
      </c>
      <c r="BJ62" s="317">
        <v>7264.7556575638137</v>
      </c>
      <c r="BK62" s="317">
        <v>7176.3144584999809</v>
      </c>
      <c r="BL62" s="317">
        <v>6877.0190026993823</v>
      </c>
      <c r="BM62" s="317">
        <v>6896.9069327656189</v>
      </c>
      <c r="BN62" s="317">
        <v>6693.4556448539934</v>
      </c>
      <c r="BO62" s="317">
        <v>6803.5315688858091</v>
      </c>
      <c r="BP62" s="317">
        <v>7026.0216688864066</v>
      </c>
      <c r="BQ62" s="317">
        <v>6985.6619382943891</v>
      </c>
      <c r="BR62" s="317">
        <v>6945.5011977281119</v>
      </c>
      <c r="BS62" s="317">
        <v>6860.2775043107149</v>
      </c>
      <c r="BT62" s="317">
        <v>6503.5208230163562</v>
      </c>
      <c r="BU62" s="317">
        <v>6043.2224727084931</v>
      </c>
      <c r="BV62" s="317">
        <v>5574.5112529360276</v>
      </c>
      <c r="BW62" s="317">
        <v>5043.2257571763448</v>
      </c>
      <c r="BX62" s="317">
        <v>4684.505905589358</v>
      </c>
      <c r="BY62" s="317">
        <v>4831.2999162238575</v>
      </c>
      <c r="BZ62" s="317">
        <v>4826.5078420778245</v>
      </c>
      <c r="CA62" s="317">
        <v>4632.0423176535323</v>
      </c>
      <c r="CB62" s="317">
        <v>4411.5122295977617</v>
      </c>
      <c r="CC62" s="318">
        <v>4035.3603829213721</v>
      </c>
    </row>
    <row r="63" spans="1:81" s="49" customFormat="1" x14ac:dyDescent="0.4">
      <c r="B63" s="65" t="s">
        <v>601</v>
      </c>
      <c r="D63" s="317" t="s">
        <v>443</v>
      </c>
      <c r="E63" s="317" t="s">
        <v>443</v>
      </c>
      <c r="F63" s="317" t="s">
        <v>443</v>
      </c>
      <c r="G63" s="317" t="s">
        <v>443</v>
      </c>
      <c r="H63" s="317" t="s">
        <v>443</v>
      </c>
      <c r="I63" s="317" t="s">
        <v>443</v>
      </c>
      <c r="J63" s="317" t="s">
        <v>443</v>
      </c>
      <c r="K63" s="317" t="s">
        <v>443</v>
      </c>
      <c r="L63" s="317" t="s">
        <v>443</v>
      </c>
      <c r="M63" s="317" t="s">
        <v>443</v>
      </c>
      <c r="N63" s="317" t="s">
        <v>443</v>
      </c>
      <c r="O63" s="317" t="s">
        <v>443</v>
      </c>
      <c r="P63" s="317" t="s">
        <v>443</v>
      </c>
      <c r="Q63" s="317" t="s">
        <v>443</v>
      </c>
      <c r="R63" s="317" t="s">
        <v>443</v>
      </c>
      <c r="S63" s="317" t="s">
        <v>443</v>
      </c>
      <c r="T63" s="317" t="s">
        <v>443</v>
      </c>
      <c r="U63" s="317" t="s">
        <v>443</v>
      </c>
      <c r="V63" s="317" t="s">
        <v>443</v>
      </c>
      <c r="W63" s="317" t="s">
        <v>443</v>
      </c>
      <c r="X63" s="317" t="s">
        <v>443</v>
      </c>
      <c r="Y63" s="317" t="s">
        <v>443</v>
      </c>
      <c r="Z63" s="317" t="s">
        <v>443</v>
      </c>
      <c r="AA63" s="317" t="s">
        <v>443</v>
      </c>
      <c r="AB63" s="317" t="s">
        <v>443</v>
      </c>
      <c r="AC63" s="317" t="s">
        <v>443</v>
      </c>
      <c r="AD63" s="317" t="s">
        <v>443</v>
      </c>
      <c r="AE63" s="317" t="s">
        <v>443</v>
      </c>
      <c r="AF63" s="317" t="s">
        <v>443</v>
      </c>
      <c r="AG63" s="317" t="s">
        <v>443</v>
      </c>
      <c r="AH63" s="317" t="s">
        <v>443</v>
      </c>
      <c r="AI63" s="317" t="s">
        <v>443</v>
      </c>
      <c r="AJ63" s="317" t="s">
        <v>443</v>
      </c>
      <c r="AK63" s="317" t="s">
        <v>443</v>
      </c>
      <c r="AL63" s="317" t="s">
        <v>443</v>
      </c>
      <c r="AM63" s="317" t="s">
        <v>443</v>
      </c>
      <c r="AN63" s="317" t="s">
        <v>443</v>
      </c>
      <c r="AO63" s="317" t="s">
        <v>443</v>
      </c>
      <c r="AP63" s="317" t="s">
        <v>443</v>
      </c>
      <c r="AQ63" s="317" t="s">
        <v>443</v>
      </c>
      <c r="AR63" s="317" t="s">
        <v>443</v>
      </c>
      <c r="AS63" s="317" t="s">
        <v>443</v>
      </c>
      <c r="AT63" s="317" t="s">
        <v>443</v>
      </c>
      <c r="AU63" s="317" t="s">
        <v>443</v>
      </c>
      <c r="AV63" s="317" t="s">
        <v>443</v>
      </c>
      <c r="AW63" s="317" t="s">
        <v>443</v>
      </c>
      <c r="AX63" s="317">
        <v>2250.124310540587</v>
      </c>
      <c r="AY63" s="317">
        <v>2739.0491139251099</v>
      </c>
      <c r="AZ63" s="317">
        <v>3210.2052220860783</v>
      </c>
      <c r="BA63" s="317">
        <v>3627.6971103809706</v>
      </c>
      <c r="BB63" s="317">
        <v>3947.7451686544928</v>
      </c>
      <c r="BC63" s="317">
        <v>4362.522691065773</v>
      </c>
      <c r="BD63" s="317">
        <v>4751.3921072937428</v>
      </c>
      <c r="BE63" s="317">
        <v>5340.8054163312363</v>
      </c>
      <c r="BF63" s="317">
        <v>6300.5481647103034</v>
      </c>
      <c r="BG63" s="317">
        <v>6304.5250155011981</v>
      </c>
      <c r="BH63" s="317">
        <v>6573.7620388803525</v>
      </c>
      <c r="BI63" s="317">
        <v>6886.4327562268045</v>
      </c>
      <c r="BJ63" s="317">
        <v>7028.4040381711266</v>
      </c>
      <c r="BK63" s="317">
        <v>7341.872481161774</v>
      </c>
      <c r="BL63" s="317">
        <v>7829.8828207151591</v>
      </c>
      <c r="BM63" s="317">
        <v>8760.0494115212641</v>
      </c>
      <c r="BN63" s="317">
        <v>9101.0632338508931</v>
      </c>
      <c r="BO63" s="317">
        <v>9790.1671966038975</v>
      </c>
      <c r="BP63" s="317">
        <v>10459.016059460657</v>
      </c>
      <c r="BQ63" s="317">
        <v>10503.039837444921</v>
      </c>
      <c r="BR63" s="317">
        <v>10680.809325342711</v>
      </c>
      <c r="BS63" s="317">
        <v>10901.126197775478</v>
      </c>
      <c r="BT63" s="317">
        <v>10480.55301322245</v>
      </c>
      <c r="BU63" s="317">
        <v>10032.592814008538</v>
      </c>
      <c r="BV63" s="317">
        <v>9346.6377395746567</v>
      </c>
      <c r="BW63" s="317">
        <v>8392.0671922861875</v>
      </c>
      <c r="BX63" s="317">
        <v>7339.910245319471</v>
      </c>
      <c r="BY63" s="317">
        <v>7230.1422770186573</v>
      </c>
      <c r="BZ63" s="317">
        <v>7024.165564306898</v>
      </c>
      <c r="CA63" s="317">
        <v>6608.8202580063025</v>
      </c>
      <c r="CB63" s="317">
        <v>5867.7248798223764</v>
      </c>
      <c r="CC63" s="318">
        <v>4609.8782772098157</v>
      </c>
    </row>
    <row r="64" spans="1:81" s="49" customFormat="1" x14ac:dyDescent="0.4">
      <c r="B64" s="65" t="s">
        <v>602</v>
      </c>
      <c r="D64" s="317" t="s">
        <v>443</v>
      </c>
      <c r="E64" s="317" t="s">
        <v>443</v>
      </c>
      <c r="F64" s="317" t="s">
        <v>443</v>
      </c>
      <c r="G64" s="317" t="s">
        <v>443</v>
      </c>
      <c r="H64" s="317" t="s">
        <v>443</v>
      </c>
      <c r="I64" s="317" t="s">
        <v>443</v>
      </c>
      <c r="J64" s="317" t="s">
        <v>443</v>
      </c>
      <c r="K64" s="317" t="s">
        <v>443</v>
      </c>
      <c r="L64" s="317" t="s">
        <v>443</v>
      </c>
      <c r="M64" s="317" t="s">
        <v>443</v>
      </c>
      <c r="N64" s="317" t="s">
        <v>443</v>
      </c>
      <c r="O64" s="317" t="s">
        <v>443</v>
      </c>
      <c r="P64" s="317" t="s">
        <v>443</v>
      </c>
      <c r="Q64" s="317" t="s">
        <v>443</v>
      </c>
      <c r="R64" s="317" t="s">
        <v>443</v>
      </c>
      <c r="S64" s="317" t="s">
        <v>443</v>
      </c>
      <c r="T64" s="317" t="s">
        <v>443</v>
      </c>
      <c r="U64" s="317" t="s">
        <v>443</v>
      </c>
      <c r="V64" s="317" t="s">
        <v>443</v>
      </c>
      <c r="W64" s="317" t="s">
        <v>443</v>
      </c>
      <c r="X64" s="317" t="s">
        <v>443</v>
      </c>
      <c r="Y64" s="317" t="s">
        <v>443</v>
      </c>
      <c r="Z64" s="317" t="s">
        <v>443</v>
      </c>
      <c r="AA64" s="317" t="s">
        <v>443</v>
      </c>
      <c r="AB64" s="317" t="s">
        <v>443</v>
      </c>
      <c r="AC64" s="317" t="s">
        <v>443</v>
      </c>
      <c r="AD64" s="317" t="s">
        <v>443</v>
      </c>
      <c r="AE64" s="317" t="s">
        <v>443</v>
      </c>
      <c r="AF64" s="317" t="s">
        <v>443</v>
      </c>
      <c r="AG64" s="317" t="s">
        <v>443</v>
      </c>
      <c r="AH64" s="317" t="s">
        <v>443</v>
      </c>
      <c r="AI64" s="317" t="s">
        <v>443</v>
      </c>
      <c r="AJ64" s="317" t="s">
        <v>443</v>
      </c>
      <c r="AK64" s="317" t="s">
        <v>443</v>
      </c>
      <c r="AL64" s="317" t="s">
        <v>443</v>
      </c>
      <c r="AM64" s="317" t="s">
        <v>443</v>
      </c>
      <c r="AN64" s="317" t="s">
        <v>443</v>
      </c>
      <c r="AO64" s="317" t="s">
        <v>443</v>
      </c>
      <c r="AP64" s="317" t="s">
        <v>443</v>
      </c>
      <c r="AQ64" s="317" t="s">
        <v>443</v>
      </c>
      <c r="AR64" s="317" t="s">
        <v>443</v>
      </c>
      <c r="AS64" s="317" t="s">
        <v>443</v>
      </c>
      <c r="AT64" s="317" t="s">
        <v>443</v>
      </c>
      <c r="AU64" s="317" t="s">
        <v>443</v>
      </c>
      <c r="AV64" s="317" t="s">
        <v>443</v>
      </c>
      <c r="AW64" s="317" t="s">
        <v>443</v>
      </c>
      <c r="AX64" s="317">
        <v>6132.95611331499</v>
      </c>
      <c r="AY64" s="317">
        <v>6352.8602293377771</v>
      </c>
      <c r="AZ64" s="317">
        <v>6159.3643511697774</v>
      </c>
      <c r="BA64" s="317">
        <v>5560.0968622916389</v>
      </c>
      <c r="BB64" s="317">
        <v>5061.098013788589</v>
      </c>
      <c r="BC64" s="317">
        <v>4700.6546300177943</v>
      </c>
      <c r="BD64" s="317">
        <v>4437.0052702276025</v>
      </c>
      <c r="BE64" s="317">
        <v>4331.9814028600904</v>
      </c>
      <c r="BF64" s="317">
        <v>4548.5655991774256</v>
      </c>
      <c r="BG64" s="317">
        <v>4446.9534055422</v>
      </c>
      <c r="BH64" s="317">
        <v>4789.6028342807913</v>
      </c>
      <c r="BI64" s="317">
        <v>5170.1952569957721</v>
      </c>
      <c r="BJ64" s="317">
        <v>5784.7408605428873</v>
      </c>
      <c r="BK64" s="317">
        <v>6182.0045618291879</v>
      </c>
      <c r="BL64" s="317">
        <v>7204.426898929476</v>
      </c>
      <c r="BM64" s="317">
        <v>9548.5256969509883</v>
      </c>
      <c r="BN64" s="317">
        <v>10738.010109707713</v>
      </c>
      <c r="BO64" s="317">
        <v>11242.079855133852</v>
      </c>
      <c r="BP64" s="317">
        <v>11083.1964322434</v>
      </c>
      <c r="BQ64" s="317">
        <v>10890.628804760967</v>
      </c>
      <c r="BR64" s="317">
        <v>10536.992325895802</v>
      </c>
      <c r="BS64" s="317">
        <v>10090.255230761617</v>
      </c>
      <c r="BT64" s="317">
        <v>9294.6037728018837</v>
      </c>
      <c r="BU64" s="317">
        <v>8492.9262267759896</v>
      </c>
      <c r="BV64" s="317">
        <v>7397.6664457987499</v>
      </c>
      <c r="BW64" s="317">
        <v>5908.7267355098602</v>
      </c>
      <c r="BX64" s="317">
        <v>4987.1115223194165</v>
      </c>
      <c r="BY64" s="317">
        <v>4862.0017897152466</v>
      </c>
      <c r="BZ64" s="317">
        <v>4337.8824120781001</v>
      </c>
      <c r="CA64" s="317">
        <v>3635.0274804199626</v>
      </c>
      <c r="CB64" s="317">
        <v>2947.7646821943804</v>
      </c>
      <c r="CC64" s="318">
        <v>2232.1524924906221</v>
      </c>
    </row>
    <row r="65" spans="1:81" s="49" customFormat="1" x14ac:dyDescent="0.4">
      <c r="B65" s="49" t="s">
        <v>618</v>
      </c>
      <c r="D65" s="317" t="s">
        <v>443</v>
      </c>
      <c r="E65" s="317" t="s">
        <v>443</v>
      </c>
      <c r="F65" s="317" t="s">
        <v>443</v>
      </c>
      <c r="G65" s="317" t="s">
        <v>443</v>
      </c>
      <c r="H65" s="317" t="s">
        <v>443</v>
      </c>
      <c r="I65" s="317" t="s">
        <v>443</v>
      </c>
      <c r="J65" s="317" t="s">
        <v>443</v>
      </c>
      <c r="K65" s="317" t="s">
        <v>443</v>
      </c>
      <c r="L65" s="317" t="s">
        <v>443</v>
      </c>
      <c r="M65" s="317" t="s">
        <v>443</v>
      </c>
      <c r="N65" s="317" t="s">
        <v>443</v>
      </c>
      <c r="O65" s="317" t="s">
        <v>443</v>
      </c>
      <c r="P65" s="317" t="s">
        <v>443</v>
      </c>
      <c r="Q65" s="317" t="s">
        <v>443</v>
      </c>
      <c r="R65" s="317" t="s">
        <v>443</v>
      </c>
      <c r="S65" s="317" t="s">
        <v>443</v>
      </c>
      <c r="T65" s="317" t="s">
        <v>443</v>
      </c>
      <c r="U65" s="317" t="s">
        <v>443</v>
      </c>
      <c r="V65" s="317" t="s">
        <v>443</v>
      </c>
      <c r="W65" s="317" t="s">
        <v>443</v>
      </c>
      <c r="X65" s="317" t="s">
        <v>443</v>
      </c>
      <c r="Y65" s="317" t="s">
        <v>443</v>
      </c>
      <c r="Z65" s="317" t="s">
        <v>443</v>
      </c>
      <c r="AA65" s="317" t="s">
        <v>443</v>
      </c>
      <c r="AB65" s="317" t="s">
        <v>443</v>
      </c>
      <c r="AC65" s="317" t="s">
        <v>443</v>
      </c>
      <c r="AD65" s="317" t="s">
        <v>443</v>
      </c>
      <c r="AE65" s="317" t="s">
        <v>443</v>
      </c>
      <c r="AF65" s="317" t="s">
        <v>443</v>
      </c>
      <c r="AG65" s="317" t="s">
        <v>443</v>
      </c>
      <c r="AH65" s="317" t="s">
        <v>443</v>
      </c>
      <c r="AI65" s="317" t="s">
        <v>443</v>
      </c>
      <c r="AJ65" s="317" t="s">
        <v>443</v>
      </c>
      <c r="AK65" s="317" t="s">
        <v>443</v>
      </c>
      <c r="AL65" s="317" t="s">
        <v>443</v>
      </c>
      <c r="AM65" s="317" t="s">
        <v>443</v>
      </c>
      <c r="AN65" s="317" t="s">
        <v>443</v>
      </c>
      <c r="AO65" s="317" t="s">
        <v>443</v>
      </c>
      <c r="AP65" s="317" t="s">
        <v>443</v>
      </c>
      <c r="AQ65" s="317" t="s">
        <v>443</v>
      </c>
      <c r="AR65" s="317" t="s">
        <v>443</v>
      </c>
      <c r="AS65" s="317" t="s">
        <v>443</v>
      </c>
      <c r="AT65" s="317" t="s">
        <v>443</v>
      </c>
      <c r="AU65" s="317" t="s">
        <v>443</v>
      </c>
      <c r="AV65" s="317" t="s">
        <v>443</v>
      </c>
      <c r="AW65" s="317" t="s">
        <v>443</v>
      </c>
      <c r="AX65" s="317" t="s">
        <v>443</v>
      </c>
      <c r="AY65" s="317" t="s">
        <v>443</v>
      </c>
      <c r="AZ65" s="317" t="s">
        <v>443</v>
      </c>
      <c r="BA65" s="317" t="s">
        <v>443</v>
      </c>
      <c r="BB65" s="317" t="s">
        <v>443</v>
      </c>
      <c r="BC65" s="317" t="s">
        <v>443</v>
      </c>
      <c r="BD65" s="317" t="s">
        <v>443</v>
      </c>
      <c r="BE65" s="317" t="s">
        <v>443</v>
      </c>
      <c r="BF65" s="317" t="s">
        <v>443</v>
      </c>
      <c r="BG65" s="317" t="s">
        <v>443</v>
      </c>
      <c r="BH65" s="317" t="s">
        <v>443</v>
      </c>
      <c r="BI65" s="317" t="s">
        <v>443</v>
      </c>
      <c r="BJ65" s="317">
        <v>512.31090723988348</v>
      </c>
      <c r="BK65" s="317">
        <v>554.85170131440373</v>
      </c>
      <c r="BL65" s="317">
        <v>2386.9752781977677</v>
      </c>
      <c r="BM65" s="317">
        <v>6014.5113168183316</v>
      </c>
      <c r="BN65" s="317">
        <v>7873.7459042113715</v>
      </c>
      <c r="BO65" s="317">
        <v>8784.187813166569</v>
      </c>
      <c r="BP65" s="317">
        <v>8941.3118773528586</v>
      </c>
      <c r="BQ65" s="317">
        <v>9025.6501952622893</v>
      </c>
      <c r="BR65" s="317">
        <v>8834.3056092322295</v>
      </c>
      <c r="BS65" s="317">
        <v>8547.8263137963859</v>
      </c>
      <c r="BT65" s="317">
        <v>7908.5526916743393</v>
      </c>
      <c r="BU65" s="317">
        <v>7216.7360144560644</v>
      </c>
      <c r="BV65" s="317">
        <v>6226.3542902001473</v>
      </c>
      <c r="BW65" s="317">
        <v>4608.8390537822197</v>
      </c>
      <c r="BX65" s="317">
        <v>3889.9741650769847</v>
      </c>
      <c r="BY65" s="317">
        <v>3792.3878918501196</v>
      </c>
      <c r="BZ65" s="317">
        <v>3383.5719210621805</v>
      </c>
      <c r="CA65" s="317">
        <v>2835.3412441040027</v>
      </c>
      <c r="CB65" s="317">
        <v>2299.2725161938101</v>
      </c>
      <c r="CC65" s="318">
        <v>1741.0911084383374</v>
      </c>
    </row>
    <row r="66" spans="1:81" s="49" customFormat="1" ht="26.25" customHeight="1" x14ac:dyDescent="0.4">
      <c r="B66" s="65" t="s">
        <v>604</v>
      </c>
      <c r="D66" s="317" t="s">
        <v>443</v>
      </c>
      <c r="E66" s="317" t="s">
        <v>443</v>
      </c>
      <c r="F66" s="317" t="s">
        <v>443</v>
      </c>
      <c r="G66" s="317" t="s">
        <v>443</v>
      </c>
      <c r="H66" s="317" t="s">
        <v>443</v>
      </c>
      <c r="I66" s="317" t="s">
        <v>443</v>
      </c>
      <c r="J66" s="317" t="s">
        <v>443</v>
      </c>
      <c r="K66" s="317" t="s">
        <v>443</v>
      </c>
      <c r="L66" s="317" t="s">
        <v>443</v>
      </c>
      <c r="M66" s="317" t="s">
        <v>443</v>
      </c>
      <c r="N66" s="317" t="s">
        <v>443</v>
      </c>
      <c r="O66" s="317" t="s">
        <v>443</v>
      </c>
      <c r="P66" s="317" t="s">
        <v>443</v>
      </c>
      <c r="Q66" s="317" t="s">
        <v>443</v>
      </c>
      <c r="R66" s="317" t="s">
        <v>443</v>
      </c>
      <c r="S66" s="317" t="s">
        <v>443</v>
      </c>
      <c r="T66" s="317" t="s">
        <v>443</v>
      </c>
      <c r="U66" s="317" t="s">
        <v>443</v>
      </c>
      <c r="V66" s="317" t="s">
        <v>443</v>
      </c>
      <c r="W66" s="317" t="s">
        <v>443</v>
      </c>
      <c r="X66" s="317" t="s">
        <v>443</v>
      </c>
      <c r="Y66" s="317" t="s">
        <v>443</v>
      </c>
      <c r="Z66" s="317" t="s">
        <v>443</v>
      </c>
      <c r="AA66" s="317" t="s">
        <v>443</v>
      </c>
      <c r="AB66" s="317" t="s">
        <v>443</v>
      </c>
      <c r="AC66" s="317" t="s">
        <v>443</v>
      </c>
      <c r="AD66" s="317" t="s">
        <v>443</v>
      </c>
      <c r="AE66" s="317" t="s">
        <v>443</v>
      </c>
      <c r="AF66" s="317" t="s">
        <v>443</v>
      </c>
      <c r="AG66" s="317" t="s">
        <v>443</v>
      </c>
      <c r="AH66" s="317" t="s">
        <v>443</v>
      </c>
      <c r="AI66" s="317" t="s">
        <v>443</v>
      </c>
      <c r="AJ66" s="317" t="s">
        <v>443</v>
      </c>
      <c r="AK66" s="317" t="s">
        <v>443</v>
      </c>
      <c r="AL66" s="317" t="s">
        <v>443</v>
      </c>
      <c r="AM66" s="317" t="s">
        <v>443</v>
      </c>
      <c r="AN66" s="317" t="s">
        <v>443</v>
      </c>
      <c r="AO66" s="317" t="s">
        <v>443</v>
      </c>
      <c r="AP66" s="317" t="s">
        <v>443</v>
      </c>
      <c r="AQ66" s="317" t="s">
        <v>443</v>
      </c>
      <c r="AR66" s="317" t="s">
        <v>443</v>
      </c>
      <c r="AS66" s="317" t="s">
        <v>443</v>
      </c>
      <c r="AT66" s="317" t="s">
        <v>443</v>
      </c>
      <c r="AU66" s="317" t="s">
        <v>443</v>
      </c>
      <c r="AV66" s="317" t="s">
        <v>443</v>
      </c>
      <c r="AW66" s="317" t="s">
        <v>443</v>
      </c>
      <c r="AX66" s="317">
        <v>11239.940017706698</v>
      </c>
      <c r="AY66" s="317">
        <v>11806.418052886298</v>
      </c>
      <c r="AZ66" s="317">
        <v>12191.30662593884</v>
      </c>
      <c r="BA66" s="317">
        <v>12522.280684715412</v>
      </c>
      <c r="BB66" s="317">
        <v>12550.852094370233</v>
      </c>
      <c r="BC66" s="317">
        <v>12832.004172875369</v>
      </c>
      <c r="BD66" s="317">
        <v>12934.647847715529</v>
      </c>
      <c r="BE66" s="317">
        <v>13443.30224298398</v>
      </c>
      <c r="BF66" s="317">
        <v>14410.381421597947</v>
      </c>
      <c r="BG66" s="317">
        <v>13692.494208117436</v>
      </c>
      <c r="BH66" s="317">
        <v>13999.729605891851</v>
      </c>
      <c r="BI66" s="317">
        <v>14208.359504471953</v>
      </c>
      <c r="BJ66" s="317">
        <v>14293.159695734939</v>
      </c>
      <c r="BK66" s="317">
        <v>14518.186939661755</v>
      </c>
      <c r="BL66" s="317">
        <v>14706.901823414541</v>
      </c>
      <c r="BM66" s="317">
        <v>15656.956344286882</v>
      </c>
      <c r="BN66" s="317">
        <v>15794.518878704885</v>
      </c>
      <c r="BO66" s="317">
        <v>16593.698765489709</v>
      </c>
      <c r="BP66" s="317">
        <v>17485.037728347063</v>
      </c>
      <c r="BQ66" s="317">
        <v>17488.701775739308</v>
      </c>
      <c r="BR66" s="317">
        <v>17626.310523070824</v>
      </c>
      <c r="BS66" s="317">
        <v>17761.403702086194</v>
      </c>
      <c r="BT66" s="317">
        <v>16984.073836238807</v>
      </c>
      <c r="BU66" s="317">
        <v>16075.815286717032</v>
      </c>
      <c r="BV66" s="317">
        <v>14921.148992510685</v>
      </c>
      <c r="BW66" s="317">
        <v>13435.292949462531</v>
      </c>
      <c r="BX66" s="317">
        <v>12024.41615090883</v>
      </c>
      <c r="BY66" s="317">
        <v>12061.442193242514</v>
      </c>
      <c r="BZ66" s="317">
        <v>11850.673406384723</v>
      </c>
      <c r="CA66" s="317">
        <v>11240.862575659834</v>
      </c>
      <c r="CB66" s="317">
        <v>10279.237109420137</v>
      </c>
      <c r="CC66" s="318">
        <v>8645.2386601311882</v>
      </c>
    </row>
    <row r="67" spans="1:81" s="49" customFormat="1" x14ac:dyDescent="0.4">
      <c r="B67" s="65" t="s">
        <v>605</v>
      </c>
      <c r="D67" s="317" t="s">
        <v>443</v>
      </c>
      <c r="E67" s="317" t="s">
        <v>443</v>
      </c>
      <c r="F67" s="317" t="s">
        <v>443</v>
      </c>
      <c r="G67" s="317" t="s">
        <v>443</v>
      </c>
      <c r="H67" s="317" t="s">
        <v>443</v>
      </c>
      <c r="I67" s="317" t="s">
        <v>443</v>
      </c>
      <c r="J67" s="317" t="s">
        <v>443</v>
      </c>
      <c r="K67" s="317" t="s">
        <v>443</v>
      </c>
      <c r="L67" s="317" t="s">
        <v>443</v>
      </c>
      <c r="M67" s="317" t="s">
        <v>443</v>
      </c>
      <c r="N67" s="317" t="s">
        <v>443</v>
      </c>
      <c r="O67" s="317" t="s">
        <v>443</v>
      </c>
      <c r="P67" s="317" t="s">
        <v>443</v>
      </c>
      <c r="Q67" s="317" t="s">
        <v>443</v>
      </c>
      <c r="R67" s="317" t="s">
        <v>443</v>
      </c>
      <c r="S67" s="317" t="s">
        <v>443</v>
      </c>
      <c r="T67" s="317" t="s">
        <v>443</v>
      </c>
      <c r="U67" s="317" t="s">
        <v>443</v>
      </c>
      <c r="V67" s="317" t="s">
        <v>443</v>
      </c>
      <c r="W67" s="317" t="s">
        <v>443</v>
      </c>
      <c r="X67" s="317" t="s">
        <v>443</v>
      </c>
      <c r="Y67" s="317" t="s">
        <v>443</v>
      </c>
      <c r="Z67" s="317" t="s">
        <v>443</v>
      </c>
      <c r="AA67" s="317" t="s">
        <v>443</v>
      </c>
      <c r="AB67" s="317">
        <v>180.09878048092799</v>
      </c>
      <c r="AC67" s="317">
        <v>320.01615923789319</v>
      </c>
      <c r="AD67" s="317">
        <v>146.76869356762353</v>
      </c>
      <c r="AE67" s="317">
        <v>235.81109546302199</v>
      </c>
      <c r="AF67" s="317">
        <v>174.65321988012815</v>
      </c>
      <c r="AG67" s="317">
        <v>813.18011989603735</v>
      </c>
      <c r="AH67" s="317">
        <v>751.33940943647258</v>
      </c>
      <c r="AI67" s="317">
        <v>686.71286648283819</v>
      </c>
      <c r="AJ67" s="317">
        <v>671.96065956304403</v>
      </c>
      <c r="AK67" s="317">
        <v>896.94071969131483</v>
      </c>
      <c r="AL67" s="317">
        <v>1086.0822802987227</v>
      </c>
      <c r="AM67" s="317">
        <v>1582.8965642251189</v>
      </c>
      <c r="AN67" s="317">
        <v>1919.6750680236014</v>
      </c>
      <c r="AO67" s="317">
        <v>2331.9540684739272</v>
      </c>
      <c r="AP67" s="317">
        <v>2531.3972914160108</v>
      </c>
      <c r="AQ67" s="317">
        <v>2479.0986016150996</v>
      </c>
      <c r="AR67" s="317">
        <v>2419.0795798476029</v>
      </c>
      <c r="AS67" s="317">
        <v>2862.8602010459904</v>
      </c>
      <c r="AT67" s="317">
        <v>3423.1225546290084</v>
      </c>
      <c r="AU67" s="317">
        <v>4419.2060445221086</v>
      </c>
      <c r="AV67" s="317">
        <v>5793.0088647894809</v>
      </c>
      <c r="AW67" s="317">
        <v>7295.6211484556179</v>
      </c>
      <c r="AX67" s="317">
        <v>8383.0804238555775</v>
      </c>
      <c r="AY67" s="317">
        <v>9091.909343262887</v>
      </c>
      <c r="AZ67" s="317">
        <v>9369.5695732558561</v>
      </c>
      <c r="BA67" s="317">
        <v>9187.793972672609</v>
      </c>
      <c r="BB67" s="317">
        <v>9008.8431824430827</v>
      </c>
      <c r="BC67" s="317">
        <v>9063.1773210835672</v>
      </c>
      <c r="BD67" s="317">
        <v>9188.3973775213399</v>
      </c>
      <c r="BE67" s="317">
        <v>9672.7868191913331</v>
      </c>
      <c r="BF67" s="317">
        <v>10849.113763887728</v>
      </c>
      <c r="BG67" s="317">
        <v>10751.478421043403</v>
      </c>
      <c r="BH67" s="317">
        <v>11363.364873161152</v>
      </c>
      <c r="BI67" s="317">
        <v>12056.628013222575</v>
      </c>
      <c r="BJ67" s="317">
        <v>12813.144898714014</v>
      </c>
      <c r="BK67" s="317">
        <v>13523.877042990962</v>
      </c>
      <c r="BL67" s="317">
        <v>15034.309719644636</v>
      </c>
      <c r="BM67" s="317">
        <v>18308.575108472254</v>
      </c>
      <c r="BN67" s="317">
        <v>19839.073343558608</v>
      </c>
      <c r="BO67" s="317">
        <v>21032.247051737748</v>
      </c>
      <c r="BP67" s="317">
        <v>21542.21249170406</v>
      </c>
      <c r="BQ67" s="317">
        <v>21393.668642205892</v>
      </c>
      <c r="BR67" s="317">
        <v>21217.801651238515</v>
      </c>
      <c r="BS67" s="317">
        <v>20991.381428537097</v>
      </c>
      <c r="BT67" s="317">
        <v>19775.156786024334</v>
      </c>
      <c r="BU67" s="317">
        <v>18525.519040784526</v>
      </c>
      <c r="BV67" s="317">
        <v>16744.304185373407</v>
      </c>
      <c r="BW67" s="317">
        <v>14300.793927796049</v>
      </c>
      <c r="BX67" s="317">
        <v>12327.021767638887</v>
      </c>
      <c r="BY67" s="317">
        <v>12092.144066733905</v>
      </c>
      <c r="BZ67" s="317">
        <v>11362.047976384998</v>
      </c>
      <c r="CA67" s="317">
        <v>10243.847738426266</v>
      </c>
      <c r="CB67" s="317">
        <v>8815.4895620167572</v>
      </c>
      <c r="CC67" s="318">
        <v>6842.0307697004373</v>
      </c>
    </row>
    <row r="68" spans="1:81" s="49" customFormat="1" ht="26.25" customHeight="1" x14ac:dyDescent="0.4">
      <c r="A68" s="67"/>
      <c r="B68" s="67" t="s">
        <v>562</v>
      </c>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c r="BU68" s="317"/>
      <c r="BV68" s="317"/>
      <c r="BW68" s="317"/>
      <c r="BX68" s="317"/>
      <c r="BY68" s="317"/>
      <c r="BZ68" s="317"/>
      <c r="CA68" s="317"/>
      <c r="CB68" s="317"/>
      <c r="CC68" s="318"/>
    </row>
    <row r="69" spans="1:81" s="49" customFormat="1" x14ac:dyDescent="0.4">
      <c r="A69" s="348"/>
      <c r="B69" s="65" t="s">
        <v>563</v>
      </c>
      <c r="D69" s="317" t="s">
        <v>443</v>
      </c>
      <c r="E69" s="317" t="s">
        <v>443</v>
      </c>
      <c r="F69" s="317" t="s">
        <v>443</v>
      </c>
      <c r="G69" s="317" t="s">
        <v>443</v>
      </c>
      <c r="H69" s="317" t="s">
        <v>443</v>
      </c>
      <c r="I69" s="317" t="s">
        <v>443</v>
      </c>
      <c r="J69" s="317" t="s">
        <v>443</v>
      </c>
      <c r="K69" s="317" t="s">
        <v>443</v>
      </c>
      <c r="L69" s="317" t="s">
        <v>443</v>
      </c>
      <c r="M69" s="317" t="s">
        <v>443</v>
      </c>
      <c r="N69" s="317" t="s">
        <v>443</v>
      </c>
      <c r="O69" s="317" t="s">
        <v>443</v>
      </c>
      <c r="P69" s="317" t="s">
        <v>443</v>
      </c>
      <c r="Q69" s="317" t="s">
        <v>443</v>
      </c>
      <c r="R69" s="317" t="s">
        <v>443</v>
      </c>
      <c r="S69" s="317" t="s">
        <v>443</v>
      </c>
      <c r="T69" s="317" t="s">
        <v>443</v>
      </c>
      <c r="U69" s="317" t="s">
        <v>443</v>
      </c>
      <c r="V69" s="317" t="s">
        <v>443</v>
      </c>
      <c r="W69" s="317" t="s">
        <v>443</v>
      </c>
      <c r="X69" s="317" t="s">
        <v>443</v>
      </c>
      <c r="Y69" s="317" t="s">
        <v>443</v>
      </c>
      <c r="Z69" s="317" t="s">
        <v>443</v>
      </c>
      <c r="AA69" s="317" t="s">
        <v>443</v>
      </c>
      <c r="AB69" s="317" t="s">
        <v>443</v>
      </c>
      <c r="AC69" s="317" t="s">
        <v>443</v>
      </c>
      <c r="AD69" s="317" t="s">
        <v>443</v>
      </c>
      <c r="AE69" s="317" t="s">
        <v>443</v>
      </c>
      <c r="AF69" s="317" t="s">
        <v>443</v>
      </c>
      <c r="AG69" s="317" t="s">
        <v>443</v>
      </c>
      <c r="AH69" s="317" t="s">
        <v>443</v>
      </c>
      <c r="AI69" s="317" t="s">
        <v>443</v>
      </c>
      <c r="AJ69" s="317" t="s">
        <v>443</v>
      </c>
      <c r="AK69" s="317" t="s">
        <v>443</v>
      </c>
      <c r="AL69" s="317" t="s">
        <v>443</v>
      </c>
      <c r="AM69" s="317" t="s">
        <v>443</v>
      </c>
      <c r="AN69" s="317" t="s">
        <v>443</v>
      </c>
      <c r="AO69" s="317" t="s">
        <v>443</v>
      </c>
      <c r="AP69" s="317" t="s">
        <v>443</v>
      </c>
      <c r="AQ69" s="317" t="s">
        <v>443</v>
      </c>
      <c r="AR69" s="317" t="s">
        <v>443</v>
      </c>
      <c r="AS69" s="317" t="s">
        <v>443</v>
      </c>
      <c r="AT69" s="317" t="s">
        <v>443</v>
      </c>
      <c r="AU69" s="317" t="s">
        <v>443</v>
      </c>
      <c r="AV69" s="317" t="s">
        <v>443</v>
      </c>
      <c r="AW69" s="317" t="s">
        <v>443</v>
      </c>
      <c r="AX69" s="317" t="s">
        <v>443</v>
      </c>
      <c r="AY69" s="317" t="s">
        <v>443</v>
      </c>
      <c r="AZ69" s="317" t="s">
        <v>443</v>
      </c>
      <c r="BA69" s="317" t="s">
        <v>443</v>
      </c>
      <c r="BB69" s="317" t="s">
        <v>443</v>
      </c>
      <c r="BC69" s="317" t="s">
        <v>443</v>
      </c>
      <c r="BD69" s="317" t="s">
        <v>443</v>
      </c>
      <c r="BE69" s="317" t="s">
        <v>443</v>
      </c>
      <c r="BF69" s="317" t="s">
        <v>443</v>
      </c>
      <c r="BG69" s="317" t="s">
        <v>443</v>
      </c>
      <c r="BH69" s="317" t="s">
        <v>443</v>
      </c>
      <c r="BI69" s="317" t="s">
        <v>443</v>
      </c>
      <c r="BJ69" s="317" t="s">
        <v>443</v>
      </c>
      <c r="BK69" s="317" t="s">
        <v>443</v>
      </c>
      <c r="BL69" s="317">
        <v>2109.9292254571219</v>
      </c>
      <c r="BM69" s="317">
        <v>3445.829822789955</v>
      </c>
      <c r="BN69" s="317">
        <v>3800.0761809005003</v>
      </c>
      <c r="BO69" s="317">
        <v>4146.1617261422261</v>
      </c>
      <c r="BP69" s="317">
        <v>4356.0317958152882</v>
      </c>
      <c r="BQ69" s="317">
        <v>3806.5736090066716</v>
      </c>
      <c r="BR69" s="317">
        <v>2793.2000574925064</v>
      </c>
      <c r="BS69" s="317">
        <v>2202.0195174934029</v>
      </c>
      <c r="BT69" s="317">
        <v>1834.7871746098583</v>
      </c>
      <c r="BU69" s="317">
        <v>1599.3186022454631</v>
      </c>
      <c r="BV69" s="317">
        <v>1190.1564831999101</v>
      </c>
      <c r="BW69" s="317">
        <v>556.28553299058262</v>
      </c>
      <c r="BX69" s="317">
        <v>409.31874396218308</v>
      </c>
      <c r="BY69" s="317">
        <v>342.7345800645474</v>
      </c>
      <c r="BZ69" s="317">
        <v>239.90709155825527</v>
      </c>
      <c r="CA69" s="317">
        <v>86.15049051935425</v>
      </c>
      <c r="CB69" s="317">
        <v>57.303926076926381</v>
      </c>
      <c r="CC69" s="318">
        <v>100.11034917269551</v>
      </c>
    </row>
    <row r="70" spans="1:81" s="49" customFormat="1" x14ac:dyDescent="0.4">
      <c r="A70" s="348"/>
      <c r="B70" s="65" t="s">
        <v>26</v>
      </c>
      <c r="D70" s="317" t="s">
        <v>443</v>
      </c>
      <c r="E70" s="317" t="s">
        <v>443</v>
      </c>
      <c r="F70" s="317" t="s">
        <v>443</v>
      </c>
      <c r="G70" s="317" t="s">
        <v>443</v>
      </c>
      <c r="H70" s="317" t="s">
        <v>443</v>
      </c>
      <c r="I70" s="317" t="s">
        <v>443</v>
      </c>
      <c r="J70" s="317" t="s">
        <v>443</v>
      </c>
      <c r="K70" s="317" t="s">
        <v>443</v>
      </c>
      <c r="L70" s="317" t="s">
        <v>443</v>
      </c>
      <c r="M70" s="317" t="s">
        <v>443</v>
      </c>
      <c r="N70" s="317" t="s">
        <v>443</v>
      </c>
      <c r="O70" s="317" t="s">
        <v>443</v>
      </c>
      <c r="P70" s="317" t="s">
        <v>443</v>
      </c>
      <c r="Q70" s="317" t="s">
        <v>443</v>
      </c>
      <c r="R70" s="317" t="s">
        <v>443</v>
      </c>
      <c r="S70" s="317" t="s">
        <v>443</v>
      </c>
      <c r="T70" s="317" t="s">
        <v>443</v>
      </c>
      <c r="U70" s="317" t="s">
        <v>443</v>
      </c>
      <c r="V70" s="317" t="s">
        <v>443</v>
      </c>
      <c r="W70" s="317" t="s">
        <v>443</v>
      </c>
      <c r="X70" s="317" t="s">
        <v>443</v>
      </c>
      <c r="Y70" s="317" t="s">
        <v>443</v>
      </c>
      <c r="Z70" s="317" t="s">
        <v>443</v>
      </c>
      <c r="AA70" s="317" t="s">
        <v>443</v>
      </c>
      <c r="AB70" s="317" t="s">
        <v>443</v>
      </c>
      <c r="AC70" s="317" t="s">
        <v>443</v>
      </c>
      <c r="AD70" s="317" t="s">
        <v>443</v>
      </c>
      <c r="AE70" s="317" t="s">
        <v>443</v>
      </c>
      <c r="AF70" s="317" t="s">
        <v>443</v>
      </c>
      <c r="AG70" s="317" t="s">
        <v>443</v>
      </c>
      <c r="AH70" s="317" t="s">
        <v>443</v>
      </c>
      <c r="AI70" s="317" t="s">
        <v>443</v>
      </c>
      <c r="AJ70" s="317" t="s">
        <v>443</v>
      </c>
      <c r="AK70" s="317" t="s">
        <v>443</v>
      </c>
      <c r="AL70" s="317" t="s">
        <v>443</v>
      </c>
      <c r="AM70" s="317" t="s">
        <v>443</v>
      </c>
      <c r="AN70" s="317" t="s">
        <v>443</v>
      </c>
      <c r="AO70" s="317" t="s">
        <v>443</v>
      </c>
      <c r="AP70" s="317" t="s">
        <v>443</v>
      </c>
      <c r="AQ70" s="317" t="s">
        <v>443</v>
      </c>
      <c r="AR70" s="317" t="s">
        <v>443</v>
      </c>
      <c r="AS70" s="317" t="s">
        <v>443</v>
      </c>
      <c r="AT70" s="317" t="s">
        <v>443</v>
      </c>
      <c r="AU70" s="317" t="s">
        <v>443</v>
      </c>
      <c r="AV70" s="317" t="s">
        <v>443</v>
      </c>
      <c r="AW70" s="317" t="s">
        <v>443</v>
      </c>
      <c r="AX70" s="317" t="s">
        <v>443</v>
      </c>
      <c r="AY70" s="317" t="s">
        <v>443</v>
      </c>
      <c r="AZ70" s="317" t="s">
        <v>443</v>
      </c>
      <c r="BA70" s="317" t="s">
        <v>443</v>
      </c>
      <c r="BB70" s="317" t="s">
        <v>443</v>
      </c>
      <c r="BC70" s="317" t="s">
        <v>443</v>
      </c>
      <c r="BD70" s="317" t="s">
        <v>443</v>
      </c>
      <c r="BE70" s="317" t="s">
        <v>443</v>
      </c>
      <c r="BF70" s="317" t="s">
        <v>443</v>
      </c>
      <c r="BG70" s="317" t="s">
        <v>443</v>
      </c>
      <c r="BH70" s="317" t="s">
        <v>443</v>
      </c>
      <c r="BI70" s="317" t="s">
        <v>443</v>
      </c>
      <c r="BJ70" s="317" t="s">
        <v>443</v>
      </c>
      <c r="BK70" s="317" t="s">
        <v>443</v>
      </c>
      <c r="BL70" s="317">
        <v>5735.4124453746463</v>
      </c>
      <c r="BM70" s="317">
        <v>6391.9334592810819</v>
      </c>
      <c r="BN70" s="317">
        <v>6661.9643469992498</v>
      </c>
      <c r="BO70" s="317">
        <v>7015.4907796848411</v>
      </c>
      <c r="BP70" s="317">
        <v>7237.1923747589763</v>
      </c>
      <c r="BQ70" s="317">
        <v>7273.0936949668749</v>
      </c>
      <c r="BR70" s="317">
        <v>7734.5908155528023</v>
      </c>
      <c r="BS70" s="317">
        <v>7980.2943675427414</v>
      </c>
      <c r="BT70" s="317">
        <v>7701.8565117268608</v>
      </c>
      <c r="BU70" s="317">
        <v>7358.5285119828404</v>
      </c>
      <c r="BV70" s="317">
        <v>6749.2302729089924</v>
      </c>
      <c r="BW70" s="317">
        <v>5968.4728793498034</v>
      </c>
      <c r="BX70" s="317">
        <v>5196.0015329170683</v>
      </c>
      <c r="BY70" s="317">
        <v>4971.7918271476701</v>
      </c>
      <c r="BZ70" s="317">
        <v>4685.3055458191775</v>
      </c>
      <c r="CA70" s="317">
        <v>4182.4673027456674</v>
      </c>
      <c r="CB70" s="317">
        <v>3224.7250251645828</v>
      </c>
      <c r="CC70" s="318">
        <v>1858.2217774236547</v>
      </c>
    </row>
    <row r="71" spans="1:81" s="49" customFormat="1" x14ac:dyDescent="0.4">
      <c r="A71" s="348"/>
      <c r="B71" s="65" t="s">
        <v>564</v>
      </c>
      <c r="D71" s="317" t="s">
        <v>443</v>
      </c>
      <c r="E71" s="317" t="s">
        <v>443</v>
      </c>
      <c r="F71" s="317" t="s">
        <v>443</v>
      </c>
      <c r="G71" s="317" t="s">
        <v>443</v>
      </c>
      <c r="H71" s="317" t="s">
        <v>443</v>
      </c>
      <c r="I71" s="317" t="s">
        <v>443</v>
      </c>
      <c r="J71" s="317" t="s">
        <v>443</v>
      </c>
      <c r="K71" s="317" t="s">
        <v>443</v>
      </c>
      <c r="L71" s="317" t="s">
        <v>443</v>
      </c>
      <c r="M71" s="317" t="s">
        <v>443</v>
      </c>
      <c r="N71" s="317" t="s">
        <v>443</v>
      </c>
      <c r="O71" s="317" t="s">
        <v>443</v>
      </c>
      <c r="P71" s="317" t="s">
        <v>443</v>
      </c>
      <c r="Q71" s="317" t="s">
        <v>443</v>
      </c>
      <c r="R71" s="317" t="s">
        <v>443</v>
      </c>
      <c r="S71" s="317" t="s">
        <v>443</v>
      </c>
      <c r="T71" s="317" t="s">
        <v>443</v>
      </c>
      <c r="U71" s="317" t="s">
        <v>443</v>
      </c>
      <c r="V71" s="317" t="s">
        <v>443</v>
      </c>
      <c r="W71" s="317" t="s">
        <v>443</v>
      </c>
      <c r="X71" s="317" t="s">
        <v>443</v>
      </c>
      <c r="Y71" s="317" t="s">
        <v>443</v>
      </c>
      <c r="Z71" s="317" t="s">
        <v>443</v>
      </c>
      <c r="AA71" s="317" t="s">
        <v>443</v>
      </c>
      <c r="AB71" s="317" t="s">
        <v>443</v>
      </c>
      <c r="AC71" s="317" t="s">
        <v>443</v>
      </c>
      <c r="AD71" s="317" t="s">
        <v>443</v>
      </c>
      <c r="AE71" s="317" t="s">
        <v>443</v>
      </c>
      <c r="AF71" s="317" t="s">
        <v>443</v>
      </c>
      <c r="AG71" s="317" t="s">
        <v>443</v>
      </c>
      <c r="AH71" s="317" t="s">
        <v>443</v>
      </c>
      <c r="AI71" s="317" t="s">
        <v>443</v>
      </c>
      <c r="AJ71" s="317" t="s">
        <v>443</v>
      </c>
      <c r="AK71" s="317" t="s">
        <v>443</v>
      </c>
      <c r="AL71" s="317" t="s">
        <v>443</v>
      </c>
      <c r="AM71" s="317" t="s">
        <v>443</v>
      </c>
      <c r="AN71" s="317" t="s">
        <v>443</v>
      </c>
      <c r="AO71" s="317" t="s">
        <v>443</v>
      </c>
      <c r="AP71" s="317" t="s">
        <v>443</v>
      </c>
      <c r="AQ71" s="317" t="s">
        <v>443</v>
      </c>
      <c r="AR71" s="317" t="s">
        <v>443</v>
      </c>
      <c r="AS71" s="317" t="s">
        <v>443</v>
      </c>
      <c r="AT71" s="317" t="s">
        <v>443</v>
      </c>
      <c r="AU71" s="317" t="s">
        <v>443</v>
      </c>
      <c r="AV71" s="317" t="s">
        <v>443</v>
      </c>
      <c r="AW71" s="317" t="s">
        <v>443</v>
      </c>
      <c r="AX71" s="317" t="s">
        <v>443</v>
      </c>
      <c r="AY71" s="317" t="s">
        <v>443</v>
      </c>
      <c r="AZ71" s="317" t="s">
        <v>443</v>
      </c>
      <c r="BA71" s="317" t="s">
        <v>443</v>
      </c>
      <c r="BB71" s="317" t="s">
        <v>443</v>
      </c>
      <c r="BC71" s="317" t="s">
        <v>443</v>
      </c>
      <c r="BD71" s="317" t="s">
        <v>443</v>
      </c>
      <c r="BE71" s="317" t="s">
        <v>443</v>
      </c>
      <c r="BF71" s="317" t="s">
        <v>443</v>
      </c>
      <c r="BG71" s="317" t="s">
        <v>443</v>
      </c>
      <c r="BH71" s="317" t="s">
        <v>443</v>
      </c>
      <c r="BI71" s="317" t="s">
        <v>443</v>
      </c>
      <c r="BJ71" s="317" t="s">
        <v>443</v>
      </c>
      <c r="BK71" s="317" t="s">
        <v>443</v>
      </c>
      <c r="BL71" s="317">
        <v>4200.3279882516727</v>
      </c>
      <c r="BM71" s="317">
        <v>4305.7758261511872</v>
      </c>
      <c r="BN71" s="317">
        <v>4020.559006939216</v>
      </c>
      <c r="BO71" s="317">
        <v>3663.0400538372764</v>
      </c>
      <c r="BP71" s="317">
        <v>3292.5440377153423</v>
      </c>
      <c r="BQ71" s="317">
        <v>2940.7682150768223</v>
      </c>
      <c r="BR71" s="317">
        <v>2755.1636094489609</v>
      </c>
      <c r="BS71" s="317">
        <v>2591.7504554126117</v>
      </c>
      <c r="BT71" s="317">
        <v>2341.6363747742907</v>
      </c>
      <c r="BU71" s="317">
        <v>2058.0271135486637</v>
      </c>
      <c r="BV71" s="317">
        <v>1749.2963003991154</v>
      </c>
      <c r="BW71" s="317">
        <v>1212.9162818546299</v>
      </c>
      <c r="BX71" s="317">
        <v>859.1296791324861</v>
      </c>
      <c r="BY71" s="317">
        <v>630.53303585946082</v>
      </c>
      <c r="BZ71" s="317">
        <v>468.11666089370527</v>
      </c>
      <c r="CA71" s="317">
        <v>342.75335479960933</v>
      </c>
      <c r="CB71" s="317">
        <v>217.14801857907858</v>
      </c>
      <c r="CC71" s="318">
        <v>136.91750549385296</v>
      </c>
    </row>
    <row r="72" spans="1:81" s="49" customFormat="1" x14ac:dyDescent="0.4">
      <c r="A72" s="348"/>
      <c r="B72" s="65" t="s">
        <v>442</v>
      </c>
      <c r="D72" s="317" t="s">
        <v>443</v>
      </c>
      <c r="E72" s="317" t="s">
        <v>443</v>
      </c>
      <c r="F72" s="317" t="s">
        <v>443</v>
      </c>
      <c r="G72" s="317" t="s">
        <v>443</v>
      </c>
      <c r="H72" s="317" t="s">
        <v>443</v>
      </c>
      <c r="I72" s="317" t="s">
        <v>443</v>
      </c>
      <c r="J72" s="317" t="s">
        <v>443</v>
      </c>
      <c r="K72" s="317" t="s">
        <v>443</v>
      </c>
      <c r="L72" s="317" t="s">
        <v>443</v>
      </c>
      <c r="M72" s="317" t="s">
        <v>443</v>
      </c>
      <c r="N72" s="317" t="s">
        <v>443</v>
      </c>
      <c r="O72" s="317" t="s">
        <v>443</v>
      </c>
      <c r="P72" s="317" t="s">
        <v>443</v>
      </c>
      <c r="Q72" s="317" t="s">
        <v>443</v>
      </c>
      <c r="R72" s="317" t="s">
        <v>443</v>
      </c>
      <c r="S72" s="317" t="s">
        <v>443</v>
      </c>
      <c r="T72" s="317" t="s">
        <v>443</v>
      </c>
      <c r="U72" s="317" t="s">
        <v>443</v>
      </c>
      <c r="V72" s="317" t="s">
        <v>443</v>
      </c>
      <c r="W72" s="317" t="s">
        <v>443</v>
      </c>
      <c r="X72" s="317" t="s">
        <v>443</v>
      </c>
      <c r="Y72" s="317" t="s">
        <v>443</v>
      </c>
      <c r="Z72" s="317" t="s">
        <v>443</v>
      </c>
      <c r="AA72" s="317" t="s">
        <v>443</v>
      </c>
      <c r="AB72" s="317" t="s">
        <v>443</v>
      </c>
      <c r="AC72" s="317" t="s">
        <v>443</v>
      </c>
      <c r="AD72" s="317" t="s">
        <v>443</v>
      </c>
      <c r="AE72" s="317" t="s">
        <v>443</v>
      </c>
      <c r="AF72" s="317" t="s">
        <v>443</v>
      </c>
      <c r="AG72" s="317" t="s">
        <v>443</v>
      </c>
      <c r="AH72" s="317" t="s">
        <v>443</v>
      </c>
      <c r="AI72" s="317" t="s">
        <v>443</v>
      </c>
      <c r="AJ72" s="317" t="s">
        <v>443</v>
      </c>
      <c r="AK72" s="317" t="s">
        <v>443</v>
      </c>
      <c r="AL72" s="317" t="s">
        <v>443</v>
      </c>
      <c r="AM72" s="317" t="s">
        <v>443</v>
      </c>
      <c r="AN72" s="317" t="s">
        <v>443</v>
      </c>
      <c r="AO72" s="317" t="s">
        <v>443</v>
      </c>
      <c r="AP72" s="317" t="s">
        <v>443</v>
      </c>
      <c r="AQ72" s="317" t="s">
        <v>443</v>
      </c>
      <c r="AR72" s="317" t="s">
        <v>443</v>
      </c>
      <c r="AS72" s="317" t="s">
        <v>443</v>
      </c>
      <c r="AT72" s="317" t="s">
        <v>443</v>
      </c>
      <c r="AU72" s="317" t="s">
        <v>443</v>
      </c>
      <c r="AV72" s="317" t="s">
        <v>443</v>
      </c>
      <c r="AW72" s="317" t="s">
        <v>443</v>
      </c>
      <c r="AX72" s="317" t="s">
        <v>443</v>
      </c>
      <c r="AY72" s="317" t="s">
        <v>443</v>
      </c>
      <c r="AZ72" s="317" t="s">
        <v>443</v>
      </c>
      <c r="BA72" s="317" t="s">
        <v>443</v>
      </c>
      <c r="BB72" s="317" t="s">
        <v>443</v>
      </c>
      <c r="BC72" s="317" t="s">
        <v>443</v>
      </c>
      <c r="BD72" s="317" t="s">
        <v>443</v>
      </c>
      <c r="BE72" s="317" t="s">
        <v>443</v>
      </c>
      <c r="BF72" s="317" t="s">
        <v>443</v>
      </c>
      <c r="BG72" s="317" t="s">
        <v>443</v>
      </c>
      <c r="BH72" s="317" t="s">
        <v>443</v>
      </c>
      <c r="BI72" s="317" t="s">
        <v>443</v>
      </c>
      <c r="BJ72" s="317" t="s">
        <v>443</v>
      </c>
      <c r="BK72" s="317" t="s">
        <v>443</v>
      </c>
      <c r="BL72" s="317">
        <v>403.96731145532681</v>
      </c>
      <c r="BM72" s="317">
        <v>494.21069083486759</v>
      </c>
      <c r="BN72" s="317">
        <v>575.91187164195821</v>
      </c>
      <c r="BO72" s="317">
        <v>659.29398219204882</v>
      </c>
      <c r="BP72" s="317">
        <v>748.39996089747569</v>
      </c>
      <c r="BQ72" s="317">
        <v>816.47202713850527</v>
      </c>
      <c r="BR72" s="317">
        <v>904.8804217529306</v>
      </c>
      <c r="BS72" s="317">
        <v>1017.5825180475456</v>
      </c>
      <c r="BT72" s="317">
        <v>1049.1754104988252</v>
      </c>
      <c r="BU72" s="317">
        <v>1049.9759896580008</v>
      </c>
      <c r="BV72" s="317">
        <v>1012.4860500951294</v>
      </c>
      <c r="BW72" s="317">
        <v>890.52295655528121</v>
      </c>
      <c r="BX72" s="317">
        <v>737.45883008180772</v>
      </c>
      <c r="BY72" s="317">
        <v>595.55426056934061</v>
      </c>
      <c r="BZ72" s="317">
        <v>467.08250724681881</v>
      </c>
      <c r="CA72" s="317">
        <v>349.85376912568364</v>
      </c>
      <c r="CB72" s="317">
        <v>221.23891114548826</v>
      </c>
      <c r="CC72" s="318">
        <v>104.35747745872213</v>
      </c>
    </row>
    <row r="73" spans="1:81" s="49" customFormat="1" x14ac:dyDescent="0.4">
      <c r="A73" s="348"/>
      <c r="B73" s="65" t="s">
        <v>565</v>
      </c>
      <c r="D73" s="317" t="s">
        <v>443</v>
      </c>
      <c r="E73" s="317" t="s">
        <v>443</v>
      </c>
      <c r="F73" s="317" t="s">
        <v>443</v>
      </c>
      <c r="G73" s="317" t="s">
        <v>443</v>
      </c>
      <c r="H73" s="317" t="s">
        <v>443</v>
      </c>
      <c r="I73" s="317" t="s">
        <v>443</v>
      </c>
      <c r="J73" s="317" t="s">
        <v>443</v>
      </c>
      <c r="K73" s="317" t="s">
        <v>443</v>
      </c>
      <c r="L73" s="317" t="s">
        <v>443</v>
      </c>
      <c r="M73" s="317" t="s">
        <v>443</v>
      </c>
      <c r="N73" s="317" t="s">
        <v>443</v>
      </c>
      <c r="O73" s="317" t="s">
        <v>443</v>
      </c>
      <c r="P73" s="317" t="s">
        <v>443</v>
      </c>
      <c r="Q73" s="317" t="s">
        <v>443</v>
      </c>
      <c r="R73" s="317" t="s">
        <v>443</v>
      </c>
      <c r="S73" s="317" t="s">
        <v>443</v>
      </c>
      <c r="T73" s="317" t="s">
        <v>443</v>
      </c>
      <c r="U73" s="317" t="s">
        <v>443</v>
      </c>
      <c r="V73" s="317" t="s">
        <v>443</v>
      </c>
      <c r="W73" s="317" t="s">
        <v>443</v>
      </c>
      <c r="X73" s="317" t="s">
        <v>443</v>
      </c>
      <c r="Y73" s="317" t="s">
        <v>443</v>
      </c>
      <c r="Z73" s="317" t="s">
        <v>443</v>
      </c>
      <c r="AA73" s="317" t="s">
        <v>443</v>
      </c>
      <c r="AB73" s="317" t="s">
        <v>443</v>
      </c>
      <c r="AC73" s="317" t="s">
        <v>443</v>
      </c>
      <c r="AD73" s="317" t="s">
        <v>443</v>
      </c>
      <c r="AE73" s="317" t="s">
        <v>443</v>
      </c>
      <c r="AF73" s="317" t="s">
        <v>443</v>
      </c>
      <c r="AG73" s="317" t="s">
        <v>443</v>
      </c>
      <c r="AH73" s="317" t="s">
        <v>443</v>
      </c>
      <c r="AI73" s="317" t="s">
        <v>443</v>
      </c>
      <c r="AJ73" s="317" t="s">
        <v>443</v>
      </c>
      <c r="AK73" s="317" t="s">
        <v>443</v>
      </c>
      <c r="AL73" s="317" t="s">
        <v>443</v>
      </c>
      <c r="AM73" s="317" t="s">
        <v>443</v>
      </c>
      <c r="AN73" s="317" t="s">
        <v>443</v>
      </c>
      <c r="AO73" s="317" t="s">
        <v>443</v>
      </c>
      <c r="AP73" s="317" t="s">
        <v>443</v>
      </c>
      <c r="AQ73" s="317" t="s">
        <v>443</v>
      </c>
      <c r="AR73" s="317" t="s">
        <v>443</v>
      </c>
      <c r="AS73" s="317" t="s">
        <v>443</v>
      </c>
      <c r="AT73" s="317" t="s">
        <v>443</v>
      </c>
      <c r="AU73" s="317" t="s">
        <v>443</v>
      </c>
      <c r="AV73" s="317" t="s">
        <v>443</v>
      </c>
      <c r="AW73" s="317" t="s">
        <v>443</v>
      </c>
      <c r="AX73" s="317" t="s">
        <v>443</v>
      </c>
      <c r="AY73" s="317" t="s">
        <v>443</v>
      </c>
      <c r="AZ73" s="317" t="s">
        <v>443</v>
      </c>
      <c r="BA73" s="317" t="s">
        <v>443</v>
      </c>
      <c r="BB73" s="317" t="s">
        <v>443</v>
      </c>
      <c r="BC73" s="317" t="s">
        <v>443</v>
      </c>
      <c r="BD73" s="317" t="s">
        <v>443</v>
      </c>
      <c r="BE73" s="317" t="s">
        <v>443</v>
      </c>
      <c r="BF73" s="317" t="s">
        <v>443</v>
      </c>
      <c r="BG73" s="317" t="s">
        <v>443</v>
      </c>
      <c r="BH73" s="317" t="s">
        <v>443</v>
      </c>
      <c r="BI73" s="317" t="s">
        <v>443</v>
      </c>
      <c r="BJ73" s="317" t="s">
        <v>443</v>
      </c>
      <c r="BK73" s="317" t="s">
        <v>443</v>
      </c>
      <c r="BL73" s="317">
        <v>830.66772881204201</v>
      </c>
      <c r="BM73" s="317">
        <v>854.3801817568243</v>
      </c>
      <c r="BN73" s="317">
        <v>821.07726260014817</v>
      </c>
      <c r="BO73" s="317">
        <v>764.5361894984045</v>
      </c>
      <c r="BP73" s="317">
        <v>658.55035839130335</v>
      </c>
      <c r="BQ73" s="317">
        <v>576.85861024896769</v>
      </c>
      <c r="BR73" s="317">
        <v>513.97714139824097</v>
      </c>
      <c r="BS73" s="317">
        <v>438.20696943504328</v>
      </c>
      <c r="BT73" s="317">
        <v>347.41326889810728</v>
      </c>
      <c r="BU73" s="317">
        <v>246.32328605796567</v>
      </c>
      <c r="BV73" s="317">
        <v>139.08333710499204</v>
      </c>
      <c r="BW73" s="317">
        <v>76.531098968720315</v>
      </c>
      <c r="BX73" s="317">
        <v>53.385098312193875</v>
      </c>
      <c r="BY73" s="317">
        <v>44.475965696277257</v>
      </c>
      <c r="BZ73" s="317">
        <v>35.98237798218176</v>
      </c>
      <c r="CA73" s="317">
        <v>28.211631317104551</v>
      </c>
      <c r="CB73" s="317">
        <v>19.560148327863917</v>
      </c>
      <c r="CC73" s="318">
        <v>11.814361122234642</v>
      </c>
    </row>
    <row r="74" spans="1:81" s="49" customFormat="1" ht="26.25" customHeight="1" x14ac:dyDescent="0.4">
      <c r="A74" s="348"/>
      <c r="B74" s="65" t="s">
        <v>566</v>
      </c>
      <c r="D74" s="317" t="s">
        <v>443</v>
      </c>
      <c r="E74" s="317" t="s">
        <v>443</v>
      </c>
      <c r="F74" s="317" t="s">
        <v>443</v>
      </c>
      <c r="G74" s="317" t="s">
        <v>443</v>
      </c>
      <c r="H74" s="317" t="s">
        <v>443</v>
      </c>
      <c r="I74" s="317" t="s">
        <v>443</v>
      </c>
      <c r="J74" s="317" t="s">
        <v>443</v>
      </c>
      <c r="K74" s="317" t="s">
        <v>443</v>
      </c>
      <c r="L74" s="317" t="s">
        <v>443</v>
      </c>
      <c r="M74" s="317" t="s">
        <v>443</v>
      </c>
      <c r="N74" s="317" t="s">
        <v>443</v>
      </c>
      <c r="O74" s="317" t="s">
        <v>443</v>
      </c>
      <c r="P74" s="317" t="s">
        <v>443</v>
      </c>
      <c r="Q74" s="317" t="s">
        <v>443</v>
      </c>
      <c r="R74" s="317" t="s">
        <v>443</v>
      </c>
      <c r="S74" s="317" t="s">
        <v>443</v>
      </c>
      <c r="T74" s="317" t="s">
        <v>443</v>
      </c>
      <c r="U74" s="317" t="s">
        <v>443</v>
      </c>
      <c r="V74" s="317" t="s">
        <v>443</v>
      </c>
      <c r="W74" s="317" t="s">
        <v>443</v>
      </c>
      <c r="X74" s="317" t="s">
        <v>443</v>
      </c>
      <c r="Y74" s="317" t="s">
        <v>443</v>
      </c>
      <c r="Z74" s="317" t="s">
        <v>443</v>
      </c>
      <c r="AA74" s="317" t="s">
        <v>443</v>
      </c>
      <c r="AB74" s="317" t="s">
        <v>443</v>
      </c>
      <c r="AC74" s="317" t="s">
        <v>443</v>
      </c>
      <c r="AD74" s="317" t="s">
        <v>443</v>
      </c>
      <c r="AE74" s="317" t="s">
        <v>443</v>
      </c>
      <c r="AF74" s="317" t="s">
        <v>443</v>
      </c>
      <c r="AG74" s="317" t="s">
        <v>443</v>
      </c>
      <c r="AH74" s="317" t="s">
        <v>443</v>
      </c>
      <c r="AI74" s="317" t="s">
        <v>443</v>
      </c>
      <c r="AJ74" s="317" t="s">
        <v>443</v>
      </c>
      <c r="AK74" s="317" t="s">
        <v>443</v>
      </c>
      <c r="AL74" s="317" t="s">
        <v>443</v>
      </c>
      <c r="AM74" s="317" t="s">
        <v>443</v>
      </c>
      <c r="AN74" s="317" t="s">
        <v>443</v>
      </c>
      <c r="AO74" s="317" t="s">
        <v>443</v>
      </c>
      <c r="AP74" s="317" t="s">
        <v>443</v>
      </c>
      <c r="AQ74" s="317" t="s">
        <v>443</v>
      </c>
      <c r="AR74" s="317" t="s">
        <v>443</v>
      </c>
      <c r="AS74" s="317" t="s">
        <v>443</v>
      </c>
      <c r="AT74" s="317" t="s">
        <v>443</v>
      </c>
      <c r="AU74" s="317" t="s">
        <v>443</v>
      </c>
      <c r="AV74" s="317" t="s">
        <v>443</v>
      </c>
      <c r="AW74" s="317" t="s">
        <v>443</v>
      </c>
      <c r="AX74" s="317" t="s">
        <v>443</v>
      </c>
      <c r="AY74" s="317" t="s">
        <v>443</v>
      </c>
      <c r="AZ74" s="317" t="s">
        <v>443</v>
      </c>
      <c r="BA74" s="317" t="s">
        <v>443</v>
      </c>
      <c r="BB74" s="317" t="s">
        <v>443</v>
      </c>
      <c r="BC74" s="317" t="s">
        <v>443</v>
      </c>
      <c r="BD74" s="317" t="s">
        <v>443</v>
      </c>
      <c r="BE74" s="317" t="s">
        <v>443</v>
      </c>
      <c r="BF74" s="317" t="s">
        <v>443</v>
      </c>
      <c r="BG74" s="317" t="s">
        <v>443</v>
      </c>
      <c r="BH74" s="317" t="s">
        <v>443</v>
      </c>
      <c r="BI74" s="317" t="s">
        <v>443</v>
      </c>
      <c r="BJ74" s="317" t="s">
        <v>443</v>
      </c>
      <c r="BK74" s="317" t="s">
        <v>443</v>
      </c>
      <c r="BL74" s="317">
        <v>5319.8962022341448</v>
      </c>
      <c r="BM74" s="317">
        <v>5438.7912588736435</v>
      </c>
      <c r="BN74" s="317">
        <v>5501.8496984298972</v>
      </c>
      <c r="BO74" s="317">
        <v>5638.5056435248835</v>
      </c>
      <c r="BP74" s="317">
        <v>5672.829175456578</v>
      </c>
      <c r="BQ74" s="317">
        <v>5690.2834002809495</v>
      </c>
      <c r="BR74" s="317">
        <v>5619.7922923686447</v>
      </c>
      <c r="BS74" s="317">
        <v>5516.6903521125641</v>
      </c>
      <c r="BT74" s="317">
        <v>5210.0697469964416</v>
      </c>
      <c r="BU74" s="317">
        <v>4936.4574768682642</v>
      </c>
      <c r="BV74" s="317">
        <v>4634.5995336113465</v>
      </c>
      <c r="BW74" s="317">
        <v>4419.8847981170511</v>
      </c>
      <c r="BX74" s="317">
        <v>4134.5134668245737</v>
      </c>
      <c r="BY74" s="317">
        <v>4409.271362813638</v>
      </c>
      <c r="BZ74" s="317">
        <v>4384.2855802198264</v>
      </c>
      <c r="CA74" s="317">
        <v>4208.3989764247954</v>
      </c>
      <c r="CB74" s="317">
        <v>4212.2448680849366</v>
      </c>
      <c r="CC74" s="318">
        <v>4176.0267022314747</v>
      </c>
    </row>
    <row r="75" spans="1:81" s="49" customFormat="1" x14ac:dyDescent="0.4">
      <c r="A75" s="348"/>
      <c r="B75" s="65" t="s">
        <v>444</v>
      </c>
      <c r="D75" s="317" t="s">
        <v>443</v>
      </c>
      <c r="E75" s="317" t="s">
        <v>443</v>
      </c>
      <c r="F75" s="317" t="s">
        <v>443</v>
      </c>
      <c r="G75" s="317" t="s">
        <v>443</v>
      </c>
      <c r="H75" s="317" t="s">
        <v>443</v>
      </c>
      <c r="I75" s="317" t="s">
        <v>443</v>
      </c>
      <c r="J75" s="317" t="s">
        <v>443</v>
      </c>
      <c r="K75" s="317" t="s">
        <v>443</v>
      </c>
      <c r="L75" s="317" t="s">
        <v>443</v>
      </c>
      <c r="M75" s="317" t="s">
        <v>443</v>
      </c>
      <c r="N75" s="317" t="s">
        <v>443</v>
      </c>
      <c r="O75" s="317" t="s">
        <v>443</v>
      </c>
      <c r="P75" s="317" t="s">
        <v>443</v>
      </c>
      <c r="Q75" s="317" t="s">
        <v>443</v>
      </c>
      <c r="R75" s="317" t="s">
        <v>443</v>
      </c>
      <c r="S75" s="317" t="s">
        <v>443</v>
      </c>
      <c r="T75" s="317" t="s">
        <v>443</v>
      </c>
      <c r="U75" s="317" t="s">
        <v>443</v>
      </c>
      <c r="V75" s="317" t="s">
        <v>443</v>
      </c>
      <c r="W75" s="317" t="s">
        <v>443</v>
      </c>
      <c r="X75" s="317" t="s">
        <v>443</v>
      </c>
      <c r="Y75" s="317" t="s">
        <v>443</v>
      </c>
      <c r="Z75" s="317" t="s">
        <v>443</v>
      </c>
      <c r="AA75" s="317" t="s">
        <v>443</v>
      </c>
      <c r="AB75" s="317" t="s">
        <v>443</v>
      </c>
      <c r="AC75" s="317" t="s">
        <v>443</v>
      </c>
      <c r="AD75" s="317" t="s">
        <v>443</v>
      </c>
      <c r="AE75" s="317" t="s">
        <v>443</v>
      </c>
      <c r="AF75" s="317" t="s">
        <v>443</v>
      </c>
      <c r="AG75" s="317" t="s">
        <v>443</v>
      </c>
      <c r="AH75" s="317" t="s">
        <v>443</v>
      </c>
      <c r="AI75" s="317" t="s">
        <v>443</v>
      </c>
      <c r="AJ75" s="317" t="s">
        <v>443</v>
      </c>
      <c r="AK75" s="317" t="s">
        <v>443</v>
      </c>
      <c r="AL75" s="317" t="s">
        <v>443</v>
      </c>
      <c r="AM75" s="317" t="s">
        <v>443</v>
      </c>
      <c r="AN75" s="317" t="s">
        <v>443</v>
      </c>
      <c r="AO75" s="317" t="s">
        <v>443</v>
      </c>
      <c r="AP75" s="317" t="s">
        <v>443</v>
      </c>
      <c r="AQ75" s="317" t="s">
        <v>443</v>
      </c>
      <c r="AR75" s="317" t="s">
        <v>443</v>
      </c>
      <c r="AS75" s="317" t="s">
        <v>443</v>
      </c>
      <c r="AT75" s="317" t="s">
        <v>443</v>
      </c>
      <c r="AU75" s="317" t="s">
        <v>443</v>
      </c>
      <c r="AV75" s="317" t="s">
        <v>443</v>
      </c>
      <c r="AW75" s="317" t="s">
        <v>443</v>
      </c>
      <c r="AX75" s="317" t="s">
        <v>443</v>
      </c>
      <c r="AY75" s="317" t="s">
        <v>443</v>
      </c>
      <c r="AZ75" s="317" t="s">
        <v>443</v>
      </c>
      <c r="BA75" s="317" t="s">
        <v>443</v>
      </c>
      <c r="BB75" s="317" t="s">
        <v>443</v>
      </c>
      <c r="BC75" s="317" t="s">
        <v>443</v>
      </c>
      <c r="BD75" s="317" t="s">
        <v>443</v>
      </c>
      <c r="BE75" s="317" t="s">
        <v>443</v>
      </c>
      <c r="BF75" s="317" t="s">
        <v>443</v>
      </c>
      <c r="BG75" s="317" t="s">
        <v>443</v>
      </c>
      <c r="BH75" s="317" t="s">
        <v>443</v>
      </c>
      <c r="BI75" s="317" t="s">
        <v>443</v>
      </c>
      <c r="BJ75" s="317" t="s">
        <v>443</v>
      </c>
      <c r="BK75" s="317" t="s">
        <v>443</v>
      </c>
      <c r="BL75" s="317">
        <v>127.41876894541416</v>
      </c>
      <c r="BM75" s="317">
        <v>159.01105404316044</v>
      </c>
      <c r="BN75" s="317">
        <v>189.43895026042176</v>
      </c>
      <c r="BO75" s="317">
        <v>218.86263085101203</v>
      </c>
      <c r="BP75" s="317">
        <v>264.0157414983571</v>
      </c>
      <c r="BQ75" s="317">
        <v>296.20880287249503</v>
      </c>
      <c r="BR75" s="317">
        <v>317.61978749283088</v>
      </c>
      <c r="BS75" s="317">
        <v>344.93911877641312</v>
      </c>
      <c r="BT75" s="317">
        <v>338.70156111854453</v>
      </c>
      <c r="BU75" s="317">
        <v>315.00493022521005</v>
      </c>
      <c r="BV75" s="317">
        <v>330.54242974536896</v>
      </c>
      <c r="BW75" s="317">
        <v>363.05816452676908</v>
      </c>
      <c r="BX75" s="317">
        <v>330.58189370820423</v>
      </c>
      <c r="BY75" s="317">
        <v>317.03174224862164</v>
      </c>
      <c r="BZ75" s="317">
        <v>312.25532741354601</v>
      </c>
      <c r="CA75" s="317">
        <v>301.58261867292123</v>
      </c>
      <c r="CB75" s="317">
        <v>287.65216229970531</v>
      </c>
      <c r="CC75" s="318">
        <v>258.87397243435794</v>
      </c>
    </row>
    <row r="76" spans="1:81" s="49" customFormat="1" x14ac:dyDescent="0.4">
      <c r="A76" s="348"/>
      <c r="B76" s="65" t="s">
        <v>567</v>
      </c>
      <c r="D76" s="317" t="s">
        <v>443</v>
      </c>
      <c r="E76" s="317" t="s">
        <v>443</v>
      </c>
      <c r="F76" s="317" t="s">
        <v>443</v>
      </c>
      <c r="G76" s="317" t="s">
        <v>443</v>
      </c>
      <c r="H76" s="317" t="s">
        <v>443</v>
      </c>
      <c r="I76" s="317" t="s">
        <v>443</v>
      </c>
      <c r="J76" s="317" t="s">
        <v>443</v>
      </c>
      <c r="K76" s="317" t="s">
        <v>443</v>
      </c>
      <c r="L76" s="317" t="s">
        <v>443</v>
      </c>
      <c r="M76" s="317" t="s">
        <v>443</v>
      </c>
      <c r="N76" s="317" t="s">
        <v>443</v>
      </c>
      <c r="O76" s="317" t="s">
        <v>443</v>
      </c>
      <c r="P76" s="317" t="s">
        <v>443</v>
      </c>
      <c r="Q76" s="317" t="s">
        <v>443</v>
      </c>
      <c r="R76" s="317" t="s">
        <v>443</v>
      </c>
      <c r="S76" s="317" t="s">
        <v>443</v>
      </c>
      <c r="T76" s="317" t="s">
        <v>443</v>
      </c>
      <c r="U76" s="317" t="s">
        <v>443</v>
      </c>
      <c r="V76" s="317" t="s">
        <v>443</v>
      </c>
      <c r="W76" s="317" t="s">
        <v>443</v>
      </c>
      <c r="X76" s="317" t="s">
        <v>443</v>
      </c>
      <c r="Y76" s="317" t="s">
        <v>443</v>
      </c>
      <c r="Z76" s="317" t="s">
        <v>443</v>
      </c>
      <c r="AA76" s="317" t="s">
        <v>443</v>
      </c>
      <c r="AB76" s="317" t="s">
        <v>443</v>
      </c>
      <c r="AC76" s="317" t="s">
        <v>443</v>
      </c>
      <c r="AD76" s="317" t="s">
        <v>443</v>
      </c>
      <c r="AE76" s="317" t="s">
        <v>443</v>
      </c>
      <c r="AF76" s="317" t="s">
        <v>443</v>
      </c>
      <c r="AG76" s="317" t="s">
        <v>443</v>
      </c>
      <c r="AH76" s="317" t="s">
        <v>443</v>
      </c>
      <c r="AI76" s="317" t="s">
        <v>443</v>
      </c>
      <c r="AJ76" s="317" t="s">
        <v>443</v>
      </c>
      <c r="AK76" s="317" t="s">
        <v>443</v>
      </c>
      <c r="AL76" s="317" t="s">
        <v>443</v>
      </c>
      <c r="AM76" s="317" t="s">
        <v>443</v>
      </c>
      <c r="AN76" s="317" t="s">
        <v>443</v>
      </c>
      <c r="AO76" s="317" t="s">
        <v>443</v>
      </c>
      <c r="AP76" s="317" t="s">
        <v>443</v>
      </c>
      <c r="AQ76" s="317" t="s">
        <v>443</v>
      </c>
      <c r="AR76" s="317" t="s">
        <v>443</v>
      </c>
      <c r="AS76" s="317" t="s">
        <v>443</v>
      </c>
      <c r="AT76" s="317" t="s">
        <v>443</v>
      </c>
      <c r="AU76" s="317" t="s">
        <v>443</v>
      </c>
      <c r="AV76" s="317" t="s">
        <v>443</v>
      </c>
      <c r="AW76" s="317" t="s">
        <v>443</v>
      </c>
      <c r="AX76" s="317" t="s">
        <v>443</v>
      </c>
      <c r="AY76" s="317" t="s">
        <v>443</v>
      </c>
      <c r="AZ76" s="317" t="s">
        <v>443</v>
      </c>
      <c r="BA76" s="317" t="s">
        <v>443</v>
      </c>
      <c r="BB76" s="317" t="s">
        <v>443</v>
      </c>
      <c r="BC76" s="317" t="s">
        <v>443</v>
      </c>
      <c r="BD76" s="317" t="s">
        <v>443</v>
      </c>
      <c r="BE76" s="317" t="s">
        <v>443</v>
      </c>
      <c r="BF76" s="317" t="s">
        <v>443</v>
      </c>
      <c r="BG76" s="317" t="s">
        <v>443</v>
      </c>
      <c r="BH76" s="317" t="s">
        <v>443</v>
      </c>
      <c r="BI76" s="317" t="s">
        <v>443</v>
      </c>
      <c r="BJ76" s="317" t="s">
        <v>443</v>
      </c>
      <c r="BK76" s="317" t="s">
        <v>443</v>
      </c>
      <c r="BL76" s="317">
        <v>29.351555693051143</v>
      </c>
      <c r="BM76" s="317">
        <v>33.391793088743682</v>
      </c>
      <c r="BN76" s="317">
        <v>36.384842944228417</v>
      </c>
      <c r="BO76" s="317">
        <v>38.012435030516521</v>
      </c>
      <c r="BP76" s="317">
        <v>39.160827758882476</v>
      </c>
      <c r="BQ76" s="317">
        <v>38.178476580794126</v>
      </c>
      <c r="BR76" s="317">
        <v>37.314745681958435</v>
      </c>
      <c r="BS76" s="317">
        <v>37.474618703855832</v>
      </c>
      <c r="BT76" s="317">
        <v>35.770059681284401</v>
      </c>
      <c r="BU76" s="317">
        <v>29.376694330830173</v>
      </c>
      <c r="BV76" s="317">
        <v>26.873193359704235</v>
      </c>
      <c r="BW76" s="317">
        <v>19.613161142046803</v>
      </c>
      <c r="BX76" s="317">
        <v>13.384766587318595</v>
      </c>
      <c r="BY76" s="317">
        <v>9.6305732276777842</v>
      </c>
      <c r="BZ76" s="317">
        <v>6.9817913514898331</v>
      </c>
      <c r="CA76" s="317">
        <v>5.0561234889678675</v>
      </c>
      <c r="CB76" s="317">
        <v>3.270616696009526</v>
      </c>
      <c r="CC76" s="318">
        <v>1.4537381521898631</v>
      </c>
    </row>
    <row r="77" spans="1:81" s="49" customFormat="1" x14ac:dyDescent="0.4">
      <c r="A77" s="348"/>
      <c r="B77" s="65" t="s">
        <v>33</v>
      </c>
      <c r="D77" s="317" t="s">
        <v>443</v>
      </c>
      <c r="E77" s="317" t="s">
        <v>443</v>
      </c>
      <c r="F77" s="317" t="s">
        <v>443</v>
      </c>
      <c r="G77" s="317" t="s">
        <v>443</v>
      </c>
      <c r="H77" s="317" t="s">
        <v>443</v>
      </c>
      <c r="I77" s="317" t="s">
        <v>443</v>
      </c>
      <c r="J77" s="317" t="s">
        <v>443</v>
      </c>
      <c r="K77" s="317" t="s">
        <v>443</v>
      </c>
      <c r="L77" s="317" t="s">
        <v>443</v>
      </c>
      <c r="M77" s="317" t="s">
        <v>443</v>
      </c>
      <c r="N77" s="317" t="s">
        <v>443</v>
      </c>
      <c r="O77" s="317" t="s">
        <v>443</v>
      </c>
      <c r="P77" s="317" t="s">
        <v>443</v>
      </c>
      <c r="Q77" s="317" t="s">
        <v>443</v>
      </c>
      <c r="R77" s="317" t="s">
        <v>443</v>
      </c>
      <c r="S77" s="317" t="s">
        <v>443</v>
      </c>
      <c r="T77" s="317" t="s">
        <v>443</v>
      </c>
      <c r="U77" s="317" t="s">
        <v>443</v>
      </c>
      <c r="V77" s="317" t="s">
        <v>443</v>
      </c>
      <c r="W77" s="317" t="s">
        <v>443</v>
      </c>
      <c r="X77" s="317" t="s">
        <v>443</v>
      </c>
      <c r="Y77" s="317" t="s">
        <v>443</v>
      </c>
      <c r="Z77" s="317" t="s">
        <v>443</v>
      </c>
      <c r="AA77" s="317" t="s">
        <v>443</v>
      </c>
      <c r="AB77" s="317" t="s">
        <v>443</v>
      </c>
      <c r="AC77" s="317" t="s">
        <v>443</v>
      </c>
      <c r="AD77" s="317" t="s">
        <v>443</v>
      </c>
      <c r="AE77" s="317" t="s">
        <v>443</v>
      </c>
      <c r="AF77" s="317" t="s">
        <v>443</v>
      </c>
      <c r="AG77" s="317" t="s">
        <v>443</v>
      </c>
      <c r="AH77" s="317" t="s">
        <v>443</v>
      </c>
      <c r="AI77" s="317" t="s">
        <v>443</v>
      </c>
      <c r="AJ77" s="317" t="s">
        <v>443</v>
      </c>
      <c r="AK77" s="317" t="s">
        <v>443</v>
      </c>
      <c r="AL77" s="317" t="s">
        <v>443</v>
      </c>
      <c r="AM77" s="317" t="s">
        <v>443</v>
      </c>
      <c r="AN77" s="317" t="s">
        <v>443</v>
      </c>
      <c r="AO77" s="317" t="s">
        <v>443</v>
      </c>
      <c r="AP77" s="317" t="s">
        <v>443</v>
      </c>
      <c r="AQ77" s="317" t="s">
        <v>443</v>
      </c>
      <c r="AR77" s="317" t="s">
        <v>443</v>
      </c>
      <c r="AS77" s="317" t="s">
        <v>443</v>
      </c>
      <c r="AT77" s="317" t="s">
        <v>443</v>
      </c>
      <c r="AU77" s="317" t="s">
        <v>443</v>
      </c>
      <c r="AV77" s="317" t="s">
        <v>443</v>
      </c>
      <c r="AW77" s="317" t="s">
        <v>443</v>
      </c>
      <c r="AX77" s="317" t="s">
        <v>443</v>
      </c>
      <c r="AY77" s="317" t="s">
        <v>443</v>
      </c>
      <c r="AZ77" s="317" t="s">
        <v>443</v>
      </c>
      <c r="BA77" s="317" t="s">
        <v>443</v>
      </c>
      <c r="BB77" s="317" t="s">
        <v>443</v>
      </c>
      <c r="BC77" s="317" t="s">
        <v>443</v>
      </c>
      <c r="BD77" s="317" t="s">
        <v>443</v>
      </c>
      <c r="BE77" s="317" t="s">
        <v>443</v>
      </c>
      <c r="BF77" s="317" t="s">
        <v>443</v>
      </c>
      <c r="BG77" s="317" t="s">
        <v>443</v>
      </c>
      <c r="BH77" s="317" t="s">
        <v>443</v>
      </c>
      <c r="BI77" s="317" t="s">
        <v>443</v>
      </c>
      <c r="BJ77" s="317" t="s">
        <v>443</v>
      </c>
      <c r="BK77" s="317" t="s">
        <v>443</v>
      </c>
      <c r="BL77" s="317">
        <v>934.66764727138832</v>
      </c>
      <c r="BM77" s="317">
        <v>1023.6056155663148</v>
      </c>
      <c r="BN77" s="317">
        <v>977.09909875435346</v>
      </c>
      <c r="BO77" s="317">
        <v>1031.6489565080471</v>
      </c>
      <c r="BP77" s="317">
        <v>1141.4441415717515</v>
      </c>
      <c r="BQ77" s="317">
        <v>1232.9105702664388</v>
      </c>
      <c r="BR77" s="317">
        <v>1334.7294513184424</v>
      </c>
      <c r="BS77" s="317">
        <v>1427.5605460609452</v>
      </c>
      <c r="BT77" s="317">
        <v>1476.5418500987535</v>
      </c>
      <c r="BU77" s="317">
        <v>1522.7120664211104</v>
      </c>
      <c r="BV77" s="317">
        <v>1543.6641685452605</v>
      </c>
      <c r="BW77" s="317">
        <v>1566.9382590327207</v>
      </c>
      <c r="BX77" s="317">
        <v>1511.5666751562753</v>
      </c>
      <c r="BY77" s="317">
        <v>1653.6453328610914</v>
      </c>
      <c r="BZ77" s="317">
        <v>1751.3977245253561</v>
      </c>
      <c r="CA77" s="317">
        <v>1847.3534704092333</v>
      </c>
      <c r="CB77" s="317">
        <v>1963.4614404655188</v>
      </c>
      <c r="CC77" s="318">
        <v>1926.613301757305</v>
      </c>
    </row>
    <row r="78" spans="1:81" s="49" customFormat="1" x14ac:dyDescent="0.4">
      <c r="A78" s="348"/>
      <c r="B78" s="65" t="s">
        <v>607</v>
      </c>
      <c r="D78" s="317" t="s">
        <v>443</v>
      </c>
      <c r="E78" s="317" t="s">
        <v>443</v>
      </c>
      <c r="F78" s="317" t="s">
        <v>443</v>
      </c>
      <c r="G78" s="317" t="s">
        <v>443</v>
      </c>
      <c r="H78" s="317" t="s">
        <v>443</v>
      </c>
      <c r="I78" s="317" t="s">
        <v>443</v>
      </c>
      <c r="J78" s="317" t="s">
        <v>443</v>
      </c>
      <c r="K78" s="317" t="s">
        <v>443</v>
      </c>
      <c r="L78" s="317" t="s">
        <v>443</v>
      </c>
      <c r="M78" s="317" t="s">
        <v>443</v>
      </c>
      <c r="N78" s="317" t="s">
        <v>443</v>
      </c>
      <c r="O78" s="317" t="s">
        <v>443</v>
      </c>
      <c r="P78" s="317" t="s">
        <v>443</v>
      </c>
      <c r="Q78" s="317" t="s">
        <v>443</v>
      </c>
      <c r="R78" s="317" t="s">
        <v>443</v>
      </c>
      <c r="S78" s="317" t="s">
        <v>443</v>
      </c>
      <c r="T78" s="317" t="s">
        <v>443</v>
      </c>
      <c r="U78" s="317" t="s">
        <v>443</v>
      </c>
      <c r="V78" s="317" t="s">
        <v>443</v>
      </c>
      <c r="W78" s="317" t="s">
        <v>443</v>
      </c>
      <c r="X78" s="317" t="s">
        <v>443</v>
      </c>
      <c r="Y78" s="317" t="s">
        <v>443</v>
      </c>
      <c r="Z78" s="317" t="s">
        <v>443</v>
      </c>
      <c r="AA78" s="317" t="s">
        <v>443</v>
      </c>
      <c r="AB78" s="317" t="s">
        <v>443</v>
      </c>
      <c r="AC78" s="317" t="s">
        <v>443</v>
      </c>
      <c r="AD78" s="317" t="s">
        <v>443</v>
      </c>
      <c r="AE78" s="317" t="s">
        <v>443</v>
      </c>
      <c r="AF78" s="317" t="s">
        <v>443</v>
      </c>
      <c r="AG78" s="317" t="s">
        <v>443</v>
      </c>
      <c r="AH78" s="317" t="s">
        <v>443</v>
      </c>
      <c r="AI78" s="317" t="s">
        <v>443</v>
      </c>
      <c r="AJ78" s="317" t="s">
        <v>443</v>
      </c>
      <c r="AK78" s="317" t="s">
        <v>443</v>
      </c>
      <c r="AL78" s="317" t="s">
        <v>443</v>
      </c>
      <c r="AM78" s="317" t="s">
        <v>443</v>
      </c>
      <c r="AN78" s="317" t="s">
        <v>443</v>
      </c>
      <c r="AO78" s="317" t="s">
        <v>443</v>
      </c>
      <c r="AP78" s="317" t="s">
        <v>443</v>
      </c>
      <c r="AQ78" s="317" t="s">
        <v>443</v>
      </c>
      <c r="AR78" s="317" t="s">
        <v>443</v>
      </c>
      <c r="AS78" s="317" t="s">
        <v>443</v>
      </c>
      <c r="AT78" s="317" t="s">
        <v>443</v>
      </c>
      <c r="AU78" s="317" t="s">
        <v>443</v>
      </c>
      <c r="AV78" s="317" t="s">
        <v>443</v>
      </c>
      <c r="AW78" s="317" t="s">
        <v>443</v>
      </c>
      <c r="AX78" s="317" t="s">
        <v>443</v>
      </c>
      <c r="AY78" s="317" t="s">
        <v>443</v>
      </c>
      <c r="AZ78" s="317" t="s">
        <v>443</v>
      </c>
      <c r="BA78" s="317" t="s">
        <v>443</v>
      </c>
      <c r="BB78" s="317" t="s">
        <v>443</v>
      </c>
      <c r="BC78" s="317" t="s">
        <v>443</v>
      </c>
      <c r="BD78" s="317" t="s">
        <v>443</v>
      </c>
      <c r="BE78" s="317" t="s">
        <v>443</v>
      </c>
      <c r="BF78" s="317" t="s">
        <v>443</v>
      </c>
      <c r="BG78" s="317" t="s">
        <v>443</v>
      </c>
      <c r="BH78" s="317" t="s">
        <v>443</v>
      </c>
      <c r="BI78" s="317" t="s">
        <v>443</v>
      </c>
      <c r="BJ78" s="317" t="s">
        <v>443</v>
      </c>
      <c r="BK78" s="317" t="s">
        <v>443</v>
      </c>
      <c r="BL78" s="317">
        <v>2219.6898488492066</v>
      </c>
      <c r="BM78" s="317">
        <v>3058.5523388520928</v>
      </c>
      <c r="BN78" s="317">
        <v>3948.167728942627</v>
      </c>
      <c r="BO78" s="317">
        <v>4660.2262233543033</v>
      </c>
      <c r="BP78" s="317">
        <v>5158.0657467265091</v>
      </c>
      <c r="BQ78" s="317">
        <v>5707.9831740617628</v>
      </c>
      <c r="BR78" s="317">
        <v>6152.0345264593107</v>
      </c>
      <c r="BS78" s="317">
        <v>6295.1404692626893</v>
      </c>
      <c r="BT78" s="317">
        <v>5942.7256506377216</v>
      </c>
      <c r="BU78" s="317">
        <v>5453.0168421546732</v>
      </c>
      <c r="BV78" s="317">
        <v>4942.8836693396179</v>
      </c>
      <c r="BW78" s="317">
        <v>4269.7965524347865</v>
      </c>
      <c r="BX78" s="317">
        <v>3766.1869865461335</v>
      </c>
      <c r="BY78" s="317">
        <v>3948.7753024694366</v>
      </c>
      <c r="BZ78" s="317">
        <v>3837.2412114524659</v>
      </c>
      <c r="CA78" s="317">
        <v>3524.0623185764603</v>
      </c>
      <c r="CB78" s="317">
        <v>3020.3966747744066</v>
      </c>
      <c r="CC78" s="318">
        <v>2303.0019673753218</v>
      </c>
    </row>
    <row r="79" spans="1:81" s="49" customFormat="1" ht="26.25" customHeight="1" x14ac:dyDescent="0.4">
      <c r="A79" s="348"/>
      <c r="B79" s="67" t="s">
        <v>569</v>
      </c>
      <c r="D79" s="317">
        <v>0</v>
      </c>
      <c r="E79" s="317">
        <v>0</v>
      </c>
      <c r="F79" s="317">
        <v>0</v>
      </c>
      <c r="G79" s="317">
        <v>0</v>
      </c>
      <c r="H79" s="317">
        <v>0</v>
      </c>
      <c r="I79" s="317">
        <v>0</v>
      </c>
      <c r="J79" s="317">
        <v>0</v>
      </c>
      <c r="K79" s="317">
        <v>0</v>
      </c>
      <c r="L79" s="317">
        <v>0</v>
      </c>
      <c r="M79" s="317">
        <v>0</v>
      </c>
      <c r="N79" s="317">
        <v>0</v>
      </c>
      <c r="O79" s="317">
        <v>0</v>
      </c>
      <c r="P79" s="317">
        <v>0</v>
      </c>
      <c r="Q79" s="317">
        <v>0</v>
      </c>
      <c r="R79" s="317">
        <v>0</v>
      </c>
      <c r="S79" s="317">
        <v>0</v>
      </c>
      <c r="T79" s="317">
        <v>0</v>
      </c>
      <c r="U79" s="317">
        <v>0</v>
      </c>
      <c r="V79" s="317">
        <v>0</v>
      </c>
      <c r="W79" s="317">
        <v>0</v>
      </c>
      <c r="X79" s="317">
        <v>0</v>
      </c>
      <c r="Y79" s="317">
        <v>0</v>
      </c>
      <c r="Z79" s="317">
        <v>0</v>
      </c>
      <c r="AA79" s="317">
        <v>0</v>
      </c>
      <c r="AB79" s="317">
        <v>0</v>
      </c>
      <c r="AC79" s="317">
        <v>0</v>
      </c>
      <c r="AD79" s="317">
        <v>0</v>
      </c>
      <c r="AE79" s="317">
        <v>0</v>
      </c>
      <c r="AF79" s="317">
        <v>0</v>
      </c>
      <c r="AG79" s="317">
        <v>0</v>
      </c>
      <c r="AH79" s="317">
        <v>1640.3711702272742</v>
      </c>
      <c r="AI79" s="317">
        <v>1542.9525527116846</v>
      </c>
      <c r="AJ79" s="317">
        <v>1672.0189019480893</v>
      </c>
      <c r="AK79" s="317">
        <v>2446.3411291792227</v>
      </c>
      <c r="AL79" s="317">
        <v>2928.2736683700655</v>
      </c>
      <c r="AM79" s="317">
        <v>3304.8477116152872</v>
      </c>
      <c r="AN79" s="317">
        <v>3521.9253599317917</v>
      </c>
      <c r="AO79" s="317">
        <v>3741.3328094654971</v>
      </c>
      <c r="AP79" s="317">
        <v>3859.0884981520171</v>
      </c>
      <c r="AQ79" s="317">
        <v>3785.587512156927</v>
      </c>
      <c r="AR79" s="317">
        <v>4111.6626045392031</v>
      </c>
      <c r="AS79" s="317">
        <v>4287.861600856937</v>
      </c>
      <c r="AT79" s="317">
        <v>4501.7714128950065</v>
      </c>
      <c r="AU79" s="317">
        <v>4711.6683541534339</v>
      </c>
      <c r="AV79" s="317">
        <v>5010.9966062286658</v>
      </c>
      <c r="AW79" s="317">
        <v>5554.5727479314492</v>
      </c>
      <c r="AX79" s="317">
        <v>5850.2371397185698</v>
      </c>
      <c r="AY79" s="317">
        <v>6036.3246804072105</v>
      </c>
      <c r="AZ79" s="317">
        <v>6050.2374310821442</v>
      </c>
      <c r="BA79" s="317">
        <v>6128.6580795856271</v>
      </c>
      <c r="BB79" s="317">
        <v>6130.8526511808641</v>
      </c>
      <c r="BC79" s="317">
        <v>6334.245156520612</v>
      </c>
      <c r="BD79" s="317">
        <v>6547.7504358172955</v>
      </c>
      <c r="BE79" s="317">
        <v>6838.8203884060558</v>
      </c>
      <c r="BF79" s="317">
        <v>7175.9738052783841</v>
      </c>
      <c r="BG79" s="317">
        <v>6521.4458305235385</v>
      </c>
      <c r="BH79" s="317">
        <v>6495.312212118808</v>
      </c>
      <c r="BI79" s="317">
        <v>6349.887236174769</v>
      </c>
      <c r="BJ79" s="317">
        <v>6577.1353479290046</v>
      </c>
      <c r="BK79" s="317">
        <v>6478.5666667622318</v>
      </c>
      <c r="BL79" s="317">
        <v>7051.1384205342856</v>
      </c>
      <c r="BM79" s="317">
        <v>7266.1659683986845</v>
      </c>
      <c r="BN79" s="317">
        <v>7366.4791822678753</v>
      </c>
      <c r="BO79" s="317">
        <v>7613.4191827434288</v>
      </c>
      <c r="BP79" s="317">
        <v>7682.630528363863</v>
      </c>
      <c r="BQ79" s="317">
        <v>7683.8008738692852</v>
      </c>
      <c r="BR79" s="317">
        <v>7618.6644466493053</v>
      </c>
      <c r="BS79" s="317">
        <v>7498.9076523645062</v>
      </c>
      <c r="BT79" s="317">
        <v>7095.6094752909157</v>
      </c>
      <c r="BU79" s="317">
        <v>6707.1676367930922</v>
      </c>
      <c r="BV79" s="317">
        <v>6281.7030741388244</v>
      </c>
      <c r="BW79" s="317">
        <v>6070.1223096367548</v>
      </c>
      <c r="BX79" s="317">
        <v>5660.909404244725</v>
      </c>
      <c r="BY79" s="317">
        <v>6062.9166956747367</v>
      </c>
      <c r="BZ79" s="317">
        <v>6135.6833047451864</v>
      </c>
      <c r="CA79" s="317">
        <v>6055.7524468340325</v>
      </c>
      <c r="CB79" s="317">
        <v>6175.7063085504642</v>
      </c>
      <c r="CC79" s="318">
        <v>6102.6400039887849</v>
      </c>
    </row>
    <row r="80" spans="1:81" s="49" customFormat="1" x14ac:dyDescent="0.4">
      <c r="A80" s="348"/>
      <c r="B80" s="67" t="s">
        <v>570</v>
      </c>
      <c r="D80" s="317">
        <v>0</v>
      </c>
      <c r="E80" s="317">
        <v>0</v>
      </c>
      <c r="F80" s="317">
        <v>0</v>
      </c>
      <c r="G80" s="317">
        <v>0</v>
      </c>
      <c r="H80" s="317">
        <v>0</v>
      </c>
      <c r="I80" s="317">
        <v>0</v>
      </c>
      <c r="J80" s="317">
        <v>0</v>
      </c>
      <c r="K80" s="317">
        <v>0</v>
      </c>
      <c r="L80" s="317">
        <v>0</v>
      </c>
      <c r="M80" s="317">
        <v>0</v>
      </c>
      <c r="N80" s="317">
        <v>0</v>
      </c>
      <c r="O80" s="317">
        <v>0</v>
      </c>
      <c r="P80" s="317">
        <v>0</v>
      </c>
      <c r="Q80" s="317">
        <v>0</v>
      </c>
      <c r="R80" s="317">
        <v>0</v>
      </c>
      <c r="S80" s="317">
        <v>0</v>
      </c>
      <c r="T80" s="317">
        <v>0</v>
      </c>
      <c r="U80" s="317">
        <v>0</v>
      </c>
      <c r="V80" s="317">
        <v>0</v>
      </c>
      <c r="W80" s="317">
        <v>0</v>
      </c>
      <c r="X80" s="317">
        <v>0</v>
      </c>
      <c r="Y80" s="317">
        <v>0</v>
      </c>
      <c r="Z80" s="317">
        <v>0</v>
      </c>
      <c r="AA80" s="317">
        <v>0</v>
      </c>
      <c r="AB80" s="317">
        <v>0</v>
      </c>
      <c r="AC80" s="317">
        <v>0</v>
      </c>
      <c r="AD80" s="317">
        <v>0</v>
      </c>
      <c r="AE80" s="317">
        <v>0</v>
      </c>
      <c r="AF80" s="317">
        <v>0</v>
      </c>
      <c r="AG80" s="317">
        <v>0</v>
      </c>
      <c r="AH80" s="317">
        <v>2044.7697427230435</v>
      </c>
      <c r="AI80" s="317">
        <v>1925.6035181220138</v>
      </c>
      <c r="AJ80" s="317">
        <v>2088.0232586669777</v>
      </c>
      <c r="AK80" s="317">
        <v>3053.5664838612993</v>
      </c>
      <c r="AL80" s="317">
        <v>3656.2935466603672</v>
      </c>
      <c r="AM80" s="317">
        <v>4125.3160115011297</v>
      </c>
      <c r="AN80" s="317">
        <v>4394.2892946691727</v>
      </c>
      <c r="AO80" s="317">
        <v>4667.9953126022283</v>
      </c>
      <c r="AP80" s="317">
        <v>4820.3510100665353</v>
      </c>
      <c r="AQ80" s="317">
        <v>4725.1820561061722</v>
      </c>
      <c r="AR80" s="317">
        <v>4300.7322722763756</v>
      </c>
      <c r="AS80" s="317">
        <v>4586.8003775097377</v>
      </c>
      <c r="AT80" s="317">
        <v>5370.3452259769874</v>
      </c>
      <c r="AU80" s="317">
        <v>6931.6931123085697</v>
      </c>
      <c r="AV80" s="317">
        <v>8930.8931281858841</v>
      </c>
      <c r="AW80" s="317">
        <v>10499.223360543841</v>
      </c>
      <c r="AX80" s="317">
        <v>11522.658991303122</v>
      </c>
      <c r="AY80" s="317">
        <v>12122.953601816864</v>
      </c>
      <c r="AZ80" s="317">
        <v>12300.433546026472</v>
      </c>
      <c r="BA80" s="317">
        <v>11953.719467421426</v>
      </c>
      <c r="BB80" s="317">
        <v>11481.097456977956</v>
      </c>
      <c r="BC80" s="317">
        <v>11198.39471072941</v>
      </c>
      <c r="BD80" s="317">
        <v>10823.884905451801</v>
      </c>
      <c r="BE80" s="317">
        <v>10936.443265551548</v>
      </c>
      <c r="BF80" s="317">
        <v>11783.018330747018</v>
      </c>
      <c r="BG80" s="317">
        <v>11614.537100257967</v>
      </c>
      <c r="BH80" s="317">
        <v>12294.019408083512</v>
      </c>
      <c r="BI80" s="317">
        <v>13028.667525292954</v>
      </c>
      <c r="BJ80" s="317">
        <v>13500.765208348821</v>
      </c>
      <c r="BK80" s="317">
        <v>14221.624834728711</v>
      </c>
      <c r="BL80" s="317">
        <v>14860.190301809729</v>
      </c>
      <c r="BM80" s="317">
        <v>17939.316072839185</v>
      </c>
      <c r="BN80" s="317">
        <v>19166.049806144722</v>
      </c>
      <c r="BO80" s="317">
        <v>20222.359437880132</v>
      </c>
      <c r="BP80" s="317">
        <v>20885.603632226605</v>
      </c>
      <c r="BQ80" s="317">
        <v>20695.529706630994</v>
      </c>
      <c r="BR80" s="317">
        <v>20544.638402317323</v>
      </c>
      <c r="BS80" s="317">
        <v>20352.751280483306</v>
      </c>
      <c r="BT80" s="317">
        <v>19183.068133749774</v>
      </c>
      <c r="BU80" s="317">
        <v>17861.573876699927</v>
      </c>
      <c r="BV80" s="317">
        <v>16037.112364170611</v>
      </c>
      <c r="BW80" s="317">
        <v>13273.897375335639</v>
      </c>
      <c r="BX80" s="317">
        <v>11350.61826898352</v>
      </c>
      <c r="BY80" s="317">
        <v>10860.527287283028</v>
      </c>
      <c r="BZ80" s="317">
        <v>10052.872513717632</v>
      </c>
      <c r="CA80" s="317">
        <v>8820.1376092457613</v>
      </c>
      <c r="CB80" s="317">
        <v>7051.2954830640583</v>
      </c>
      <c r="CC80" s="318">
        <v>4774.7511486330241</v>
      </c>
    </row>
    <row r="81" spans="1:81" s="49" customFormat="1" ht="26.25" customHeight="1" x14ac:dyDescent="0.4">
      <c r="A81" s="67"/>
      <c r="B81" s="67" t="s">
        <v>571</v>
      </c>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c r="AU81" s="317"/>
      <c r="AV81" s="317"/>
      <c r="AW81" s="317"/>
      <c r="AX81" s="317"/>
      <c r="AY81" s="317"/>
      <c r="AZ81" s="317"/>
      <c r="BA81" s="317"/>
      <c r="BB81" s="317"/>
      <c r="BC81" s="317"/>
      <c r="BD81" s="317"/>
      <c r="BE81" s="317"/>
      <c r="BF81" s="317"/>
      <c r="BG81" s="317"/>
      <c r="BH81" s="317"/>
      <c r="BI81" s="317"/>
      <c r="BJ81" s="317"/>
      <c r="BK81" s="317"/>
      <c r="BL81" s="317"/>
      <c r="BM81" s="317"/>
      <c r="BN81" s="317"/>
      <c r="BO81" s="317"/>
      <c r="BP81" s="317"/>
      <c r="BQ81" s="317"/>
      <c r="BR81" s="317"/>
      <c r="BS81" s="317"/>
      <c r="BT81" s="317"/>
      <c r="BU81" s="317"/>
      <c r="BV81" s="317"/>
      <c r="BW81" s="317"/>
      <c r="BX81" s="317"/>
      <c r="BY81" s="317"/>
      <c r="BZ81" s="317"/>
      <c r="CA81" s="317"/>
      <c r="CB81" s="317"/>
      <c r="CC81" s="318"/>
    </row>
    <row r="82" spans="1:81" s="49" customFormat="1" x14ac:dyDescent="0.4">
      <c r="B82" s="65" t="s">
        <v>608</v>
      </c>
      <c r="D82" s="317">
        <v>0</v>
      </c>
      <c r="E82" s="317">
        <v>0</v>
      </c>
      <c r="F82" s="317">
        <v>0</v>
      </c>
      <c r="G82" s="317">
        <v>0</v>
      </c>
      <c r="H82" s="317">
        <v>0</v>
      </c>
      <c r="I82" s="317">
        <v>0</v>
      </c>
      <c r="J82" s="317">
        <v>0</v>
      </c>
      <c r="K82" s="317">
        <v>0</v>
      </c>
      <c r="L82" s="317">
        <v>0</v>
      </c>
      <c r="M82" s="317">
        <v>0</v>
      </c>
      <c r="N82" s="317">
        <v>0</v>
      </c>
      <c r="O82" s="317">
        <v>0</v>
      </c>
      <c r="P82" s="317">
        <v>0</v>
      </c>
      <c r="Q82" s="317">
        <v>0</v>
      </c>
      <c r="R82" s="317">
        <v>0</v>
      </c>
      <c r="S82" s="317">
        <v>0</v>
      </c>
      <c r="T82" s="317">
        <v>0</v>
      </c>
      <c r="U82" s="317">
        <v>0</v>
      </c>
      <c r="V82" s="317">
        <v>0</v>
      </c>
      <c r="W82" s="317">
        <v>0</v>
      </c>
      <c r="X82" s="317">
        <v>0</v>
      </c>
      <c r="Y82" s="317">
        <v>0</v>
      </c>
      <c r="Z82" s="317">
        <v>0</v>
      </c>
      <c r="AA82" s="317">
        <v>0</v>
      </c>
      <c r="AB82" s="317">
        <v>0</v>
      </c>
      <c r="AC82" s="317">
        <v>0</v>
      </c>
      <c r="AD82" s="317">
        <v>0</v>
      </c>
      <c r="AE82" s="317">
        <v>0</v>
      </c>
      <c r="AF82" s="317">
        <v>0</v>
      </c>
      <c r="AG82" s="317">
        <v>0</v>
      </c>
      <c r="AH82" s="317">
        <v>1640.3711702272742</v>
      </c>
      <c r="AI82" s="317">
        <v>1542.9525527116846</v>
      </c>
      <c r="AJ82" s="317">
        <v>1672.0189019480893</v>
      </c>
      <c r="AK82" s="317">
        <v>2446.3411291792227</v>
      </c>
      <c r="AL82" s="317">
        <v>2928.2736683700655</v>
      </c>
      <c r="AM82" s="317">
        <v>3304.8477116152872</v>
      </c>
      <c r="AN82" s="317">
        <v>3521.9253599317917</v>
      </c>
      <c r="AO82" s="317">
        <v>3741.3328094654971</v>
      </c>
      <c r="AP82" s="317">
        <v>3859.0884981520171</v>
      </c>
      <c r="AQ82" s="317">
        <v>3785.587512156927</v>
      </c>
      <c r="AR82" s="317">
        <v>4111.6626045392031</v>
      </c>
      <c r="AS82" s="317">
        <v>4287.861600856937</v>
      </c>
      <c r="AT82" s="317">
        <v>4501.7714128950065</v>
      </c>
      <c r="AU82" s="317">
        <v>4711.6683541534339</v>
      </c>
      <c r="AV82" s="317">
        <v>5010.9966062286658</v>
      </c>
      <c r="AW82" s="317">
        <v>5554.5727479314492</v>
      </c>
      <c r="AX82" s="317">
        <v>5850.2371397185698</v>
      </c>
      <c r="AY82" s="317">
        <v>6036.3246804072105</v>
      </c>
      <c r="AZ82" s="317">
        <v>6050.2374310821442</v>
      </c>
      <c r="BA82" s="317">
        <v>6128.6580795856271</v>
      </c>
      <c r="BB82" s="317">
        <v>6130.8526511808641</v>
      </c>
      <c r="BC82" s="317">
        <v>6334.245156520612</v>
      </c>
      <c r="BD82" s="317">
        <v>6547.7504358172955</v>
      </c>
      <c r="BE82" s="317">
        <v>6838.8203884060558</v>
      </c>
      <c r="BF82" s="317">
        <v>7175.9738052783841</v>
      </c>
      <c r="BG82" s="317">
        <v>6521.4458305235385</v>
      </c>
      <c r="BH82" s="317">
        <v>6495.312212118808</v>
      </c>
      <c r="BI82" s="317">
        <v>6349.887236174769</v>
      </c>
      <c r="BJ82" s="317">
        <v>6577.1353479290046</v>
      </c>
      <c r="BK82" s="317">
        <v>6478.5666667622318</v>
      </c>
      <c r="BL82" s="317">
        <v>7051.1384205342856</v>
      </c>
      <c r="BM82" s="317">
        <v>7266.1659683986845</v>
      </c>
      <c r="BN82" s="317">
        <v>7366.4791822678753</v>
      </c>
      <c r="BO82" s="317">
        <v>7613.4191827434288</v>
      </c>
      <c r="BP82" s="317">
        <v>7682.630528363863</v>
      </c>
      <c r="BQ82" s="317">
        <v>7683.8008738692852</v>
      </c>
      <c r="BR82" s="317">
        <v>7618.6644466493053</v>
      </c>
      <c r="BS82" s="317">
        <v>7498.9076523645062</v>
      </c>
      <c r="BT82" s="317">
        <v>7095.6094752909157</v>
      </c>
      <c r="BU82" s="317">
        <v>6707.1676367930922</v>
      </c>
      <c r="BV82" s="317"/>
      <c r="BW82" s="317"/>
      <c r="BX82" s="317"/>
      <c r="BY82" s="317"/>
      <c r="BZ82" s="317"/>
      <c r="CA82" s="317"/>
      <c r="CB82" s="317"/>
      <c r="CC82" s="318"/>
    </row>
    <row r="83" spans="1:81" s="49" customFormat="1" x14ac:dyDescent="0.4">
      <c r="B83" s="65" t="s">
        <v>447</v>
      </c>
      <c r="D83" s="317">
        <v>0</v>
      </c>
      <c r="E83" s="317">
        <v>0</v>
      </c>
      <c r="F83" s="317">
        <v>0</v>
      </c>
      <c r="G83" s="317">
        <v>0</v>
      </c>
      <c r="H83" s="317">
        <v>0</v>
      </c>
      <c r="I83" s="317">
        <v>0</v>
      </c>
      <c r="J83" s="317">
        <v>0</v>
      </c>
      <c r="K83" s="317">
        <v>0</v>
      </c>
      <c r="L83" s="317">
        <v>0</v>
      </c>
      <c r="M83" s="317">
        <v>0</v>
      </c>
      <c r="N83" s="317">
        <v>0</v>
      </c>
      <c r="O83" s="317">
        <v>0</v>
      </c>
      <c r="P83" s="317">
        <v>0</v>
      </c>
      <c r="Q83" s="317">
        <v>0</v>
      </c>
      <c r="R83" s="317">
        <v>0</v>
      </c>
      <c r="S83" s="317">
        <v>0</v>
      </c>
      <c r="T83" s="317">
        <v>0</v>
      </c>
      <c r="U83" s="317">
        <v>0</v>
      </c>
      <c r="V83" s="317">
        <v>0</v>
      </c>
      <c r="W83" s="317">
        <v>0</v>
      </c>
      <c r="X83" s="317">
        <v>0</v>
      </c>
      <c r="Y83" s="317">
        <v>0</v>
      </c>
      <c r="Z83" s="317">
        <v>0</v>
      </c>
      <c r="AA83" s="317">
        <v>0</v>
      </c>
      <c r="AB83" s="317">
        <v>0</v>
      </c>
      <c r="AC83" s="317">
        <v>0</v>
      </c>
      <c r="AD83" s="317">
        <v>0</v>
      </c>
      <c r="AE83" s="317">
        <v>0</v>
      </c>
      <c r="AF83" s="317">
        <v>0</v>
      </c>
      <c r="AG83" s="317">
        <v>0</v>
      </c>
      <c r="AH83" s="317">
        <v>263.20990030341687</v>
      </c>
      <c r="AI83" s="317">
        <v>246.7536385556661</v>
      </c>
      <c r="AJ83" s="317">
        <v>266.63772728069165</v>
      </c>
      <c r="AK83" s="317">
        <v>391.28847139010117</v>
      </c>
      <c r="AL83" s="317">
        <v>467.9239266175872</v>
      </c>
      <c r="AM83" s="317">
        <v>527.74560677844966</v>
      </c>
      <c r="AN83" s="317">
        <v>563.88761995899733</v>
      </c>
      <c r="AO83" s="317">
        <v>596.51130523382471</v>
      </c>
      <c r="AP83" s="317">
        <v>617.51319291846107</v>
      </c>
      <c r="AQ83" s="317">
        <v>605.03736696667443</v>
      </c>
      <c r="AR83" s="317">
        <v>496.16751868827691</v>
      </c>
      <c r="AS83" s="317">
        <v>633.86653537396501</v>
      </c>
      <c r="AT83" s="317">
        <v>805.02837392065237</v>
      </c>
      <c r="AU83" s="317">
        <v>1006.7801547956398</v>
      </c>
      <c r="AV83" s="317">
        <v>1290.2425049360652</v>
      </c>
      <c r="AW83" s="317">
        <v>1678.2708536150408</v>
      </c>
      <c r="AX83" s="317">
        <v>2128.2754829064875</v>
      </c>
      <c r="AY83" s="317">
        <v>2405.8943545010011</v>
      </c>
      <c r="AZ83" s="317">
        <v>2631.9046052478625</v>
      </c>
      <c r="BA83" s="317">
        <v>2885.0554614554935</v>
      </c>
      <c r="BB83" s="317">
        <v>3129.7384632172075</v>
      </c>
      <c r="BC83" s="317">
        <v>3396.6293879719706</v>
      </c>
      <c r="BD83" s="317">
        <v>3584.3597581039453</v>
      </c>
      <c r="BE83" s="317">
        <v>3883.2411358703876</v>
      </c>
      <c r="BF83" s="317">
        <v>4500.2987368476524</v>
      </c>
      <c r="BG83" s="317">
        <v>4357.4854188798372</v>
      </c>
      <c r="BH83" s="317">
        <v>4571.8388152232674</v>
      </c>
      <c r="BI83" s="317">
        <v>4831.4145474873076</v>
      </c>
      <c r="BJ83" s="317">
        <v>5088.1856700310109</v>
      </c>
      <c r="BK83" s="317">
        <v>5258.5731968180817</v>
      </c>
      <c r="BL83" s="317">
        <v>5437.791024588586</v>
      </c>
      <c r="BM83" s="317">
        <v>6073.5529738855539</v>
      </c>
      <c r="BN83" s="317">
        <v>6335.3024596841078</v>
      </c>
      <c r="BO83" s="317">
        <v>6671.0261371131737</v>
      </c>
      <c r="BP83" s="317">
        <v>6858.8187344133239</v>
      </c>
      <c r="BQ83" s="317">
        <v>6935.5480509654499</v>
      </c>
      <c r="BR83" s="317">
        <v>7536.0619358906506</v>
      </c>
      <c r="BS83" s="317">
        <v>8000.7766875889938</v>
      </c>
      <c r="BT83" s="317">
        <v>7864.6260387351167</v>
      </c>
      <c r="BU83" s="317">
        <v>7633.2690743947796</v>
      </c>
      <c r="BV83" s="317"/>
      <c r="BW83" s="317"/>
      <c r="BX83" s="317"/>
      <c r="BY83" s="317"/>
      <c r="BZ83" s="317"/>
      <c r="CA83" s="317"/>
      <c r="CB83" s="317"/>
      <c r="CC83" s="318"/>
    </row>
    <row r="84" spans="1:81" s="49" customFormat="1" x14ac:dyDescent="0.4">
      <c r="B84" s="65" t="s">
        <v>573</v>
      </c>
      <c r="D84" s="317">
        <v>0</v>
      </c>
      <c r="E84" s="317">
        <v>0</v>
      </c>
      <c r="F84" s="317">
        <v>0</v>
      </c>
      <c r="G84" s="317">
        <v>0</v>
      </c>
      <c r="H84" s="317">
        <v>0</v>
      </c>
      <c r="I84" s="317">
        <v>0</v>
      </c>
      <c r="J84" s="317">
        <v>0</v>
      </c>
      <c r="K84" s="317">
        <v>0</v>
      </c>
      <c r="L84" s="317">
        <v>0</v>
      </c>
      <c r="M84" s="317">
        <v>0</v>
      </c>
      <c r="N84" s="317">
        <v>0</v>
      </c>
      <c r="O84" s="317">
        <v>0</v>
      </c>
      <c r="P84" s="317">
        <v>0</v>
      </c>
      <c r="Q84" s="317">
        <v>0</v>
      </c>
      <c r="R84" s="317">
        <v>0</v>
      </c>
      <c r="S84" s="317">
        <v>0</v>
      </c>
      <c r="T84" s="317">
        <v>0</v>
      </c>
      <c r="U84" s="317">
        <v>0</v>
      </c>
      <c r="V84" s="317">
        <v>0</v>
      </c>
      <c r="W84" s="317">
        <v>0</v>
      </c>
      <c r="X84" s="317">
        <v>0</v>
      </c>
      <c r="Y84" s="317">
        <v>0</v>
      </c>
      <c r="Z84" s="317">
        <v>0</v>
      </c>
      <c r="AA84" s="317">
        <v>0</v>
      </c>
      <c r="AB84" s="317">
        <v>0</v>
      </c>
      <c r="AC84" s="317">
        <v>0</v>
      </c>
      <c r="AD84" s="317">
        <v>0</v>
      </c>
      <c r="AE84" s="317">
        <v>0</v>
      </c>
      <c r="AF84" s="317">
        <v>0</v>
      </c>
      <c r="AG84" s="317">
        <v>0</v>
      </c>
      <c r="AH84" s="317">
        <v>859.11983140849634</v>
      </c>
      <c r="AI84" s="317">
        <v>809.17309256141971</v>
      </c>
      <c r="AJ84" s="317">
        <v>878.44993182839733</v>
      </c>
      <c r="AK84" s="317">
        <v>1283.9201119987495</v>
      </c>
      <c r="AL84" s="317">
        <v>1537.9249118359955</v>
      </c>
      <c r="AM84" s="317">
        <v>1735.2156150474837</v>
      </c>
      <c r="AN84" s="317">
        <v>1847.7815638898799</v>
      </c>
      <c r="AO84" s="317">
        <v>1963.6968379652274</v>
      </c>
      <c r="AP84" s="317">
        <v>2027.1428006970814</v>
      </c>
      <c r="AQ84" s="317">
        <v>1986.4239292236525</v>
      </c>
      <c r="AR84" s="317">
        <v>1367.3023131806738</v>
      </c>
      <c r="AS84" s="317">
        <v>1521.1593302266513</v>
      </c>
      <c r="AT84" s="317">
        <v>1828.9318230476019</v>
      </c>
      <c r="AU84" s="317">
        <v>2367.3426739745992</v>
      </c>
      <c r="AV84" s="317">
        <v>2917.8560349329755</v>
      </c>
      <c r="AW84" s="317">
        <v>3395.9914786063882</v>
      </c>
      <c r="AX84" s="317">
        <v>3746.5871433655857</v>
      </c>
      <c r="AY84" s="317">
        <v>4024.9558640297187</v>
      </c>
      <c r="AZ84" s="317">
        <v>4196.0183175151324</v>
      </c>
      <c r="BA84" s="317">
        <v>4228.2009806579244</v>
      </c>
      <c r="BB84" s="317">
        <v>4224.4104359055264</v>
      </c>
      <c r="BC84" s="317">
        <v>4305.8725380462129</v>
      </c>
      <c r="BD84" s="317">
        <v>4095.6659148656217</v>
      </c>
      <c r="BE84" s="317">
        <v>4105.3099877130371</v>
      </c>
      <c r="BF84" s="317">
        <v>4295.8860871066954</v>
      </c>
      <c r="BG84" s="317">
        <v>4410.6100368805501</v>
      </c>
      <c r="BH84" s="317">
        <v>4614.1375971493571</v>
      </c>
      <c r="BI84" s="317">
        <v>4901.400753765889</v>
      </c>
      <c r="BJ84" s="317">
        <v>4973.9577808497606</v>
      </c>
      <c r="BK84" s="317">
        <v>5171.3224859669517</v>
      </c>
      <c r="BL84" s="317">
        <v>5281.3416744566994</v>
      </c>
      <c r="BM84" s="317">
        <v>5966.7916612239351</v>
      </c>
      <c r="BN84" s="317">
        <v>6379.9890846586331</v>
      </c>
      <c r="BO84" s="317">
        <v>6694.9436350694305</v>
      </c>
      <c r="BP84" s="317">
        <v>6798.8258055157648</v>
      </c>
      <c r="BQ84" s="317">
        <v>6683.3929286604989</v>
      </c>
      <c r="BR84" s="317">
        <v>6481.588268293639</v>
      </c>
      <c r="BS84" s="317">
        <v>6281.5875080694086</v>
      </c>
      <c r="BT84" s="317">
        <v>5802.5122402928146</v>
      </c>
      <c r="BU84" s="317">
        <v>5195.8608652614885</v>
      </c>
      <c r="BV84" s="317"/>
      <c r="BW84" s="317"/>
      <c r="BX84" s="317"/>
      <c r="BY84" s="317"/>
      <c r="BZ84" s="317"/>
      <c r="CA84" s="317"/>
      <c r="CB84" s="317"/>
      <c r="CC84" s="318"/>
    </row>
    <row r="85" spans="1:81" s="49" customFormat="1" x14ac:dyDescent="0.4">
      <c r="B85" s="65" t="s">
        <v>404</v>
      </c>
      <c r="D85" s="317">
        <v>0</v>
      </c>
      <c r="E85" s="317">
        <v>0</v>
      </c>
      <c r="F85" s="317">
        <v>0</v>
      </c>
      <c r="G85" s="317">
        <v>0</v>
      </c>
      <c r="H85" s="317">
        <v>0</v>
      </c>
      <c r="I85" s="317">
        <v>0</v>
      </c>
      <c r="J85" s="317">
        <v>0</v>
      </c>
      <c r="K85" s="317">
        <v>0</v>
      </c>
      <c r="L85" s="317">
        <v>0</v>
      </c>
      <c r="M85" s="317">
        <v>0</v>
      </c>
      <c r="N85" s="317">
        <v>0</v>
      </c>
      <c r="O85" s="317">
        <v>0</v>
      </c>
      <c r="P85" s="317">
        <v>0</v>
      </c>
      <c r="Q85" s="317">
        <v>0</v>
      </c>
      <c r="R85" s="317">
        <v>0</v>
      </c>
      <c r="S85" s="317">
        <v>0</v>
      </c>
      <c r="T85" s="317">
        <v>0</v>
      </c>
      <c r="U85" s="317">
        <v>0</v>
      </c>
      <c r="V85" s="317">
        <v>0</v>
      </c>
      <c r="W85" s="317">
        <v>0</v>
      </c>
      <c r="X85" s="317">
        <v>0</v>
      </c>
      <c r="Y85" s="317">
        <v>0</v>
      </c>
      <c r="Z85" s="317">
        <v>0</v>
      </c>
      <c r="AA85" s="317">
        <v>0</v>
      </c>
      <c r="AB85" s="317">
        <v>0</v>
      </c>
      <c r="AC85" s="317">
        <v>0</v>
      </c>
      <c r="AD85" s="317">
        <v>0</v>
      </c>
      <c r="AE85" s="317">
        <v>0</v>
      </c>
      <c r="AF85" s="317">
        <v>0</v>
      </c>
      <c r="AG85" s="317">
        <v>0</v>
      </c>
      <c r="AH85" s="317">
        <v>857.43265058810607</v>
      </c>
      <c r="AI85" s="317">
        <v>808.44876624499034</v>
      </c>
      <c r="AJ85" s="317">
        <v>876.4655807732828</v>
      </c>
      <c r="AK85" s="317">
        <v>1281.2070090325017</v>
      </c>
      <c r="AL85" s="317">
        <v>1534.0739350128251</v>
      </c>
      <c r="AM85" s="317">
        <v>1731.055542730661</v>
      </c>
      <c r="AN85" s="317">
        <v>1842.8032916579714</v>
      </c>
      <c r="AO85" s="317">
        <v>1959.1993433046059</v>
      </c>
      <c r="AP85" s="317">
        <v>2022.3063995710784</v>
      </c>
      <c r="AQ85" s="317">
        <v>1983.4132340049896</v>
      </c>
      <c r="AR85" s="317">
        <v>1869.9043232797826</v>
      </c>
      <c r="AS85" s="317">
        <v>1794.9955612419287</v>
      </c>
      <c r="AT85" s="317">
        <v>1935.1134270416703</v>
      </c>
      <c r="AU85" s="317">
        <v>2649.6515046403306</v>
      </c>
      <c r="AV85" s="317">
        <v>3671.6725421981055</v>
      </c>
      <c r="AW85" s="317">
        <v>4060.4490168921202</v>
      </c>
      <c r="AX85" s="317">
        <v>4140.1785056117524</v>
      </c>
      <c r="AY85" s="317">
        <v>3889.6279952084237</v>
      </c>
      <c r="AZ85" s="317">
        <v>3510.9137870128811</v>
      </c>
      <c r="BA85" s="317">
        <v>2772.8100541331114</v>
      </c>
      <c r="BB85" s="317">
        <v>2245.7549792909404</v>
      </c>
      <c r="BC85" s="317">
        <v>1923.8850161000944</v>
      </c>
      <c r="BD85" s="317">
        <v>1689.693223666558</v>
      </c>
      <c r="BE85" s="317">
        <v>1535.5471375439301</v>
      </c>
      <c r="BF85" s="317">
        <v>1580.8126778527346</v>
      </c>
      <c r="BG85" s="317">
        <v>1405.3180493194855</v>
      </c>
      <c r="BH85" s="317">
        <v>1553.424676724783</v>
      </c>
      <c r="BI85" s="317">
        <v>1614.1975640299875</v>
      </c>
      <c r="BJ85" s="317">
        <v>1684.5754567008389</v>
      </c>
      <c r="BK85" s="317">
        <v>1731.3340081739921</v>
      </c>
      <c r="BL85" s="317">
        <v>1957.8325837720504</v>
      </c>
      <c r="BM85" s="317">
        <v>3120.2192128417046</v>
      </c>
      <c r="BN85" s="317">
        <v>3086.2449910855889</v>
      </c>
      <c r="BO85" s="317">
        <v>3174.2056735857923</v>
      </c>
      <c r="BP85" s="317">
        <v>3201.7622180944441</v>
      </c>
      <c r="BQ85" s="317">
        <v>2765.6050102473305</v>
      </c>
      <c r="BR85" s="317">
        <v>2030.4507543231202</v>
      </c>
      <c r="BS85" s="317">
        <v>1578.6206303944202</v>
      </c>
      <c r="BT85" s="317">
        <v>1267.6483549696663</v>
      </c>
      <c r="BU85" s="317">
        <v>1090.6993956817817</v>
      </c>
      <c r="BV85" s="317"/>
      <c r="BW85" s="317"/>
      <c r="BX85" s="317"/>
      <c r="BY85" s="317"/>
      <c r="BZ85" s="317"/>
      <c r="CA85" s="317"/>
      <c r="CB85" s="317"/>
      <c r="CC85" s="318"/>
    </row>
    <row r="86" spans="1:81" s="49" customFormat="1" x14ac:dyDescent="0.4">
      <c r="B86" s="65" t="s">
        <v>574</v>
      </c>
      <c r="D86" s="317">
        <v>0</v>
      </c>
      <c r="E86" s="317">
        <v>0</v>
      </c>
      <c r="F86" s="317">
        <v>0</v>
      </c>
      <c r="G86" s="317">
        <v>0</v>
      </c>
      <c r="H86" s="317">
        <v>0</v>
      </c>
      <c r="I86" s="317">
        <v>0</v>
      </c>
      <c r="J86" s="317">
        <v>0</v>
      </c>
      <c r="K86" s="317">
        <v>0</v>
      </c>
      <c r="L86" s="317">
        <v>0</v>
      </c>
      <c r="M86" s="317">
        <v>0</v>
      </c>
      <c r="N86" s="317">
        <v>0</v>
      </c>
      <c r="O86" s="317">
        <v>0</v>
      </c>
      <c r="P86" s="317">
        <v>0</v>
      </c>
      <c r="Q86" s="317">
        <v>0</v>
      </c>
      <c r="R86" s="317">
        <v>0</v>
      </c>
      <c r="S86" s="317">
        <v>0</v>
      </c>
      <c r="T86" s="317">
        <v>0</v>
      </c>
      <c r="U86" s="317">
        <v>0</v>
      </c>
      <c r="V86" s="317">
        <v>0</v>
      </c>
      <c r="W86" s="317">
        <v>0</v>
      </c>
      <c r="X86" s="317">
        <v>0</v>
      </c>
      <c r="Y86" s="317">
        <v>0</v>
      </c>
      <c r="Z86" s="317">
        <v>0</v>
      </c>
      <c r="AA86" s="317">
        <v>0</v>
      </c>
      <c r="AB86" s="317">
        <v>0</v>
      </c>
      <c r="AC86" s="317">
        <v>0</v>
      </c>
      <c r="AD86" s="317">
        <v>0</v>
      </c>
      <c r="AE86" s="317">
        <v>0</v>
      </c>
      <c r="AF86" s="317">
        <v>0</v>
      </c>
      <c r="AG86" s="317">
        <v>0</v>
      </c>
      <c r="AH86" s="317">
        <v>65.007360423024352</v>
      </c>
      <c r="AI86" s="317">
        <v>61.228020759937564</v>
      </c>
      <c r="AJ86" s="317">
        <v>66.470018784605472</v>
      </c>
      <c r="AK86" s="317">
        <v>97.150891439947202</v>
      </c>
      <c r="AL86" s="317">
        <v>116.37077319395904</v>
      </c>
      <c r="AM86" s="317">
        <v>131.29924694453533</v>
      </c>
      <c r="AN86" s="317">
        <v>139.81681916232506</v>
      </c>
      <c r="AO86" s="317">
        <v>148.58782609857039</v>
      </c>
      <c r="AP86" s="317">
        <v>153.38861687991391</v>
      </c>
      <c r="AQ86" s="317">
        <v>150.3075259108553</v>
      </c>
      <c r="AR86" s="317">
        <v>567.35811712764212</v>
      </c>
      <c r="AS86" s="317">
        <v>636.77895066719259</v>
      </c>
      <c r="AT86" s="317">
        <v>801.27160196706245</v>
      </c>
      <c r="AU86" s="317">
        <v>907.91877889800014</v>
      </c>
      <c r="AV86" s="317">
        <v>1051.1220461187381</v>
      </c>
      <c r="AW86" s="317">
        <v>1364.5120114302924</v>
      </c>
      <c r="AX86" s="317">
        <v>1507.6178594192961</v>
      </c>
      <c r="AY86" s="317">
        <v>1802.4753880777198</v>
      </c>
      <c r="AZ86" s="317">
        <v>1961.5968362505973</v>
      </c>
      <c r="BA86" s="317">
        <v>2067.6529711748958</v>
      </c>
      <c r="BB86" s="317">
        <v>1881.193578564282</v>
      </c>
      <c r="BC86" s="317">
        <v>1572.007768611132</v>
      </c>
      <c r="BD86" s="317">
        <v>1454.1660088156762</v>
      </c>
      <c r="BE86" s="317">
        <v>1412.3450044241945</v>
      </c>
      <c r="BF86" s="317">
        <v>1406.0208289399359</v>
      </c>
      <c r="BG86" s="317">
        <v>1441.1235951780943</v>
      </c>
      <c r="BH86" s="317">
        <v>1554.6183189861038</v>
      </c>
      <c r="BI86" s="317">
        <v>1681.6546600097704</v>
      </c>
      <c r="BJ86" s="317">
        <v>1754.0463007672111</v>
      </c>
      <c r="BK86" s="317">
        <v>2060.3951437696855</v>
      </c>
      <c r="BL86" s="317">
        <v>2183.2250189923961</v>
      </c>
      <c r="BM86" s="317">
        <v>2778.7522248879927</v>
      </c>
      <c r="BN86" s="317">
        <v>3364.5132707163921</v>
      </c>
      <c r="BO86" s="317">
        <v>3682.1839921117335</v>
      </c>
      <c r="BP86" s="317">
        <v>4026.1968742030704</v>
      </c>
      <c r="BQ86" s="317">
        <v>4310.9837167577125</v>
      </c>
      <c r="BR86" s="317">
        <v>4496.5374438099116</v>
      </c>
      <c r="BS86" s="317">
        <v>4491.7664544304835</v>
      </c>
      <c r="BT86" s="317">
        <v>4248.2814997521727</v>
      </c>
      <c r="BU86" s="317">
        <v>3941.7445413618789</v>
      </c>
      <c r="BV86" s="317"/>
      <c r="BW86" s="317"/>
      <c r="BX86" s="317"/>
      <c r="BY86" s="317"/>
      <c r="BZ86" s="317"/>
      <c r="CA86" s="317"/>
      <c r="CB86" s="317"/>
      <c r="CC86" s="318"/>
    </row>
    <row r="87" spans="1:81" s="49" customFormat="1" ht="26.25" customHeight="1" x14ac:dyDescent="0.4">
      <c r="B87" s="65" t="s">
        <v>570</v>
      </c>
      <c r="D87" s="317">
        <v>0</v>
      </c>
      <c r="E87" s="317">
        <v>0</v>
      </c>
      <c r="F87" s="317">
        <v>0</v>
      </c>
      <c r="G87" s="317">
        <v>0</v>
      </c>
      <c r="H87" s="317">
        <v>0</v>
      </c>
      <c r="I87" s="317">
        <v>0</v>
      </c>
      <c r="J87" s="317">
        <v>0</v>
      </c>
      <c r="K87" s="317">
        <v>0</v>
      </c>
      <c r="L87" s="317">
        <v>0</v>
      </c>
      <c r="M87" s="317">
        <v>0</v>
      </c>
      <c r="N87" s="317">
        <v>0</v>
      </c>
      <c r="O87" s="317">
        <v>0</v>
      </c>
      <c r="P87" s="317">
        <v>0</v>
      </c>
      <c r="Q87" s="317">
        <v>0</v>
      </c>
      <c r="R87" s="317">
        <v>0</v>
      </c>
      <c r="S87" s="317">
        <v>0</v>
      </c>
      <c r="T87" s="317">
        <v>0</v>
      </c>
      <c r="U87" s="317">
        <v>0</v>
      </c>
      <c r="V87" s="317">
        <v>0</v>
      </c>
      <c r="W87" s="317">
        <v>0</v>
      </c>
      <c r="X87" s="317">
        <v>0</v>
      </c>
      <c r="Y87" s="317">
        <v>0</v>
      </c>
      <c r="Z87" s="317">
        <v>0</v>
      </c>
      <c r="AA87" s="317">
        <v>0</v>
      </c>
      <c r="AB87" s="317">
        <v>0</v>
      </c>
      <c r="AC87" s="317">
        <v>0</v>
      </c>
      <c r="AD87" s="317">
        <v>0</v>
      </c>
      <c r="AE87" s="317">
        <v>0</v>
      </c>
      <c r="AF87" s="317">
        <v>0</v>
      </c>
      <c r="AG87" s="317">
        <v>0</v>
      </c>
      <c r="AH87" s="317">
        <v>2044.7697427230435</v>
      </c>
      <c r="AI87" s="317">
        <v>1925.6035181220138</v>
      </c>
      <c r="AJ87" s="317">
        <v>2088.0232586669777</v>
      </c>
      <c r="AK87" s="317">
        <v>3053.5664838612993</v>
      </c>
      <c r="AL87" s="317">
        <v>3656.2935466603672</v>
      </c>
      <c r="AM87" s="317">
        <v>4125.3160115011297</v>
      </c>
      <c r="AN87" s="317">
        <v>4394.2892946691727</v>
      </c>
      <c r="AO87" s="317">
        <v>4667.9953126022283</v>
      </c>
      <c r="AP87" s="317">
        <v>4820.3510100665353</v>
      </c>
      <c r="AQ87" s="317">
        <v>4725.1820561061722</v>
      </c>
      <c r="AR87" s="317">
        <v>4300.7322722763756</v>
      </c>
      <c r="AS87" s="317">
        <v>4586.8003775097377</v>
      </c>
      <c r="AT87" s="317">
        <v>5370.3452259769874</v>
      </c>
      <c r="AU87" s="317">
        <v>6931.6931123085697</v>
      </c>
      <c r="AV87" s="317">
        <v>8930.8931281858841</v>
      </c>
      <c r="AW87" s="317">
        <v>10499.223360543841</v>
      </c>
      <c r="AX87" s="317">
        <v>11522.658991303122</v>
      </c>
      <c r="AY87" s="317">
        <v>12122.953601816864</v>
      </c>
      <c r="AZ87" s="317">
        <v>12300.433546026472</v>
      </c>
      <c r="BA87" s="317">
        <v>11953.719467421426</v>
      </c>
      <c r="BB87" s="317">
        <v>11481.097456977956</v>
      </c>
      <c r="BC87" s="317">
        <v>11198.39471072941</v>
      </c>
      <c r="BD87" s="317">
        <v>10823.884905451801</v>
      </c>
      <c r="BE87" s="317">
        <v>10936.443265551548</v>
      </c>
      <c r="BF87" s="317">
        <v>11783.018330747018</v>
      </c>
      <c r="BG87" s="317">
        <v>11614.537100257967</v>
      </c>
      <c r="BH87" s="317">
        <v>12294.019408083512</v>
      </c>
      <c r="BI87" s="317">
        <v>13028.667525292954</v>
      </c>
      <c r="BJ87" s="317">
        <v>13500.765208348821</v>
      </c>
      <c r="BK87" s="317">
        <v>14221.624834728711</v>
      </c>
      <c r="BL87" s="317">
        <v>14860.190301809729</v>
      </c>
      <c r="BM87" s="317">
        <v>17939.316072839185</v>
      </c>
      <c r="BN87" s="317">
        <v>19166.049806144722</v>
      </c>
      <c r="BO87" s="317">
        <v>20222.359437880132</v>
      </c>
      <c r="BP87" s="317">
        <v>20885.603632226605</v>
      </c>
      <c r="BQ87" s="317">
        <v>20695.529706630994</v>
      </c>
      <c r="BR87" s="317">
        <v>20544.638402317323</v>
      </c>
      <c r="BS87" s="317">
        <v>20352.751280483306</v>
      </c>
      <c r="BT87" s="317">
        <v>19183.068133749774</v>
      </c>
      <c r="BU87" s="317">
        <v>17861.573876699927</v>
      </c>
      <c r="BV87" s="317"/>
      <c r="BW87" s="317"/>
      <c r="BX87" s="317"/>
      <c r="BY87" s="317"/>
      <c r="BZ87" s="317"/>
      <c r="CA87" s="317"/>
      <c r="CB87" s="317"/>
      <c r="CC87" s="318"/>
    </row>
    <row r="88" spans="1:81" s="49" customFormat="1" ht="26.25" customHeight="1" x14ac:dyDescent="0.4">
      <c r="A88" s="67"/>
      <c r="B88" s="67" t="s">
        <v>575</v>
      </c>
      <c r="D88" s="317"/>
      <c r="E88" s="317"/>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c r="BN88" s="317"/>
      <c r="BO88" s="317"/>
      <c r="BP88" s="317"/>
      <c r="BQ88" s="317"/>
      <c r="BR88" s="317"/>
      <c r="BS88" s="317"/>
      <c r="BT88" s="317"/>
      <c r="BU88" s="317"/>
      <c r="BV88" s="317"/>
      <c r="BW88" s="317"/>
      <c r="BX88" s="317"/>
      <c r="BY88" s="317"/>
      <c r="BZ88" s="317"/>
      <c r="CA88" s="317"/>
      <c r="CB88" s="317"/>
      <c r="CC88" s="318"/>
    </row>
    <row r="89" spans="1:81" s="49" customFormat="1" x14ac:dyDescent="0.4">
      <c r="B89" s="65" t="s">
        <v>609</v>
      </c>
      <c r="D89" s="317">
        <v>0</v>
      </c>
      <c r="E89" s="317">
        <v>0</v>
      </c>
      <c r="F89" s="317">
        <v>0</v>
      </c>
      <c r="G89" s="317">
        <v>0</v>
      </c>
      <c r="H89" s="317">
        <v>0</v>
      </c>
      <c r="I89" s="317">
        <v>0</v>
      </c>
      <c r="J89" s="317">
        <v>0</v>
      </c>
      <c r="K89" s="317">
        <v>0</v>
      </c>
      <c r="L89" s="317">
        <v>0</v>
      </c>
      <c r="M89" s="317">
        <v>0</v>
      </c>
      <c r="N89" s="317">
        <v>0</v>
      </c>
      <c r="O89" s="317">
        <v>0</v>
      </c>
      <c r="P89" s="317">
        <v>0</v>
      </c>
      <c r="Q89" s="317">
        <v>0</v>
      </c>
      <c r="R89" s="317">
        <v>0</v>
      </c>
      <c r="S89" s="317">
        <v>0</v>
      </c>
      <c r="T89" s="317">
        <v>0</v>
      </c>
      <c r="U89" s="317">
        <v>0</v>
      </c>
      <c r="V89" s="317">
        <v>0</v>
      </c>
      <c r="W89" s="317">
        <v>0</v>
      </c>
      <c r="X89" s="317">
        <v>0</v>
      </c>
      <c r="Y89" s="317">
        <v>0</v>
      </c>
      <c r="Z89" s="317">
        <v>0</v>
      </c>
      <c r="AA89" s="317">
        <v>0</v>
      </c>
      <c r="AB89" s="317">
        <v>0</v>
      </c>
      <c r="AC89" s="317">
        <v>0</v>
      </c>
      <c r="AD89" s="317">
        <v>0</v>
      </c>
      <c r="AE89" s="317">
        <v>0</v>
      </c>
      <c r="AF89" s="317">
        <v>0</v>
      </c>
      <c r="AG89" s="317">
        <v>0</v>
      </c>
      <c r="AH89" s="317">
        <v>0</v>
      </c>
      <c r="AI89" s="317">
        <v>0</v>
      </c>
      <c r="AJ89" s="317">
        <v>0</v>
      </c>
      <c r="AK89" s="317">
        <v>0</v>
      </c>
      <c r="AL89" s="317">
        <v>0</v>
      </c>
      <c r="AM89" s="317">
        <v>0</v>
      </c>
      <c r="AN89" s="317">
        <v>0</v>
      </c>
      <c r="AO89" s="317">
        <v>0</v>
      </c>
      <c r="AP89" s="317">
        <v>0</v>
      </c>
      <c r="AQ89" s="317">
        <v>0</v>
      </c>
      <c r="AR89" s="317">
        <v>0</v>
      </c>
      <c r="AS89" s="317">
        <v>0</v>
      </c>
      <c r="AT89" s="317">
        <v>0</v>
      </c>
      <c r="AU89" s="317">
        <v>7224.1554219398922</v>
      </c>
      <c r="AV89" s="317">
        <v>8148.880869625069</v>
      </c>
      <c r="AW89" s="317">
        <v>8758.1749600196708</v>
      </c>
      <c r="AX89" s="317">
        <v>8989.8157071661135</v>
      </c>
      <c r="AY89" s="317">
        <v>9067.3689389611882</v>
      </c>
      <c r="AZ89" s="317">
        <v>8981.1014038527646</v>
      </c>
      <c r="BA89" s="317">
        <v>8894.5835743344433</v>
      </c>
      <c r="BB89" s="317">
        <v>8603.1069257157378</v>
      </c>
      <c r="BC89" s="317">
        <v>8469.4625461664564</v>
      </c>
      <c r="BD89" s="317">
        <v>8183.237963747757</v>
      </c>
      <c r="BE89" s="317">
        <v>8102.4768347662748</v>
      </c>
      <c r="BF89" s="317">
        <v>8109.878372137674</v>
      </c>
      <c r="BG89" s="317">
        <v>7384.4348256293051</v>
      </c>
      <c r="BH89" s="317">
        <v>7425.9667470411705</v>
      </c>
      <c r="BI89" s="317">
        <v>7321.9267482451487</v>
      </c>
      <c r="BJ89" s="317">
        <v>7264.7556575638137</v>
      </c>
      <c r="BK89" s="317">
        <v>7176.3144584999845</v>
      </c>
      <c r="BL89" s="317">
        <v>6877.0190026993814</v>
      </c>
      <c r="BM89" s="317">
        <v>6896.9069327656207</v>
      </c>
      <c r="BN89" s="317">
        <v>6693.4556448539906</v>
      </c>
      <c r="BO89" s="317">
        <v>6803.5315688858082</v>
      </c>
      <c r="BP89" s="317">
        <v>7026.0216688864084</v>
      </c>
      <c r="BQ89" s="317">
        <v>6985.66193829439</v>
      </c>
      <c r="BR89" s="317">
        <v>6945.5011977281119</v>
      </c>
      <c r="BS89" s="317">
        <v>6860.2775043107167</v>
      </c>
      <c r="BT89" s="317">
        <v>6503.5208230163553</v>
      </c>
      <c r="BU89" s="317">
        <v>6043.2224727084931</v>
      </c>
      <c r="BV89" s="317">
        <v>5574.5112529360276</v>
      </c>
      <c r="BW89" s="317">
        <v>5043.2257571763448</v>
      </c>
      <c r="BX89" s="317">
        <v>4684.5059055893571</v>
      </c>
      <c r="BY89" s="317">
        <v>4831.2999162238593</v>
      </c>
      <c r="BZ89" s="317">
        <v>4826.5078420778227</v>
      </c>
      <c r="CA89" s="317">
        <v>4632.042317653526</v>
      </c>
      <c r="CB89" s="317">
        <v>4411.5122295977653</v>
      </c>
      <c r="CC89" s="318">
        <v>4035.3603829213748</v>
      </c>
    </row>
    <row r="90" spans="1:81" s="49" customFormat="1" x14ac:dyDescent="0.4">
      <c r="B90" s="178" t="s">
        <v>576</v>
      </c>
      <c r="D90" s="317" t="s">
        <v>443</v>
      </c>
      <c r="E90" s="317" t="s">
        <v>443</v>
      </c>
      <c r="F90" s="317" t="s">
        <v>443</v>
      </c>
      <c r="G90" s="317" t="s">
        <v>443</v>
      </c>
      <c r="H90" s="317" t="s">
        <v>443</v>
      </c>
      <c r="I90" s="317" t="s">
        <v>443</v>
      </c>
      <c r="J90" s="317" t="s">
        <v>443</v>
      </c>
      <c r="K90" s="317" t="s">
        <v>443</v>
      </c>
      <c r="L90" s="317" t="s">
        <v>443</v>
      </c>
      <c r="M90" s="317" t="s">
        <v>443</v>
      </c>
      <c r="N90" s="317" t="s">
        <v>443</v>
      </c>
      <c r="O90" s="317" t="s">
        <v>443</v>
      </c>
      <c r="P90" s="317" t="s">
        <v>443</v>
      </c>
      <c r="Q90" s="317" t="s">
        <v>443</v>
      </c>
      <c r="R90" s="317" t="s">
        <v>443</v>
      </c>
      <c r="S90" s="317" t="s">
        <v>443</v>
      </c>
      <c r="T90" s="317" t="s">
        <v>443</v>
      </c>
      <c r="U90" s="317" t="s">
        <v>443</v>
      </c>
      <c r="V90" s="317" t="s">
        <v>443</v>
      </c>
      <c r="W90" s="317" t="s">
        <v>443</v>
      </c>
      <c r="X90" s="317" t="s">
        <v>443</v>
      </c>
      <c r="Y90" s="317" t="s">
        <v>443</v>
      </c>
      <c r="Z90" s="317" t="s">
        <v>443</v>
      </c>
      <c r="AA90" s="317" t="s">
        <v>443</v>
      </c>
      <c r="AB90" s="317" t="s">
        <v>443</v>
      </c>
      <c r="AC90" s="317" t="s">
        <v>443</v>
      </c>
      <c r="AD90" s="317" t="s">
        <v>443</v>
      </c>
      <c r="AE90" s="317" t="s">
        <v>443</v>
      </c>
      <c r="AF90" s="317" t="s">
        <v>443</v>
      </c>
      <c r="AG90" s="317" t="s">
        <v>443</v>
      </c>
      <c r="AH90" s="317" t="s">
        <v>443</v>
      </c>
      <c r="AI90" s="317" t="s">
        <v>443</v>
      </c>
      <c r="AJ90" s="317" t="s">
        <v>443</v>
      </c>
      <c r="AK90" s="317" t="s">
        <v>443</v>
      </c>
      <c r="AL90" s="317" t="s">
        <v>443</v>
      </c>
      <c r="AM90" s="317" t="s">
        <v>443</v>
      </c>
      <c r="AN90" s="317" t="s">
        <v>443</v>
      </c>
      <c r="AO90" s="317" t="s">
        <v>443</v>
      </c>
      <c r="AP90" s="317" t="s">
        <v>443</v>
      </c>
      <c r="AQ90" s="317" t="s">
        <v>443</v>
      </c>
      <c r="AR90" s="317" t="s">
        <v>443</v>
      </c>
      <c r="AS90" s="317" t="s">
        <v>443</v>
      </c>
      <c r="AT90" s="317" t="s">
        <v>443</v>
      </c>
      <c r="AU90" s="317">
        <v>5926.8101198990962</v>
      </c>
      <c r="AV90" s="317">
        <v>6740.9249339307653</v>
      </c>
      <c r="AW90" s="317">
        <v>7283.5346465455232</v>
      </c>
      <c r="AX90" s="317">
        <v>7488.2914670165446</v>
      </c>
      <c r="AY90" s="317">
        <v>7576.9810991258191</v>
      </c>
      <c r="AZ90" s="317">
        <v>7472.9166475834518</v>
      </c>
      <c r="BA90" s="317">
        <v>7338.6629650466848</v>
      </c>
      <c r="BB90" s="317">
        <v>7067.6133772502044</v>
      </c>
      <c r="BC90" s="317">
        <v>6933.8172764221426</v>
      </c>
      <c r="BD90" s="317">
        <v>6672.228265721209</v>
      </c>
      <c r="BE90" s="317">
        <v>6589.0474249279177</v>
      </c>
      <c r="BF90" s="317">
        <v>6569.688911004544</v>
      </c>
      <c r="BG90" s="317">
        <v>6192.0053483972097</v>
      </c>
      <c r="BH90" s="317">
        <v>6240.3933402585117</v>
      </c>
      <c r="BI90" s="317">
        <v>6147.7901830012261</v>
      </c>
      <c r="BJ90" s="317">
        <v>6094.3531764069257</v>
      </c>
      <c r="BK90" s="317">
        <v>6028.1792211019074</v>
      </c>
      <c r="BL90" s="317">
        <v>5777.8838653499051</v>
      </c>
      <c r="BM90" s="317">
        <v>5780.1168585683154</v>
      </c>
      <c r="BN90" s="317">
        <v>5583.4248047193269</v>
      </c>
      <c r="BO90" s="317">
        <v>5712.2299976931945</v>
      </c>
      <c r="BP90" s="317">
        <v>5927.4151350074917</v>
      </c>
      <c r="BQ90" s="317">
        <v>5926.1939973347353</v>
      </c>
      <c r="BR90" s="317">
        <v>5896.4629735710832</v>
      </c>
      <c r="BS90" s="317">
        <v>5811.3062410983066</v>
      </c>
      <c r="BT90" s="317">
        <v>5486.0543865672525</v>
      </c>
      <c r="BU90" s="317">
        <v>5069.3647266246917</v>
      </c>
      <c r="BV90" s="317">
        <v>4655.0931568873693</v>
      </c>
      <c r="BW90" s="317">
        <v>4190.9502559667681</v>
      </c>
      <c r="BX90" s="317">
        <v>3922.5378502932567</v>
      </c>
      <c r="BY90" s="317">
        <v>4063.0572416498871</v>
      </c>
      <c r="BZ90" s="317">
        <v>4072.4034905780254</v>
      </c>
      <c r="CA90" s="317">
        <v>3923.5707880871714</v>
      </c>
      <c r="CB90" s="317">
        <v>3758.2920077408207</v>
      </c>
      <c r="CC90" s="318">
        <v>3439.5469541876805</v>
      </c>
    </row>
    <row r="91" spans="1:81" s="49" customFormat="1" x14ac:dyDescent="0.4">
      <c r="B91" s="178" t="s">
        <v>577</v>
      </c>
      <c r="D91" s="317" t="s">
        <v>443</v>
      </c>
      <c r="E91" s="317" t="s">
        <v>443</v>
      </c>
      <c r="F91" s="317" t="s">
        <v>443</v>
      </c>
      <c r="G91" s="317" t="s">
        <v>443</v>
      </c>
      <c r="H91" s="317" t="s">
        <v>443</v>
      </c>
      <c r="I91" s="317" t="s">
        <v>443</v>
      </c>
      <c r="J91" s="317" t="s">
        <v>443</v>
      </c>
      <c r="K91" s="317" t="s">
        <v>443</v>
      </c>
      <c r="L91" s="317" t="s">
        <v>443</v>
      </c>
      <c r="M91" s="317" t="s">
        <v>443</v>
      </c>
      <c r="N91" s="317" t="s">
        <v>443</v>
      </c>
      <c r="O91" s="317" t="s">
        <v>443</v>
      </c>
      <c r="P91" s="317" t="s">
        <v>443</v>
      </c>
      <c r="Q91" s="317" t="s">
        <v>443</v>
      </c>
      <c r="R91" s="317" t="s">
        <v>443</v>
      </c>
      <c r="S91" s="317" t="s">
        <v>443</v>
      </c>
      <c r="T91" s="317" t="s">
        <v>443</v>
      </c>
      <c r="U91" s="317" t="s">
        <v>443</v>
      </c>
      <c r="V91" s="317" t="s">
        <v>443</v>
      </c>
      <c r="W91" s="317" t="s">
        <v>443</v>
      </c>
      <c r="X91" s="317" t="s">
        <v>443</v>
      </c>
      <c r="Y91" s="317" t="s">
        <v>443</v>
      </c>
      <c r="Z91" s="317" t="s">
        <v>443</v>
      </c>
      <c r="AA91" s="317" t="s">
        <v>443</v>
      </c>
      <c r="AB91" s="317" t="s">
        <v>443</v>
      </c>
      <c r="AC91" s="317" t="s">
        <v>443</v>
      </c>
      <c r="AD91" s="317" t="s">
        <v>443</v>
      </c>
      <c r="AE91" s="317" t="s">
        <v>443</v>
      </c>
      <c r="AF91" s="317" t="s">
        <v>443</v>
      </c>
      <c r="AG91" s="317" t="s">
        <v>443</v>
      </c>
      <c r="AH91" s="317" t="s">
        <v>443</v>
      </c>
      <c r="AI91" s="317" t="s">
        <v>443</v>
      </c>
      <c r="AJ91" s="317" t="s">
        <v>443</v>
      </c>
      <c r="AK91" s="317" t="s">
        <v>443</v>
      </c>
      <c r="AL91" s="317" t="s">
        <v>443</v>
      </c>
      <c r="AM91" s="317" t="s">
        <v>443</v>
      </c>
      <c r="AN91" s="317" t="s">
        <v>443</v>
      </c>
      <c r="AO91" s="317" t="s">
        <v>443</v>
      </c>
      <c r="AP91" s="317" t="s">
        <v>443</v>
      </c>
      <c r="AQ91" s="317" t="s">
        <v>443</v>
      </c>
      <c r="AR91" s="317" t="s">
        <v>443</v>
      </c>
      <c r="AS91" s="317" t="s">
        <v>443</v>
      </c>
      <c r="AT91" s="317" t="s">
        <v>443</v>
      </c>
      <c r="AU91" s="317">
        <v>336.10397516446437</v>
      </c>
      <c r="AV91" s="317">
        <v>385.06634928003689</v>
      </c>
      <c r="AW91" s="317">
        <v>406.67484486111891</v>
      </c>
      <c r="AX91" s="317">
        <v>429.3394200089262</v>
      </c>
      <c r="AY91" s="317">
        <v>436.6342928812644</v>
      </c>
      <c r="AZ91" s="317">
        <v>435.80261898322198</v>
      </c>
      <c r="BA91" s="317">
        <v>433.28794900730969</v>
      </c>
      <c r="BB91" s="317">
        <v>423.87496413250869</v>
      </c>
      <c r="BC91" s="317">
        <v>424.59632380074873</v>
      </c>
      <c r="BD91" s="317">
        <v>420.28422691875596</v>
      </c>
      <c r="BE91" s="317">
        <v>419.31716254562122</v>
      </c>
      <c r="BF91" s="317">
        <v>425.91221348781363</v>
      </c>
      <c r="BG91" s="317">
        <v>400.80835726480308</v>
      </c>
      <c r="BH91" s="317">
        <v>391.07065484971503</v>
      </c>
      <c r="BI91" s="317">
        <v>391.81666882539753</v>
      </c>
      <c r="BJ91" s="317">
        <v>391.63210996682818</v>
      </c>
      <c r="BK91" s="317">
        <v>392.86511140651663</v>
      </c>
      <c r="BL91" s="317">
        <v>340.33164625342795</v>
      </c>
      <c r="BM91" s="317">
        <v>316.03615349261327</v>
      </c>
      <c r="BN91" s="317">
        <v>288.10105734664376</v>
      </c>
      <c r="BO91" s="317">
        <v>269.56879325835229</v>
      </c>
      <c r="BP91" s="317">
        <v>274.29618985096283</v>
      </c>
      <c r="BQ91" s="317">
        <v>270.61543581757144</v>
      </c>
      <c r="BR91" s="317">
        <v>266.90337120221284</v>
      </c>
      <c r="BS91" s="317">
        <v>270.66587920257973</v>
      </c>
      <c r="BT91" s="317">
        <v>267.70308008527235</v>
      </c>
      <c r="BU91" s="317">
        <v>264.65907631481213</v>
      </c>
      <c r="BV91" s="317">
        <v>255.46926757930231</v>
      </c>
      <c r="BW91" s="317">
        <v>241.16790844792706</v>
      </c>
      <c r="BX91" s="317">
        <v>211.59177576609747</v>
      </c>
      <c r="BY91" s="317">
        <v>213.27425621952617</v>
      </c>
      <c r="BZ91" s="317">
        <v>209.77167091355469</v>
      </c>
      <c r="CA91" s="317">
        <v>196.82154172164178</v>
      </c>
      <c r="CB91" s="317">
        <v>179.79973578726941</v>
      </c>
      <c r="CC91" s="318">
        <v>156.26361969447669</v>
      </c>
    </row>
    <row r="92" spans="1:81" s="49" customFormat="1" x14ac:dyDescent="0.4">
      <c r="B92" s="178" t="s">
        <v>578</v>
      </c>
      <c r="D92" s="317" t="s">
        <v>443</v>
      </c>
      <c r="E92" s="317" t="s">
        <v>443</v>
      </c>
      <c r="F92" s="317" t="s">
        <v>443</v>
      </c>
      <c r="G92" s="317" t="s">
        <v>443</v>
      </c>
      <c r="H92" s="317" t="s">
        <v>443</v>
      </c>
      <c r="I92" s="317" t="s">
        <v>443</v>
      </c>
      <c r="J92" s="317" t="s">
        <v>443</v>
      </c>
      <c r="K92" s="317" t="s">
        <v>443</v>
      </c>
      <c r="L92" s="317" t="s">
        <v>443</v>
      </c>
      <c r="M92" s="317" t="s">
        <v>443</v>
      </c>
      <c r="N92" s="317" t="s">
        <v>443</v>
      </c>
      <c r="O92" s="317" t="s">
        <v>443</v>
      </c>
      <c r="P92" s="317" t="s">
        <v>443</v>
      </c>
      <c r="Q92" s="317" t="s">
        <v>443</v>
      </c>
      <c r="R92" s="317" t="s">
        <v>443</v>
      </c>
      <c r="S92" s="317" t="s">
        <v>443</v>
      </c>
      <c r="T92" s="317" t="s">
        <v>443</v>
      </c>
      <c r="U92" s="317" t="s">
        <v>443</v>
      </c>
      <c r="V92" s="317" t="s">
        <v>443</v>
      </c>
      <c r="W92" s="317" t="s">
        <v>443</v>
      </c>
      <c r="X92" s="317" t="s">
        <v>443</v>
      </c>
      <c r="Y92" s="317" t="s">
        <v>443</v>
      </c>
      <c r="Z92" s="317" t="s">
        <v>443</v>
      </c>
      <c r="AA92" s="317" t="s">
        <v>443</v>
      </c>
      <c r="AB92" s="317" t="s">
        <v>443</v>
      </c>
      <c r="AC92" s="317" t="s">
        <v>443</v>
      </c>
      <c r="AD92" s="317" t="s">
        <v>443</v>
      </c>
      <c r="AE92" s="317" t="s">
        <v>443</v>
      </c>
      <c r="AF92" s="317" t="s">
        <v>443</v>
      </c>
      <c r="AG92" s="317" t="s">
        <v>443</v>
      </c>
      <c r="AH92" s="317" t="s">
        <v>443</v>
      </c>
      <c r="AI92" s="317" t="s">
        <v>443</v>
      </c>
      <c r="AJ92" s="317" t="s">
        <v>443</v>
      </c>
      <c r="AK92" s="317" t="s">
        <v>443</v>
      </c>
      <c r="AL92" s="317" t="s">
        <v>443</v>
      </c>
      <c r="AM92" s="317" t="s">
        <v>443</v>
      </c>
      <c r="AN92" s="317" t="s">
        <v>443</v>
      </c>
      <c r="AO92" s="317" t="s">
        <v>443</v>
      </c>
      <c r="AP92" s="317" t="s">
        <v>443</v>
      </c>
      <c r="AQ92" s="317" t="s">
        <v>443</v>
      </c>
      <c r="AR92" s="317" t="s">
        <v>443</v>
      </c>
      <c r="AS92" s="317" t="s">
        <v>443</v>
      </c>
      <c r="AT92" s="317" t="s">
        <v>443</v>
      </c>
      <c r="AU92" s="317">
        <v>961.24132687633187</v>
      </c>
      <c r="AV92" s="317">
        <v>1022.8895864142676</v>
      </c>
      <c r="AW92" s="317">
        <v>1067.9654686130289</v>
      </c>
      <c r="AX92" s="317">
        <v>1072.1848201406424</v>
      </c>
      <c r="AY92" s="317">
        <v>1053.7535469541049</v>
      </c>
      <c r="AZ92" s="317">
        <v>1072.3821372860905</v>
      </c>
      <c r="BA92" s="317">
        <v>1122.6326602804475</v>
      </c>
      <c r="BB92" s="317">
        <v>1111.6185843330252</v>
      </c>
      <c r="BC92" s="317">
        <v>1111.0489459435646</v>
      </c>
      <c r="BD92" s="317">
        <v>1090.7254711077931</v>
      </c>
      <c r="BE92" s="317">
        <v>1094.1122472927366</v>
      </c>
      <c r="BF92" s="317">
        <v>1114.2772476453154</v>
      </c>
      <c r="BG92" s="317">
        <v>791.62111996729232</v>
      </c>
      <c r="BH92" s="317">
        <v>794.50275193294522</v>
      </c>
      <c r="BI92" s="317">
        <v>782.31989641852647</v>
      </c>
      <c r="BJ92" s="317">
        <v>778.770371190059</v>
      </c>
      <c r="BK92" s="317">
        <v>755.27012599156046</v>
      </c>
      <c r="BL92" s="317">
        <v>758.80349109604776</v>
      </c>
      <c r="BM92" s="317">
        <v>800.75392070469252</v>
      </c>
      <c r="BN92" s="317">
        <v>821.92978278801945</v>
      </c>
      <c r="BO92" s="317">
        <v>821.73277793426143</v>
      </c>
      <c r="BP92" s="317">
        <v>824.31034402795353</v>
      </c>
      <c r="BQ92" s="317">
        <v>788.85250514208303</v>
      </c>
      <c r="BR92" s="317">
        <v>782.13485295481496</v>
      </c>
      <c r="BS92" s="317">
        <v>778.30538400983016</v>
      </c>
      <c r="BT92" s="317">
        <v>749.76335636383101</v>
      </c>
      <c r="BU92" s="317">
        <v>709.19866976898959</v>
      </c>
      <c r="BV92" s="317">
        <v>663.94882846935616</v>
      </c>
      <c r="BW92" s="317">
        <v>611.10759276164924</v>
      </c>
      <c r="BX92" s="317">
        <v>550.37627953000242</v>
      </c>
      <c r="BY92" s="317">
        <v>554.96841835444582</v>
      </c>
      <c r="BZ92" s="317">
        <v>544.33268058624276</v>
      </c>
      <c r="CA92" s="317">
        <v>511.6499878447122</v>
      </c>
      <c r="CB92" s="317">
        <v>473.42048606967506</v>
      </c>
      <c r="CC92" s="318">
        <v>439.54980903921739</v>
      </c>
    </row>
    <row r="93" spans="1:81" s="49" customFormat="1" ht="26.25" customHeight="1" x14ac:dyDescent="0.4">
      <c r="B93" s="65" t="s">
        <v>605</v>
      </c>
      <c r="D93" s="317">
        <v>0</v>
      </c>
      <c r="E93" s="317">
        <v>0</v>
      </c>
      <c r="F93" s="317">
        <v>0</v>
      </c>
      <c r="G93" s="317">
        <v>0</v>
      </c>
      <c r="H93" s="317">
        <v>0</v>
      </c>
      <c r="I93" s="317">
        <v>0</v>
      </c>
      <c r="J93" s="317">
        <v>0</v>
      </c>
      <c r="K93" s="317">
        <v>0</v>
      </c>
      <c r="L93" s="317">
        <v>0</v>
      </c>
      <c r="M93" s="317">
        <v>0</v>
      </c>
      <c r="N93" s="317">
        <v>0</v>
      </c>
      <c r="O93" s="317">
        <v>0</v>
      </c>
      <c r="P93" s="317">
        <v>0</v>
      </c>
      <c r="Q93" s="317">
        <v>0</v>
      </c>
      <c r="R93" s="317">
        <v>0</v>
      </c>
      <c r="S93" s="317">
        <v>0</v>
      </c>
      <c r="T93" s="317">
        <v>0</v>
      </c>
      <c r="U93" s="317">
        <v>0</v>
      </c>
      <c r="V93" s="317">
        <v>0</v>
      </c>
      <c r="W93" s="317">
        <v>0</v>
      </c>
      <c r="X93" s="317">
        <v>0</v>
      </c>
      <c r="Y93" s="317">
        <v>0</v>
      </c>
      <c r="Z93" s="317">
        <v>0</v>
      </c>
      <c r="AA93" s="317">
        <v>0</v>
      </c>
      <c r="AB93" s="317">
        <v>0</v>
      </c>
      <c r="AC93" s="317">
        <v>0</v>
      </c>
      <c r="AD93" s="317">
        <v>0</v>
      </c>
      <c r="AE93" s="317">
        <v>0</v>
      </c>
      <c r="AF93" s="317">
        <v>0</v>
      </c>
      <c r="AG93" s="317">
        <v>0</v>
      </c>
      <c r="AH93" s="317">
        <v>0</v>
      </c>
      <c r="AI93" s="317">
        <v>0</v>
      </c>
      <c r="AJ93" s="317">
        <v>0</v>
      </c>
      <c r="AK93" s="317">
        <v>0</v>
      </c>
      <c r="AL93" s="317">
        <v>0</v>
      </c>
      <c r="AM93" s="317">
        <v>0</v>
      </c>
      <c r="AN93" s="317">
        <v>0</v>
      </c>
      <c r="AO93" s="317">
        <v>0</v>
      </c>
      <c r="AP93" s="317">
        <v>0</v>
      </c>
      <c r="AQ93" s="317">
        <v>0</v>
      </c>
      <c r="AR93" s="317">
        <v>0</v>
      </c>
      <c r="AS93" s="317">
        <v>0</v>
      </c>
      <c r="AT93" s="317">
        <v>0</v>
      </c>
      <c r="AU93" s="317">
        <v>4419.2060445221077</v>
      </c>
      <c r="AV93" s="317">
        <v>5793.0088647894809</v>
      </c>
      <c r="AW93" s="317">
        <v>7295.6211484556179</v>
      </c>
      <c r="AX93" s="317">
        <v>8383.0804238555793</v>
      </c>
      <c r="AY93" s="317">
        <v>9091.909343262887</v>
      </c>
      <c r="AZ93" s="317">
        <v>9369.5695732558543</v>
      </c>
      <c r="BA93" s="317">
        <v>9187.7939726726072</v>
      </c>
      <c r="BB93" s="317">
        <v>9008.8431824430845</v>
      </c>
      <c r="BC93" s="317">
        <v>9063.1773210835672</v>
      </c>
      <c r="BD93" s="317">
        <v>9188.3973775213399</v>
      </c>
      <c r="BE93" s="317">
        <v>9672.7868191913331</v>
      </c>
      <c r="BF93" s="317">
        <v>10849.113763887728</v>
      </c>
      <c r="BG93" s="317">
        <v>10751.478421043403</v>
      </c>
      <c r="BH93" s="317">
        <v>11363.364873161152</v>
      </c>
      <c r="BI93" s="317">
        <v>12056.628013222573</v>
      </c>
      <c r="BJ93" s="317">
        <v>12813.144898714012</v>
      </c>
      <c r="BK93" s="317">
        <v>13523.877042990962</v>
      </c>
      <c r="BL93" s="317">
        <v>15034.309719644634</v>
      </c>
      <c r="BM93" s="317">
        <v>18308.575108472254</v>
      </c>
      <c r="BN93" s="317">
        <v>19839.073343558604</v>
      </c>
      <c r="BO93" s="317">
        <v>21032.247051737751</v>
      </c>
      <c r="BP93" s="317">
        <v>21542.21249170406</v>
      </c>
      <c r="BQ93" s="317">
        <v>21393.668642205892</v>
      </c>
      <c r="BR93" s="317">
        <v>21217.801651238518</v>
      </c>
      <c r="BS93" s="317">
        <v>20991.381428537097</v>
      </c>
      <c r="BT93" s="317">
        <v>19775.156786024327</v>
      </c>
      <c r="BU93" s="317">
        <v>18525.519040784526</v>
      </c>
      <c r="BV93" s="317">
        <v>16744.30418537341</v>
      </c>
      <c r="BW93" s="317">
        <v>14300.793927796047</v>
      </c>
      <c r="BX93" s="317">
        <v>12327.021767638887</v>
      </c>
      <c r="BY93" s="317">
        <v>12092.144066733907</v>
      </c>
      <c r="BZ93" s="317">
        <v>11362.047976384994</v>
      </c>
      <c r="CA93" s="317">
        <v>10243.847738426253</v>
      </c>
      <c r="CB93" s="317">
        <v>8815.4895620167645</v>
      </c>
      <c r="CC93" s="318">
        <v>6842.0307697004428</v>
      </c>
    </row>
    <row r="94" spans="1:81" s="49" customFormat="1" x14ac:dyDescent="0.4">
      <c r="B94" s="178" t="s">
        <v>576</v>
      </c>
      <c r="D94" s="317" t="s">
        <v>443</v>
      </c>
      <c r="E94" s="317" t="s">
        <v>443</v>
      </c>
      <c r="F94" s="317" t="s">
        <v>443</v>
      </c>
      <c r="G94" s="317" t="s">
        <v>443</v>
      </c>
      <c r="H94" s="317" t="s">
        <v>443</v>
      </c>
      <c r="I94" s="317" t="s">
        <v>443</v>
      </c>
      <c r="J94" s="317" t="s">
        <v>443</v>
      </c>
      <c r="K94" s="317" t="s">
        <v>443</v>
      </c>
      <c r="L94" s="317" t="s">
        <v>443</v>
      </c>
      <c r="M94" s="317" t="s">
        <v>443</v>
      </c>
      <c r="N94" s="317" t="s">
        <v>443</v>
      </c>
      <c r="O94" s="317" t="s">
        <v>443</v>
      </c>
      <c r="P94" s="317" t="s">
        <v>443</v>
      </c>
      <c r="Q94" s="317" t="s">
        <v>443</v>
      </c>
      <c r="R94" s="317" t="s">
        <v>443</v>
      </c>
      <c r="S94" s="317" t="s">
        <v>443</v>
      </c>
      <c r="T94" s="317" t="s">
        <v>443</v>
      </c>
      <c r="U94" s="317" t="s">
        <v>443</v>
      </c>
      <c r="V94" s="317" t="s">
        <v>443</v>
      </c>
      <c r="W94" s="317" t="s">
        <v>443</v>
      </c>
      <c r="X94" s="317" t="s">
        <v>443</v>
      </c>
      <c r="Y94" s="317" t="s">
        <v>443</v>
      </c>
      <c r="Z94" s="317" t="s">
        <v>443</v>
      </c>
      <c r="AA94" s="317" t="s">
        <v>443</v>
      </c>
      <c r="AB94" s="317" t="s">
        <v>443</v>
      </c>
      <c r="AC94" s="317" t="s">
        <v>443</v>
      </c>
      <c r="AD94" s="317" t="s">
        <v>443</v>
      </c>
      <c r="AE94" s="317" t="s">
        <v>443</v>
      </c>
      <c r="AF94" s="317" t="s">
        <v>443</v>
      </c>
      <c r="AG94" s="317" t="s">
        <v>443</v>
      </c>
      <c r="AH94" s="317" t="s">
        <v>443</v>
      </c>
      <c r="AI94" s="317" t="s">
        <v>443</v>
      </c>
      <c r="AJ94" s="317" t="s">
        <v>443</v>
      </c>
      <c r="AK94" s="317" t="s">
        <v>443</v>
      </c>
      <c r="AL94" s="317" t="s">
        <v>443</v>
      </c>
      <c r="AM94" s="317" t="s">
        <v>443</v>
      </c>
      <c r="AN94" s="317" t="s">
        <v>443</v>
      </c>
      <c r="AO94" s="317" t="s">
        <v>443</v>
      </c>
      <c r="AP94" s="317" t="s">
        <v>443</v>
      </c>
      <c r="AQ94" s="317" t="s">
        <v>443</v>
      </c>
      <c r="AR94" s="317" t="s">
        <v>443</v>
      </c>
      <c r="AS94" s="317" t="s">
        <v>443</v>
      </c>
      <c r="AT94" s="317" t="s">
        <v>443</v>
      </c>
      <c r="AU94" s="317">
        <v>3968.2885877480812</v>
      </c>
      <c r="AV94" s="317">
        <v>5236.0575708250644</v>
      </c>
      <c r="AW94" s="317">
        <v>6634.3160748647451</v>
      </c>
      <c r="AX94" s="317">
        <v>7620.6567654993778</v>
      </c>
      <c r="AY94" s="317">
        <v>8259.0506582509679</v>
      </c>
      <c r="AZ94" s="317">
        <v>8502.1596331458131</v>
      </c>
      <c r="BA94" s="317">
        <v>8292.4131999682195</v>
      </c>
      <c r="BB94" s="317">
        <v>8094.840637538874</v>
      </c>
      <c r="BC94" s="317">
        <v>8125.6582318703686</v>
      </c>
      <c r="BD94" s="317">
        <v>8227.1291954195476</v>
      </c>
      <c r="BE94" s="317">
        <v>8657.8021657739228</v>
      </c>
      <c r="BF94" s="317">
        <v>9663.840328689208</v>
      </c>
      <c r="BG94" s="317">
        <v>9453.8526253857945</v>
      </c>
      <c r="BH94" s="317">
        <v>10053.531064543187</v>
      </c>
      <c r="BI94" s="317">
        <v>10730.957064451053</v>
      </c>
      <c r="BJ94" s="317">
        <v>11449.754000526224</v>
      </c>
      <c r="BK94" s="317">
        <v>12103.798383697131</v>
      </c>
      <c r="BL94" s="317">
        <v>13438.127496893076</v>
      </c>
      <c r="BM94" s="317">
        <v>16412.030632264421</v>
      </c>
      <c r="BN94" s="317">
        <v>17787.241253730139</v>
      </c>
      <c r="BO94" s="317">
        <v>18850.182752920351</v>
      </c>
      <c r="BP94" s="317">
        <v>19317.326416828157</v>
      </c>
      <c r="BQ94" s="317">
        <v>19195.88140860651</v>
      </c>
      <c r="BR94" s="317">
        <v>19038.417589803987</v>
      </c>
      <c r="BS94" s="317">
        <v>18827.981429890588</v>
      </c>
      <c r="BT94" s="317">
        <v>17718.809924206216</v>
      </c>
      <c r="BU94" s="317">
        <v>16565.561397545953</v>
      </c>
      <c r="BV94" s="317">
        <v>14936.944406534931</v>
      </c>
      <c r="BW94" s="317">
        <v>12693.608870582491</v>
      </c>
      <c r="BX94" s="317">
        <v>10934.851564020411</v>
      </c>
      <c r="BY94" s="317">
        <v>10722.023221747608</v>
      </c>
      <c r="BZ94" s="317">
        <v>10063.383156792552</v>
      </c>
      <c r="CA94" s="317">
        <v>9060.2548797255331</v>
      </c>
      <c r="CB94" s="317">
        <v>7788.0870759153086</v>
      </c>
      <c r="CC94" s="318">
        <v>6016.9299364120452</v>
      </c>
    </row>
    <row r="95" spans="1:81" s="49" customFormat="1" x14ac:dyDescent="0.4">
      <c r="B95" s="178" t="s">
        <v>577</v>
      </c>
      <c r="D95" s="317" t="s">
        <v>443</v>
      </c>
      <c r="E95" s="317" t="s">
        <v>443</v>
      </c>
      <c r="F95" s="317" t="s">
        <v>443</v>
      </c>
      <c r="G95" s="317" t="s">
        <v>443</v>
      </c>
      <c r="H95" s="317" t="s">
        <v>443</v>
      </c>
      <c r="I95" s="317" t="s">
        <v>443</v>
      </c>
      <c r="J95" s="317" t="s">
        <v>443</v>
      </c>
      <c r="K95" s="317" t="s">
        <v>443</v>
      </c>
      <c r="L95" s="317" t="s">
        <v>443</v>
      </c>
      <c r="M95" s="317" t="s">
        <v>443</v>
      </c>
      <c r="N95" s="317" t="s">
        <v>443</v>
      </c>
      <c r="O95" s="317" t="s">
        <v>443</v>
      </c>
      <c r="P95" s="317" t="s">
        <v>443</v>
      </c>
      <c r="Q95" s="317" t="s">
        <v>443</v>
      </c>
      <c r="R95" s="317" t="s">
        <v>443</v>
      </c>
      <c r="S95" s="317" t="s">
        <v>443</v>
      </c>
      <c r="T95" s="317" t="s">
        <v>443</v>
      </c>
      <c r="U95" s="317" t="s">
        <v>443</v>
      </c>
      <c r="V95" s="317" t="s">
        <v>443</v>
      </c>
      <c r="W95" s="317" t="s">
        <v>443</v>
      </c>
      <c r="X95" s="317" t="s">
        <v>443</v>
      </c>
      <c r="Y95" s="317" t="s">
        <v>443</v>
      </c>
      <c r="Z95" s="317" t="s">
        <v>443</v>
      </c>
      <c r="AA95" s="317" t="s">
        <v>443</v>
      </c>
      <c r="AB95" s="317" t="s">
        <v>443</v>
      </c>
      <c r="AC95" s="317" t="s">
        <v>443</v>
      </c>
      <c r="AD95" s="317" t="s">
        <v>443</v>
      </c>
      <c r="AE95" s="317" t="s">
        <v>443</v>
      </c>
      <c r="AF95" s="317" t="s">
        <v>443</v>
      </c>
      <c r="AG95" s="317" t="s">
        <v>443</v>
      </c>
      <c r="AH95" s="317" t="s">
        <v>443</v>
      </c>
      <c r="AI95" s="317" t="s">
        <v>443</v>
      </c>
      <c r="AJ95" s="317" t="s">
        <v>443</v>
      </c>
      <c r="AK95" s="317" t="s">
        <v>443</v>
      </c>
      <c r="AL95" s="317" t="s">
        <v>443</v>
      </c>
      <c r="AM95" s="317" t="s">
        <v>443</v>
      </c>
      <c r="AN95" s="317" t="s">
        <v>443</v>
      </c>
      <c r="AO95" s="317" t="s">
        <v>443</v>
      </c>
      <c r="AP95" s="317" t="s">
        <v>443</v>
      </c>
      <c r="AQ95" s="317" t="s">
        <v>443</v>
      </c>
      <c r="AR95" s="317" t="s">
        <v>443</v>
      </c>
      <c r="AS95" s="317" t="s">
        <v>443</v>
      </c>
      <c r="AT95" s="317" t="s">
        <v>443</v>
      </c>
      <c r="AU95" s="317">
        <v>201.05280519204447</v>
      </c>
      <c r="AV95" s="317">
        <v>252.81771621439233</v>
      </c>
      <c r="AW95" s="317">
        <v>305.96944861209295</v>
      </c>
      <c r="AX95" s="317">
        <v>348.18735330915263</v>
      </c>
      <c r="AY95" s="317">
        <v>371.91443321105453</v>
      </c>
      <c r="AZ95" s="317">
        <v>380.73493330772123</v>
      </c>
      <c r="BA95" s="317">
        <v>377.77192591611851</v>
      </c>
      <c r="BB95" s="317">
        <v>372.15499121631962</v>
      </c>
      <c r="BC95" s="317">
        <v>378.99925367725109</v>
      </c>
      <c r="BD95" s="317">
        <v>381.36097921116101</v>
      </c>
      <c r="BE95" s="317">
        <v>394.11843472591511</v>
      </c>
      <c r="BF95" s="317">
        <v>434.19120154938486</v>
      </c>
      <c r="BG95" s="317">
        <v>400.31573089235371</v>
      </c>
      <c r="BH95" s="317">
        <v>407.26950842756116</v>
      </c>
      <c r="BI95" s="317">
        <v>419.46064380561086</v>
      </c>
      <c r="BJ95" s="317">
        <v>438.67796589735821</v>
      </c>
      <c r="BK95" s="317">
        <v>470.57915748531684</v>
      </c>
      <c r="BL95" s="317">
        <v>572.063603139267</v>
      </c>
      <c r="BM95" s="317">
        <v>735.41454650974231</v>
      </c>
      <c r="BN95" s="317">
        <v>817.49083555693585</v>
      </c>
      <c r="BO95" s="317">
        <v>896.32875459024876</v>
      </c>
      <c r="BP95" s="317">
        <v>910.9648810220209</v>
      </c>
      <c r="BQ95" s="317">
        <v>908.18446899268451</v>
      </c>
      <c r="BR95" s="317">
        <v>904.35808414997018</v>
      </c>
      <c r="BS95" s="317">
        <v>905.92106265957318</v>
      </c>
      <c r="BT95" s="317">
        <v>863.14750647520907</v>
      </c>
      <c r="BU95" s="317">
        <v>827.75080219455526</v>
      </c>
      <c r="BV95" s="317">
        <v>762.03387092246555</v>
      </c>
      <c r="BW95" s="317">
        <v>680.36787636106931</v>
      </c>
      <c r="BX95" s="317">
        <v>586.06397214057085</v>
      </c>
      <c r="BY95" s="317">
        <v>578.80068064191801</v>
      </c>
      <c r="BZ95" s="317">
        <v>550.66362669682519</v>
      </c>
      <c r="CA95" s="317">
        <v>503.04295871979184</v>
      </c>
      <c r="CB95" s="317">
        <v>436.45919527372274</v>
      </c>
      <c r="CC95" s="318">
        <v>337.46116946176824</v>
      </c>
    </row>
    <row r="96" spans="1:81" s="49" customFormat="1" x14ac:dyDescent="0.4">
      <c r="B96" s="178" t="s">
        <v>578</v>
      </c>
      <c r="D96" s="317" t="s">
        <v>443</v>
      </c>
      <c r="E96" s="317" t="s">
        <v>443</v>
      </c>
      <c r="F96" s="317" t="s">
        <v>443</v>
      </c>
      <c r="G96" s="317" t="s">
        <v>443</v>
      </c>
      <c r="H96" s="317" t="s">
        <v>443</v>
      </c>
      <c r="I96" s="317" t="s">
        <v>443</v>
      </c>
      <c r="J96" s="317" t="s">
        <v>443</v>
      </c>
      <c r="K96" s="317" t="s">
        <v>443</v>
      </c>
      <c r="L96" s="317" t="s">
        <v>443</v>
      </c>
      <c r="M96" s="317" t="s">
        <v>443</v>
      </c>
      <c r="N96" s="317" t="s">
        <v>443</v>
      </c>
      <c r="O96" s="317" t="s">
        <v>443</v>
      </c>
      <c r="P96" s="317" t="s">
        <v>443</v>
      </c>
      <c r="Q96" s="317" t="s">
        <v>443</v>
      </c>
      <c r="R96" s="317" t="s">
        <v>443</v>
      </c>
      <c r="S96" s="317" t="s">
        <v>443</v>
      </c>
      <c r="T96" s="317" t="s">
        <v>443</v>
      </c>
      <c r="U96" s="317" t="s">
        <v>443</v>
      </c>
      <c r="V96" s="317" t="s">
        <v>443</v>
      </c>
      <c r="W96" s="317" t="s">
        <v>443</v>
      </c>
      <c r="X96" s="317" t="s">
        <v>443</v>
      </c>
      <c r="Y96" s="317" t="s">
        <v>443</v>
      </c>
      <c r="Z96" s="317" t="s">
        <v>443</v>
      </c>
      <c r="AA96" s="317" t="s">
        <v>443</v>
      </c>
      <c r="AB96" s="317" t="s">
        <v>443</v>
      </c>
      <c r="AC96" s="317" t="s">
        <v>443</v>
      </c>
      <c r="AD96" s="317" t="s">
        <v>443</v>
      </c>
      <c r="AE96" s="317" t="s">
        <v>443</v>
      </c>
      <c r="AF96" s="317" t="s">
        <v>443</v>
      </c>
      <c r="AG96" s="317" t="s">
        <v>443</v>
      </c>
      <c r="AH96" s="317" t="s">
        <v>443</v>
      </c>
      <c r="AI96" s="317" t="s">
        <v>443</v>
      </c>
      <c r="AJ96" s="317" t="s">
        <v>443</v>
      </c>
      <c r="AK96" s="317" t="s">
        <v>443</v>
      </c>
      <c r="AL96" s="317" t="s">
        <v>443</v>
      </c>
      <c r="AM96" s="317" t="s">
        <v>443</v>
      </c>
      <c r="AN96" s="317" t="s">
        <v>443</v>
      </c>
      <c r="AO96" s="317" t="s">
        <v>443</v>
      </c>
      <c r="AP96" s="317" t="s">
        <v>443</v>
      </c>
      <c r="AQ96" s="317" t="s">
        <v>443</v>
      </c>
      <c r="AR96" s="317" t="s">
        <v>443</v>
      </c>
      <c r="AS96" s="317" t="s">
        <v>443</v>
      </c>
      <c r="AT96" s="317" t="s">
        <v>443</v>
      </c>
      <c r="AU96" s="317">
        <v>249.86465158198214</v>
      </c>
      <c r="AV96" s="317">
        <v>304.13357775002402</v>
      </c>
      <c r="AW96" s="317">
        <v>355.3356249787808</v>
      </c>
      <c r="AX96" s="317">
        <v>414.23630504704857</v>
      </c>
      <c r="AY96" s="317">
        <v>460.94425180086648</v>
      </c>
      <c r="AZ96" s="317">
        <v>486.67500680232007</v>
      </c>
      <c r="BA96" s="317">
        <v>517.60884678826926</v>
      </c>
      <c r="BB96" s="317">
        <v>541.84755368789183</v>
      </c>
      <c r="BC96" s="317">
        <v>558.51983553594789</v>
      </c>
      <c r="BD96" s="317">
        <v>579.90720289062972</v>
      </c>
      <c r="BE96" s="317">
        <v>620.86621869149644</v>
      </c>
      <c r="BF96" s="317">
        <v>751.08223364913613</v>
      </c>
      <c r="BG96" s="317">
        <v>897.31006476525442</v>
      </c>
      <c r="BH96" s="317">
        <v>902.56430019040329</v>
      </c>
      <c r="BI96" s="317">
        <v>906.21030496590959</v>
      </c>
      <c r="BJ96" s="317">
        <v>924.7129322904301</v>
      </c>
      <c r="BK96" s="317">
        <v>949.49950180851374</v>
      </c>
      <c r="BL96" s="317">
        <v>1024.1186196122912</v>
      </c>
      <c r="BM96" s="317">
        <v>1161.1299296980919</v>
      </c>
      <c r="BN96" s="317">
        <v>1234.3412542715312</v>
      </c>
      <c r="BO96" s="317">
        <v>1285.7355442271503</v>
      </c>
      <c r="BP96" s="317">
        <v>1313.9211938538785</v>
      </c>
      <c r="BQ96" s="317">
        <v>1289.6027646066937</v>
      </c>
      <c r="BR96" s="317">
        <v>1275.0259772845618</v>
      </c>
      <c r="BS96" s="317">
        <v>1257.4789359869333</v>
      </c>
      <c r="BT96" s="317">
        <v>1193.1993553429074</v>
      </c>
      <c r="BU96" s="317">
        <v>1132.2068410440181</v>
      </c>
      <c r="BV96" s="317">
        <v>1045.3259079160125</v>
      </c>
      <c r="BW96" s="317">
        <v>926.81718085248781</v>
      </c>
      <c r="BX96" s="317">
        <v>806.10623147790557</v>
      </c>
      <c r="BY96" s="317">
        <v>791.32016434438071</v>
      </c>
      <c r="BZ96" s="317">
        <v>748.00119289561587</v>
      </c>
      <c r="CA96" s="317">
        <v>680.54989998092879</v>
      </c>
      <c r="CB96" s="317">
        <v>590.94329082773095</v>
      </c>
      <c r="CC96" s="318">
        <v>487.63966382662841</v>
      </c>
    </row>
    <row r="97" spans="1:81" s="49" customFormat="1" ht="26.25" customHeight="1" x14ac:dyDescent="0.4">
      <c r="B97" s="49" t="s">
        <v>581</v>
      </c>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c r="BN97" s="317"/>
      <c r="BO97" s="317"/>
      <c r="BP97" s="317"/>
      <c r="BQ97" s="317"/>
      <c r="BR97" s="317"/>
      <c r="BS97" s="317"/>
      <c r="BT97" s="317"/>
      <c r="BU97" s="317"/>
      <c r="BV97" s="317"/>
      <c r="BW97" s="317"/>
      <c r="BX97" s="317"/>
      <c r="BY97" s="317"/>
      <c r="BZ97" s="317"/>
      <c r="CA97" s="317"/>
      <c r="CB97" s="317"/>
      <c r="CC97" s="318"/>
    </row>
    <row r="98" spans="1:81" s="49" customFormat="1" x14ac:dyDescent="0.4">
      <c r="B98" s="65" t="s">
        <v>582</v>
      </c>
      <c r="D98" s="317">
        <v>0</v>
      </c>
      <c r="E98" s="317">
        <v>0</v>
      </c>
      <c r="F98" s="317">
        <v>0</v>
      </c>
      <c r="G98" s="317">
        <v>0</v>
      </c>
      <c r="H98" s="317">
        <v>0</v>
      </c>
      <c r="I98" s="317">
        <v>0</v>
      </c>
      <c r="J98" s="317">
        <v>0</v>
      </c>
      <c r="K98" s="317">
        <v>0</v>
      </c>
      <c r="L98" s="317">
        <v>0</v>
      </c>
      <c r="M98" s="317">
        <v>0</v>
      </c>
      <c r="N98" s="317">
        <v>0</v>
      </c>
      <c r="O98" s="317">
        <v>0</v>
      </c>
      <c r="P98" s="317">
        <v>0</v>
      </c>
      <c r="Q98" s="317">
        <v>0</v>
      </c>
      <c r="R98" s="317">
        <v>0</v>
      </c>
      <c r="S98" s="317">
        <v>0</v>
      </c>
      <c r="T98" s="317">
        <v>0</v>
      </c>
      <c r="U98" s="317">
        <v>0</v>
      </c>
      <c r="V98" s="317">
        <v>0</v>
      </c>
      <c r="W98" s="317">
        <v>0</v>
      </c>
      <c r="X98" s="317">
        <v>0</v>
      </c>
      <c r="Y98" s="317">
        <v>0</v>
      </c>
      <c r="Z98" s="317">
        <v>0</v>
      </c>
      <c r="AA98" s="317">
        <v>0</v>
      </c>
      <c r="AB98" s="317">
        <v>0</v>
      </c>
      <c r="AC98" s="317">
        <v>0</v>
      </c>
      <c r="AD98" s="317">
        <v>0</v>
      </c>
      <c r="AE98" s="317">
        <v>0</v>
      </c>
      <c r="AF98" s="317">
        <v>0</v>
      </c>
      <c r="AG98" s="317">
        <v>0</v>
      </c>
      <c r="AH98" s="317">
        <v>0</v>
      </c>
      <c r="AI98" s="317">
        <v>0</v>
      </c>
      <c r="AJ98" s="317">
        <v>0</v>
      </c>
      <c r="AK98" s="317">
        <v>0</v>
      </c>
      <c r="AL98" s="317">
        <v>0</v>
      </c>
      <c r="AM98" s="317">
        <v>0</v>
      </c>
      <c r="AN98" s="317">
        <v>0</v>
      </c>
      <c r="AO98" s="317">
        <v>0</v>
      </c>
      <c r="AP98" s="317">
        <v>0</v>
      </c>
      <c r="AQ98" s="317">
        <v>0</v>
      </c>
      <c r="AR98" s="317">
        <v>0</v>
      </c>
      <c r="AS98" s="317">
        <v>0</v>
      </c>
      <c r="AT98" s="317">
        <v>0</v>
      </c>
      <c r="AU98" s="317">
        <v>4959.8417195573784</v>
      </c>
      <c r="AV98" s="317">
        <v>6309.1879608559129</v>
      </c>
      <c r="AW98" s="317">
        <v>7758.3029211306421</v>
      </c>
      <c r="AX98" s="317">
        <v>8792.6066845622245</v>
      </c>
      <c r="AY98" s="317">
        <v>9437.1759709238377</v>
      </c>
      <c r="AZ98" s="317">
        <v>9722.00819607228</v>
      </c>
      <c r="BA98" s="317">
        <v>9632.5469607448977</v>
      </c>
      <c r="BB98" s="317">
        <v>9484.4822864487924</v>
      </c>
      <c r="BC98" s="317">
        <v>9519.0410047555943</v>
      </c>
      <c r="BD98" s="317">
        <v>9619.3152414239485</v>
      </c>
      <c r="BE98" s="317">
        <v>10164.742618281738</v>
      </c>
      <c r="BF98" s="317">
        <v>11402.786208596335</v>
      </c>
      <c r="BG98" s="317">
        <v>11089.41943356511</v>
      </c>
      <c r="BH98" s="317">
        <v>18285.526498011091</v>
      </c>
      <c r="BI98" s="317">
        <v>18862.565438655714</v>
      </c>
      <c r="BJ98" s="317">
        <v>19614.250321477641</v>
      </c>
      <c r="BK98" s="317">
        <v>20276.95308069219</v>
      </c>
      <c r="BL98" s="317">
        <v>21465.197492114392</v>
      </c>
      <c r="BM98" s="317">
        <v>24718.715375371317</v>
      </c>
      <c r="BN98" s="317">
        <v>26037.838776146131</v>
      </c>
      <c r="BO98" s="317">
        <v>27307.363397066183</v>
      </c>
      <c r="BP98" s="317">
        <v>28034.005068094037</v>
      </c>
      <c r="BQ98" s="317">
        <v>27826.424749183134</v>
      </c>
      <c r="BR98" s="317">
        <v>27510.118371810688</v>
      </c>
      <c r="BS98" s="317">
        <v>27129.894508813297</v>
      </c>
      <c r="BT98" s="317">
        <v>25666.453493688896</v>
      </c>
      <c r="BU98" s="317">
        <v>23880.445886965845</v>
      </c>
      <c r="BV98" s="317">
        <v>21744.940346747273</v>
      </c>
      <c r="BW98" s="317">
        <v>18828.917665916255</v>
      </c>
      <c r="BX98" s="317">
        <v>16550.568772630955</v>
      </c>
      <c r="BY98" s="317">
        <v>16442.841752666089</v>
      </c>
      <c r="BZ98" s="317">
        <v>15709.833273919792</v>
      </c>
      <c r="CA98" s="317">
        <v>14416.58358300327</v>
      </c>
      <c r="CB98" s="317">
        <v>12783.288854804379</v>
      </c>
      <c r="CC98" s="318">
        <v>10499.306084349886</v>
      </c>
    </row>
    <row r="99" spans="1:81" s="49" customFormat="1" x14ac:dyDescent="0.4">
      <c r="B99" s="178" t="s">
        <v>610</v>
      </c>
      <c r="D99" s="317" t="s">
        <v>443</v>
      </c>
      <c r="E99" s="317" t="s">
        <v>443</v>
      </c>
      <c r="F99" s="317" t="s">
        <v>443</v>
      </c>
      <c r="G99" s="317" t="s">
        <v>443</v>
      </c>
      <c r="H99" s="317" t="s">
        <v>443</v>
      </c>
      <c r="I99" s="317" t="s">
        <v>443</v>
      </c>
      <c r="J99" s="317" t="s">
        <v>443</v>
      </c>
      <c r="K99" s="317" t="s">
        <v>443</v>
      </c>
      <c r="L99" s="317" t="s">
        <v>443</v>
      </c>
      <c r="M99" s="317" t="s">
        <v>443</v>
      </c>
      <c r="N99" s="317" t="s">
        <v>443</v>
      </c>
      <c r="O99" s="317" t="s">
        <v>443</v>
      </c>
      <c r="P99" s="317" t="s">
        <v>443</v>
      </c>
      <c r="Q99" s="317" t="s">
        <v>443</v>
      </c>
      <c r="R99" s="317" t="s">
        <v>443</v>
      </c>
      <c r="S99" s="317" t="s">
        <v>443</v>
      </c>
      <c r="T99" s="317" t="s">
        <v>443</v>
      </c>
      <c r="U99" s="317" t="s">
        <v>443</v>
      </c>
      <c r="V99" s="317" t="s">
        <v>443</v>
      </c>
      <c r="W99" s="317" t="s">
        <v>443</v>
      </c>
      <c r="X99" s="317" t="s">
        <v>443</v>
      </c>
      <c r="Y99" s="317" t="s">
        <v>443</v>
      </c>
      <c r="Z99" s="317" t="s">
        <v>443</v>
      </c>
      <c r="AA99" s="317" t="s">
        <v>443</v>
      </c>
      <c r="AB99" s="317" t="s">
        <v>443</v>
      </c>
      <c r="AC99" s="317" t="s">
        <v>443</v>
      </c>
      <c r="AD99" s="317" t="s">
        <v>443</v>
      </c>
      <c r="AE99" s="317" t="s">
        <v>443</v>
      </c>
      <c r="AF99" s="317" t="s">
        <v>443</v>
      </c>
      <c r="AG99" s="317" t="s">
        <v>443</v>
      </c>
      <c r="AH99" s="317" t="s">
        <v>443</v>
      </c>
      <c r="AI99" s="317" t="s">
        <v>443</v>
      </c>
      <c r="AJ99" s="317" t="s">
        <v>443</v>
      </c>
      <c r="AK99" s="317" t="s">
        <v>443</v>
      </c>
      <c r="AL99" s="317" t="s">
        <v>443</v>
      </c>
      <c r="AM99" s="317" t="s">
        <v>443</v>
      </c>
      <c r="AN99" s="317" t="s">
        <v>443</v>
      </c>
      <c r="AO99" s="317" t="s">
        <v>443</v>
      </c>
      <c r="AP99" s="317" t="s">
        <v>443</v>
      </c>
      <c r="AQ99" s="317" t="s">
        <v>443</v>
      </c>
      <c r="AR99" s="317" t="s">
        <v>443</v>
      </c>
      <c r="AS99" s="317" t="s">
        <v>443</v>
      </c>
      <c r="AT99" s="317" t="s">
        <v>443</v>
      </c>
      <c r="AU99" s="317" t="s">
        <v>443</v>
      </c>
      <c r="AV99" s="317" t="s">
        <v>443</v>
      </c>
      <c r="AW99" s="317" t="s">
        <v>443</v>
      </c>
      <c r="AX99" s="317">
        <v>7616.5472693831844</v>
      </c>
      <c r="AY99" s="317">
        <v>8296.9096422900238</v>
      </c>
      <c r="AZ99" s="317">
        <v>8568.954753915963</v>
      </c>
      <c r="BA99" s="317">
        <v>8444.5595783264489</v>
      </c>
      <c r="BB99" s="317">
        <v>8288.7512957640683</v>
      </c>
      <c r="BC99" s="317">
        <v>8315.5109176254155</v>
      </c>
      <c r="BD99" s="317">
        <v>8421.0198882284949</v>
      </c>
      <c r="BE99" s="317">
        <v>8902.3000621741776</v>
      </c>
      <c r="BF99" s="317">
        <v>10028.878773936112</v>
      </c>
      <c r="BG99" s="317">
        <v>9924.8321514167365</v>
      </c>
      <c r="BH99" s="317">
        <v>11156.92466290624</v>
      </c>
      <c r="BI99" s="317">
        <v>11821.680263005399</v>
      </c>
      <c r="BJ99" s="317">
        <v>12573.705674073575</v>
      </c>
      <c r="BK99" s="317">
        <v>13299.948888361138</v>
      </c>
      <c r="BL99" s="317">
        <v>14789.151021600192</v>
      </c>
      <c r="BM99" s="317">
        <v>18006.869982728331</v>
      </c>
      <c r="BN99" s="317">
        <v>19508.152019229929</v>
      </c>
      <c r="BO99" s="317">
        <v>20657.289556673462</v>
      </c>
      <c r="BP99" s="317">
        <v>21161.753835529082</v>
      </c>
      <c r="BQ99" s="317">
        <v>20997.690080736953</v>
      </c>
      <c r="BR99" s="317">
        <v>20740.374294468125</v>
      </c>
      <c r="BS99" s="317">
        <v>20470.40273660799</v>
      </c>
      <c r="BT99" s="317">
        <v>19341.058773674973</v>
      </c>
      <c r="BU99" s="317">
        <v>18066.086796889438</v>
      </c>
      <c r="BV99" s="317">
        <v>16373.370570550735</v>
      </c>
      <c r="BW99" s="317">
        <v>13979.789256125814</v>
      </c>
      <c r="BX99" s="317">
        <v>12084.89044263096</v>
      </c>
      <c r="BY99" s="317">
        <v>11860.679542700585</v>
      </c>
      <c r="BZ99" s="317">
        <v>11148.902739986379</v>
      </c>
      <c r="CA99" s="317">
        <v>10057.924362668424</v>
      </c>
      <c r="CB99" s="317">
        <v>8657.2313799451185</v>
      </c>
      <c r="CC99" s="318">
        <v>6741.9178302847131</v>
      </c>
    </row>
    <row r="100" spans="1:81" s="49" customFormat="1" x14ac:dyDescent="0.4">
      <c r="B100" s="178" t="s">
        <v>611</v>
      </c>
      <c r="D100" s="317" t="s">
        <v>443</v>
      </c>
      <c r="E100" s="317" t="s">
        <v>443</v>
      </c>
      <c r="F100" s="317" t="s">
        <v>443</v>
      </c>
      <c r="G100" s="317" t="s">
        <v>443</v>
      </c>
      <c r="H100" s="317" t="s">
        <v>443</v>
      </c>
      <c r="I100" s="317" t="s">
        <v>443</v>
      </c>
      <c r="J100" s="317" t="s">
        <v>443</v>
      </c>
      <c r="K100" s="317" t="s">
        <v>443</v>
      </c>
      <c r="L100" s="317" t="s">
        <v>443</v>
      </c>
      <c r="M100" s="317" t="s">
        <v>443</v>
      </c>
      <c r="N100" s="317" t="s">
        <v>443</v>
      </c>
      <c r="O100" s="317" t="s">
        <v>443</v>
      </c>
      <c r="P100" s="317" t="s">
        <v>443</v>
      </c>
      <c r="Q100" s="317" t="s">
        <v>443</v>
      </c>
      <c r="R100" s="317" t="s">
        <v>443</v>
      </c>
      <c r="S100" s="317" t="s">
        <v>443</v>
      </c>
      <c r="T100" s="317" t="s">
        <v>443</v>
      </c>
      <c r="U100" s="317" t="s">
        <v>443</v>
      </c>
      <c r="V100" s="317" t="s">
        <v>443</v>
      </c>
      <c r="W100" s="317" t="s">
        <v>443</v>
      </c>
      <c r="X100" s="317" t="s">
        <v>443</v>
      </c>
      <c r="Y100" s="317" t="s">
        <v>443</v>
      </c>
      <c r="Z100" s="317" t="s">
        <v>443</v>
      </c>
      <c r="AA100" s="317" t="s">
        <v>443</v>
      </c>
      <c r="AB100" s="317" t="s">
        <v>443</v>
      </c>
      <c r="AC100" s="317" t="s">
        <v>443</v>
      </c>
      <c r="AD100" s="317" t="s">
        <v>443</v>
      </c>
      <c r="AE100" s="317" t="s">
        <v>443</v>
      </c>
      <c r="AF100" s="317" t="s">
        <v>443</v>
      </c>
      <c r="AG100" s="317" t="s">
        <v>443</v>
      </c>
      <c r="AH100" s="317" t="s">
        <v>443</v>
      </c>
      <c r="AI100" s="317" t="s">
        <v>443</v>
      </c>
      <c r="AJ100" s="317" t="s">
        <v>443</v>
      </c>
      <c r="AK100" s="317" t="s">
        <v>443</v>
      </c>
      <c r="AL100" s="317" t="s">
        <v>443</v>
      </c>
      <c r="AM100" s="317" t="s">
        <v>443</v>
      </c>
      <c r="AN100" s="317" t="s">
        <v>443</v>
      </c>
      <c r="AO100" s="317" t="s">
        <v>443</v>
      </c>
      <c r="AP100" s="317" t="s">
        <v>443</v>
      </c>
      <c r="AQ100" s="317" t="s">
        <v>443</v>
      </c>
      <c r="AR100" s="317" t="s">
        <v>443</v>
      </c>
      <c r="AS100" s="317" t="s">
        <v>443</v>
      </c>
      <c r="AT100" s="317" t="s">
        <v>443</v>
      </c>
      <c r="AU100" s="317" t="s">
        <v>443</v>
      </c>
      <c r="AV100" s="317" t="s">
        <v>443</v>
      </c>
      <c r="AW100" s="317" t="s">
        <v>443</v>
      </c>
      <c r="AX100" s="317">
        <v>168.23258795480342</v>
      </c>
      <c r="AY100" s="317">
        <v>155.23357314204699</v>
      </c>
      <c r="AZ100" s="317">
        <v>154.2543285371658</v>
      </c>
      <c r="BA100" s="317">
        <v>146.29898809662762</v>
      </c>
      <c r="BB100" s="317">
        <v>169.65713346736942</v>
      </c>
      <c r="BC100" s="317">
        <v>184.56717260768383</v>
      </c>
      <c r="BD100" s="317">
        <v>195.73888201662916</v>
      </c>
      <c r="BE100" s="317">
        <v>258.54596223548617</v>
      </c>
      <c r="BF100" s="317">
        <v>348.90114036852253</v>
      </c>
      <c r="BG100" s="317">
        <v>442.32478259147064</v>
      </c>
      <c r="BH100" s="317">
        <v>637.9694377543583</v>
      </c>
      <c r="BI100" s="317">
        <v>756.40969358344785</v>
      </c>
      <c r="BJ100" s="317">
        <v>827.56800530527028</v>
      </c>
      <c r="BK100" s="317">
        <v>850.88820937466403</v>
      </c>
      <c r="BL100" s="317">
        <v>764.78496428160963</v>
      </c>
      <c r="BM100" s="317">
        <v>665.67578025509636</v>
      </c>
      <c r="BN100" s="317">
        <v>558.71689527802391</v>
      </c>
      <c r="BO100" s="317">
        <v>583.90155172608422</v>
      </c>
      <c r="BP100" s="317">
        <v>617.31469201099344</v>
      </c>
      <c r="BQ100" s="317">
        <v>654.11628950338775</v>
      </c>
      <c r="BR100" s="317">
        <v>677.88437130761338</v>
      </c>
      <c r="BS100" s="317">
        <v>727.90655133183782</v>
      </c>
      <c r="BT100" s="317">
        <v>743.43527978730276</v>
      </c>
      <c r="BU100" s="317">
        <v>623.57746759700171</v>
      </c>
      <c r="BV100" s="317">
        <v>655.1189502166194</v>
      </c>
      <c r="BW100" s="317">
        <v>717.65694723302454</v>
      </c>
      <c r="BX100" s="317">
        <v>883.82613648787799</v>
      </c>
      <c r="BY100" s="317">
        <v>1048.7011252924681</v>
      </c>
      <c r="BZ100" s="317">
        <v>1147.4907926380133</v>
      </c>
      <c r="CA100" s="317">
        <v>1228.9390111876612</v>
      </c>
      <c r="CB100" s="317">
        <v>1315.3668866969999</v>
      </c>
      <c r="CC100" s="318">
        <v>1407.1627010675891</v>
      </c>
    </row>
    <row r="101" spans="1:81" s="49" customFormat="1" x14ac:dyDescent="0.4">
      <c r="B101" s="178" t="s">
        <v>612</v>
      </c>
      <c r="D101" s="317" t="s">
        <v>443</v>
      </c>
      <c r="E101" s="317" t="s">
        <v>443</v>
      </c>
      <c r="F101" s="317" t="s">
        <v>443</v>
      </c>
      <c r="G101" s="317" t="s">
        <v>443</v>
      </c>
      <c r="H101" s="317" t="s">
        <v>443</v>
      </c>
      <c r="I101" s="317" t="s">
        <v>443</v>
      </c>
      <c r="J101" s="317" t="s">
        <v>443</v>
      </c>
      <c r="K101" s="317" t="s">
        <v>443</v>
      </c>
      <c r="L101" s="317" t="s">
        <v>443</v>
      </c>
      <c r="M101" s="317" t="s">
        <v>443</v>
      </c>
      <c r="N101" s="317" t="s">
        <v>443</v>
      </c>
      <c r="O101" s="317" t="s">
        <v>443</v>
      </c>
      <c r="P101" s="317" t="s">
        <v>443</v>
      </c>
      <c r="Q101" s="317" t="s">
        <v>443</v>
      </c>
      <c r="R101" s="317" t="s">
        <v>443</v>
      </c>
      <c r="S101" s="317" t="s">
        <v>443</v>
      </c>
      <c r="T101" s="317" t="s">
        <v>443</v>
      </c>
      <c r="U101" s="317" t="s">
        <v>443</v>
      </c>
      <c r="V101" s="317" t="s">
        <v>443</v>
      </c>
      <c r="W101" s="317" t="s">
        <v>443</v>
      </c>
      <c r="X101" s="317" t="s">
        <v>443</v>
      </c>
      <c r="Y101" s="317" t="s">
        <v>443</v>
      </c>
      <c r="Z101" s="317" t="s">
        <v>443</v>
      </c>
      <c r="AA101" s="317" t="s">
        <v>443</v>
      </c>
      <c r="AB101" s="317" t="s">
        <v>443</v>
      </c>
      <c r="AC101" s="317" t="s">
        <v>443</v>
      </c>
      <c r="AD101" s="317" t="s">
        <v>443</v>
      </c>
      <c r="AE101" s="317" t="s">
        <v>443</v>
      </c>
      <c r="AF101" s="317" t="s">
        <v>443</v>
      </c>
      <c r="AG101" s="317" t="s">
        <v>443</v>
      </c>
      <c r="AH101" s="317" t="s">
        <v>443</v>
      </c>
      <c r="AI101" s="317" t="s">
        <v>443</v>
      </c>
      <c r="AJ101" s="317" t="s">
        <v>443</v>
      </c>
      <c r="AK101" s="317" t="s">
        <v>443</v>
      </c>
      <c r="AL101" s="317" t="s">
        <v>443</v>
      </c>
      <c r="AM101" s="317" t="s">
        <v>443</v>
      </c>
      <c r="AN101" s="317" t="s">
        <v>443</v>
      </c>
      <c r="AO101" s="317" t="s">
        <v>443</v>
      </c>
      <c r="AP101" s="317" t="s">
        <v>443</v>
      </c>
      <c r="AQ101" s="317" t="s">
        <v>443</v>
      </c>
      <c r="AR101" s="317" t="s">
        <v>443</v>
      </c>
      <c r="AS101" s="317" t="s">
        <v>443</v>
      </c>
      <c r="AT101" s="317" t="s">
        <v>443</v>
      </c>
      <c r="AU101" s="317" t="s">
        <v>443</v>
      </c>
      <c r="AV101" s="317" t="s">
        <v>443</v>
      </c>
      <c r="AW101" s="317" t="s">
        <v>443</v>
      </c>
      <c r="AX101" s="317">
        <v>1007.8268272242371</v>
      </c>
      <c r="AY101" s="317">
        <v>985.03275549176567</v>
      </c>
      <c r="AZ101" s="317">
        <v>998.79911361915163</v>
      </c>
      <c r="BA101" s="317">
        <v>1041.6883943218211</v>
      </c>
      <c r="BB101" s="317">
        <v>1026.0738572173555</v>
      </c>
      <c r="BC101" s="317">
        <v>1018.962914522496</v>
      </c>
      <c r="BD101" s="317">
        <v>1002.5564711788244</v>
      </c>
      <c r="BE101" s="317">
        <v>1003.8965938720739</v>
      </c>
      <c r="BF101" s="317">
        <v>1025.0062942917004</v>
      </c>
      <c r="BG101" s="317">
        <v>722.26249955690275</v>
      </c>
      <c r="BH101" s="317">
        <v>6490.632397350495</v>
      </c>
      <c r="BI101" s="317">
        <v>6284.4754820668668</v>
      </c>
      <c r="BJ101" s="317">
        <v>6212.9766420987989</v>
      </c>
      <c r="BK101" s="317">
        <v>6126.1159829563894</v>
      </c>
      <c r="BL101" s="317">
        <v>5911.2615062325885</v>
      </c>
      <c r="BM101" s="317">
        <v>6046.1696123878892</v>
      </c>
      <c r="BN101" s="317">
        <v>5970.9698616381775</v>
      </c>
      <c r="BO101" s="317">
        <v>6066.1722886666385</v>
      </c>
      <c r="BP101" s="317">
        <v>6254.9365405539629</v>
      </c>
      <c r="BQ101" s="317">
        <v>6174.6183789427969</v>
      </c>
      <c r="BR101" s="317">
        <v>6091.8597060349448</v>
      </c>
      <c r="BS101" s="317">
        <v>5931.5852208734696</v>
      </c>
      <c r="BT101" s="317">
        <v>5581.9594402266175</v>
      </c>
      <c r="BU101" s="317">
        <v>5190.7816224794069</v>
      </c>
      <c r="BV101" s="317">
        <v>4716.4508259799168</v>
      </c>
      <c r="BW101" s="317">
        <v>4131.4714625574179</v>
      </c>
      <c r="BX101" s="317">
        <v>3581.8521935121162</v>
      </c>
      <c r="BY101" s="317">
        <v>3533.4610846730361</v>
      </c>
      <c r="BZ101" s="317">
        <v>3413.4397412954004</v>
      </c>
      <c r="CA101" s="317">
        <v>3129.7202091471863</v>
      </c>
      <c r="CB101" s="317">
        <v>2810.6905881622611</v>
      </c>
      <c r="CC101" s="318">
        <v>2350.2255529975855</v>
      </c>
    </row>
    <row r="102" spans="1:81" s="49" customFormat="1" ht="26.25" customHeight="1" x14ac:dyDescent="0.4">
      <c r="B102" s="65" t="s">
        <v>583</v>
      </c>
      <c r="D102" s="317">
        <v>0</v>
      </c>
      <c r="E102" s="317">
        <v>0</v>
      </c>
      <c r="F102" s="317">
        <v>0</v>
      </c>
      <c r="G102" s="317">
        <v>0</v>
      </c>
      <c r="H102" s="317">
        <v>0</v>
      </c>
      <c r="I102" s="317">
        <v>0</v>
      </c>
      <c r="J102" s="317">
        <v>0</v>
      </c>
      <c r="K102" s="317">
        <v>0</v>
      </c>
      <c r="L102" s="317">
        <v>0</v>
      </c>
      <c r="M102" s="317">
        <v>0</v>
      </c>
      <c r="N102" s="317">
        <v>0</v>
      </c>
      <c r="O102" s="317">
        <v>0</v>
      </c>
      <c r="P102" s="317">
        <v>0</v>
      </c>
      <c r="Q102" s="317">
        <v>0</v>
      </c>
      <c r="R102" s="317">
        <v>0</v>
      </c>
      <c r="S102" s="317">
        <v>0</v>
      </c>
      <c r="T102" s="317">
        <v>0</v>
      </c>
      <c r="U102" s="317">
        <v>0</v>
      </c>
      <c r="V102" s="317">
        <v>0</v>
      </c>
      <c r="W102" s="317">
        <v>0</v>
      </c>
      <c r="X102" s="317">
        <v>0</v>
      </c>
      <c r="Y102" s="317">
        <v>0</v>
      </c>
      <c r="Z102" s="317">
        <v>0</v>
      </c>
      <c r="AA102" s="317">
        <v>0</v>
      </c>
      <c r="AB102" s="317">
        <v>0</v>
      </c>
      <c r="AC102" s="317">
        <v>0</v>
      </c>
      <c r="AD102" s="317">
        <v>0</v>
      </c>
      <c r="AE102" s="317">
        <v>0</v>
      </c>
      <c r="AF102" s="317">
        <v>0</v>
      </c>
      <c r="AG102" s="317">
        <v>0</v>
      </c>
      <c r="AH102" s="317">
        <v>0</v>
      </c>
      <c r="AI102" s="317">
        <v>0</v>
      </c>
      <c r="AJ102" s="317">
        <v>0</v>
      </c>
      <c r="AK102" s="317">
        <v>0</v>
      </c>
      <c r="AL102" s="317">
        <v>0</v>
      </c>
      <c r="AM102" s="317">
        <v>0</v>
      </c>
      <c r="AN102" s="317">
        <v>0</v>
      </c>
      <c r="AO102" s="317">
        <v>0</v>
      </c>
      <c r="AP102" s="317">
        <v>0</v>
      </c>
      <c r="AQ102" s="317">
        <v>0</v>
      </c>
      <c r="AR102" s="317">
        <v>0</v>
      </c>
      <c r="AS102" s="317">
        <v>0</v>
      </c>
      <c r="AT102" s="317">
        <v>0</v>
      </c>
      <c r="AU102" s="317">
        <v>6683.5197469046225</v>
      </c>
      <c r="AV102" s="317">
        <v>7632.701773558636</v>
      </c>
      <c r="AW102" s="317">
        <v>8295.4931873446476</v>
      </c>
      <c r="AX102" s="317">
        <v>8580.2894464594701</v>
      </c>
      <c r="AY102" s="317">
        <v>8722.1023113002484</v>
      </c>
      <c r="AZ102" s="317">
        <v>8628.6627810363316</v>
      </c>
      <c r="BA102" s="317">
        <v>8449.830586262151</v>
      </c>
      <c r="BB102" s="317">
        <v>8127.4678217100327</v>
      </c>
      <c r="BC102" s="317">
        <v>8013.5596638938459</v>
      </c>
      <c r="BD102" s="317">
        <v>7752.2823630381718</v>
      </c>
      <c r="BE102" s="317">
        <v>7610.4771774677283</v>
      </c>
      <c r="BF102" s="317">
        <v>7556.3113968826392</v>
      </c>
      <c r="BG102" s="317">
        <v>7037.8873349706018</v>
      </c>
      <c r="BH102" s="317">
        <v>503.85966663233057</v>
      </c>
      <c r="BI102" s="317">
        <v>515.9893228120103</v>
      </c>
      <c r="BJ102" s="317">
        <v>463.65023480018414</v>
      </c>
      <c r="BK102" s="317">
        <v>423.23842079874959</v>
      </c>
      <c r="BL102" s="317">
        <v>446.13123022962918</v>
      </c>
      <c r="BM102" s="317">
        <v>486.76666586655926</v>
      </c>
      <c r="BN102" s="317">
        <v>494.69021226647118</v>
      </c>
      <c r="BO102" s="317">
        <v>528.41522355738005</v>
      </c>
      <c r="BP102" s="317">
        <v>534.22909249642362</v>
      </c>
      <c r="BQ102" s="317">
        <v>552.90583131714618</v>
      </c>
      <c r="BR102" s="317">
        <v>653.18447715594402</v>
      </c>
      <c r="BS102" s="317">
        <v>721.76442403451358</v>
      </c>
      <c r="BT102" s="317">
        <v>612.22411535178742</v>
      </c>
      <c r="BU102" s="317">
        <v>688.29562652717857</v>
      </c>
      <c r="BV102" s="317">
        <v>573.87509156216174</v>
      </c>
      <c r="BW102" s="317">
        <v>515.10201905613917</v>
      </c>
      <c r="BX102" s="317">
        <v>460.95890059728993</v>
      </c>
      <c r="BY102" s="317">
        <v>480.60223029167537</v>
      </c>
      <c r="BZ102" s="317">
        <v>478.7225445430285</v>
      </c>
      <c r="CA102" s="317">
        <v>459.3064730765247</v>
      </c>
      <c r="CB102" s="317">
        <v>443.71293681013606</v>
      </c>
      <c r="CC102" s="318">
        <v>378.08506827191877</v>
      </c>
    </row>
    <row r="103" spans="1:81" s="49" customFormat="1" x14ac:dyDescent="0.4">
      <c r="B103" s="178" t="s">
        <v>613</v>
      </c>
      <c r="D103" s="317" t="s">
        <v>443</v>
      </c>
      <c r="E103" s="317" t="s">
        <v>443</v>
      </c>
      <c r="F103" s="317" t="s">
        <v>443</v>
      </c>
      <c r="G103" s="317" t="s">
        <v>443</v>
      </c>
      <c r="H103" s="317" t="s">
        <v>443</v>
      </c>
      <c r="I103" s="317" t="s">
        <v>443</v>
      </c>
      <c r="J103" s="317" t="s">
        <v>443</v>
      </c>
      <c r="K103" s="317" t="s">
        <v>443</v>
      </c>
      <c r="L103" s="317" t="s">
        <v>443</v>
      </c>
      <c r="M103" s="317" t="s">
        <v>443</v>
      </c>
      <c r="N103" s="317" t="s">
        <v>443</v>
      </c>
      <c r="O103" s="317" t="s">
        <v>443</v>
      </c>
      <c r="P103" s="317" t="s">
        <v>443</v>
      </c>
      <c r="Q103" s="317" t="s">
        <v>443</v>
      </c>
      <c r="R103" s="317" t="s">
        <v>443</v>
      </c>
      <c r="S103" s="317" t="s">
        <v>443</v>
      </c>
      <c r="T103" s="317" t="s">
        <v>443</v>
      </c>
      <c r="U103" s="317" t="s">
        <v>443</v>
      </c>
      <c r="V103" s="317" t="s">
        <v>443</v>
      </c>
      <c r="W103" s="317" t="s">
        <v>443</v>
      </c>
      <c r="X103" s="317" t="s">
        <v>443</v>
      </c>
      <c r="Y103" s="317" t="s">
        <v>443</v>
      </c>
      <c r="Z103" s="317" t="s">
        <v>443</v>
      </c>
      <c r="AA103" s="317" t="s">
        <v>443</v>
      </c>
      <c r="AB103" s="317" t="s">
        <v>443</v>
      </c>
      <c r="AC103" s="317" t="s">
        <v>443</v>
      </c>
      <c r="AD103" s="317" t="s">
        <v>443</v>
      </c>
      <c r="AE103" s="317" t="s">
        <v>443</v>
      </c>
      <c r="AF103" s="317" t="s">
        <v>443</v>
      </c>
      <c r="AG103" s="317" t="s">
        <v>443</v>
      </c>
      <c r="AH103" s="317" t="s">
        <v>443</v>
      </c>
      <c r="AI103" s="317" t="s">
        <v>443</v>
      </c>
      <c r="AJ103" s="317" t="s">
        <v>443</v>
      </c>
      <c r="AK103" s="317" t="s">
        <v>443</v>
      </c>
      <c r="AL103" s="317" t="s">
        <v>443</v>
      </c>
      <c r="AM103" s="317" t="s">
        <v>443</v>
      </c>
      <c r="AN103" s="317" t="s">
        <v>443</v>
      </c>
      <c r="AO103" s="317" t="s">
        <v>443</v>
      </c>
      <c r="AP103" s="317" t="s">
        <v>443</v>
      </c>
      <c r="AQ103" s="317" t="s">
        <v>443</v>
      </c>
      <c r="AR103" s="317" t="s">
        <v>443</v>
      </c>
      <c r="AS103" s="317" t="s">
        <v>443</v>
      </c>
      <c r="AT103" s="317" t="s">
        <v>443</v>
      </c>
      <c r="AU103" s="317">
        <v>5702.3457688186072</v>
      </c>
      <c r="AV103" s="317">
        <v>6484.562357230644</v>
      </c>
      <c r="AW103" s="317">
        <v>7033.3095179421107</v>
      </c>
      <c r="AX103" s="317">
        <v>7267.2872705749023</v>
      </c>
      <c r="AY103" s="317">
        <v>7382.5955661160087</v>
      </c>
      <c r="AZ103" s="317">
        <v>7312.3035956549102</v>
      </c>
      <c r="BA103" s="317">
        <v>7185.6329732768254</v>
      </c>
      <c r="BB103" s="317">
        <v>6869.5627777140853</v>
      </c>
      <c r="BC103" s="317">
        <v>6720.2558584957342</v>
      </c>
      <c r="BD103" s="317">
        <v>6427.2937072926406</v>
      </c>
      <c r="BE103" s="317">
        <v>6256.6358539701259</v>
      </c>
      <c r="BF103" s="317">
        <v>6146.6405378082363</v>
      </c>
      <c r="BG103" s="317">
        <v>5647.3991103964518</v>
      </c>
      <c r="BH103" s="317" t="s">
        <v>443</v>
      </c>
      <c r="BI103" s="317" t="s">
        <v>443</v>
      </c>
      <c r="BJ103" s="317" t="s">
        <v>443</v>
      </c>
      <c r="BK103" s="317" t="s">
        <v>443</v>
      </c>
      <c r="BL103" s="317" t="s">
        <v>443</v>
      </c>
      <c r="BM103" s="317" t="s">
        <v>443</v>
      </c>
      <c r="BN103" s="317" t="s">
        <v>443</v>
      </c>
      <c r="BO103" s="317" t="s">
        <v>443</v>
      </c>
      <c r="BP103" s="317" t="s">
        <v>443</v>
      </c>
      <c r="BQ103" s="317" t="s">
        <v>443</v>
      </c>
      <c r="BR103" s="317" t="s">
        <v>443</v>
      </c>
      <c r="BS103" s="317" t="s">
        <v>443</v>
      </c>
      <c r="BT103" s="317" t="s">
        <v>443</v>
      </c>
      <c r="BU103" s="317" t="s">
        <v>443</v>
      </c>
      <c r="BV103" s="317" t="s">
        <v>443</v>
      </c>
      <c r="BW103" s="317" t="s">
        <v>443</v>
      </c>
      <c r="BX103" s="317" t="s">
        <v>443</v>
      </c>
      <c r="BY103" s="317" t="s">
        <v>443</v>
      </c>
      <c r="BZ103" s="317" t="s">
        <v>443</v>
      </c>
      <c r="CA103" s="317" t="s">
        <v>443</v>
      </c>
      <c r="CB103" s="317" t="s">
        <v>443</v>
      </c>
      <c r="CC103" s="318" t="s">
        <v>443</v>
      </c>
    </row>
    <row r="104" spans="1:81" s="49" customFormat="1" x14ac:dyDescent="0.4">
      <c r="B104" s="178" t="s">
        <v>614</v>
      </c>
      <c r="D104" s="317" t="s">
        <v>443</v>
      </c>
      <c r="E104" s="317" t="s">
        <v>443</v>
      </c>
      <c r="F104" s="317" t="s">
        <v>443</v>
      </c>
      <c r="G104" s="317" t="s">
        <v>443</v>
      </c>
      <c r="H104" s="317" t="s">
        <v>443</v>
      </c>
      <c r="I104" s="317" t="s">
        <v>443</v>
      </c>
      <c r="J104" s="317" t="s">
        <v>443</v>
      </c>
      <c r="K104" s="317" t="s">
        <v>443</v>
      </c>
      <c r="L104" s="317" t="s">
        <v>443</v>
      </c>
      <c r="M104" s="317" t="s">
        <v>443</v>
      </c>
      <c r="N104" s="317" t="s">
        <v>443</v>
      </c>
      <c r="O104" s="317" t="s">
        <v>443</v>
      </c>
      <c r="P104" s="317" t="s">
        <v>443</v>
      </c>
      <c r="Q104" s="317" t="s">
        <v>443</v>
      </c>
      <c r="R104" s="317" t="s">
        <v>443</v>
      </c>
      <c r="S104" s="317" t="s">
        <v>443</v>
      </c>
      <c r="T104" s="317" t="s">
        <v>443</v>
      </c>
      <c r="U104" s="317" t="s">
        <v>443</v>
      </c>
      <c r="V104" s="317" t="s">
        <v>443</v>
      </c>
      <c r="W104" s="317" t="s">
        <v>443</v>
      </c>
      <c r="X104" s="317" t="s">
        <v>443</v>
      </c>
      <c r="Y104" s="317" t="s">
        <v>443</v>
      </c>
      <c r="Z104" s="317" t="s">
        <v>443</v>
      </c>
      <c r="AA104" s="317" t="s">
        <v>443</v>
      </c>
      <c r="AB104" s="317" t="s">
        <v>443</v>
      </c>
      <c r="AC104" s="317" t="s">
        <v>443</v>
      </c>
      <c r="AD104" s="317" t="s">
        <v>443</v>
      </c>
      <c r="AE104" s="317" t="s">
        <v>443</v>
      </c>
      <c r="AF104" s="317" t="s">
        <v>443</v>
      </c>
      <c r="AG104" s="317" t="s">
        <v>443</v>
      </c>
      <c r="AH104" s="317" t="s">
        <v>443</v>
      </c>
      <c r="AI104" s="317" t="s">
        <v>443</v>
      </c>
      <c r="AJ104" s="317" t="s">
        <v>443</v>
      </c>
      <c r="AK104" s="317" t="s">
        <v>443</v>
      </c>
      <c r="AL104" s="317" t="s">
        <v>443</v>
      </c>
      <c r="AM104" s="317" t="s">
        <v>443</v>
      </c>
      <c r="AN104" s="317" t="s">
        <v>443</v>
      </c>
      <c r="AO104" s="317" t="s">
        <v>443</v>
      </c>
      <c r="AP104" s="317" t="s">
        <v>443</v>
      </c>
      <c r="AQ104" s="317" t="s">
        <v>443</v>
      </c>
      <c r="AR104" s="317" t="s">
        <v>443</v>
      </c>
      <c r="AS104" s="317" t="s">
        <v>443</v>
      </c>
      <c r="AT104" s="317" t="s">
        <v>443</v>
      </c>
      <c r="AU104" s="317">
        <v>333.19707844441842</v>
      </c>
      <c r="AV104" s="317">
        <v>382.03378042041277</v>
      </c>
      <c r="AW104" s="317">
        <v>403.84415171641126</v>
      </c>
      <c r="AX104" s="317">
        <v>426.87764598633311</v>
      </c>
      <c r="AY104" s="317">
        <v>435.16136791025986</v>
      </c>
      <c r="AZ104" s="317">
        <v>434.46316239710615</v>
      </c>
      <c r="BA104" s="317">
        <v>431.69696310478804</v>
      </c>
      <c r="BB104" s="317">
        <v>422.13028484554729</v>
      </c>
      <c r="BC104" s="317">
        <v>422.96269224577509</v>
      </c>
      <c r="BD104" s="317">
        <v>418.38326420226866</v>
      </c>
      <c r="BE104" s="317">
        <v>417.75809463229427</v>
      </c>
      <c r="BF104" s="317">
        <v>423.20015590640759</v>
      </c>
      <c r="BG104" s="317">
        <v>425.07305132016268</v>
      </c>
      <c r="BH104" s="317" t="s">
        <v>443</v>
      </c>
      <c r="BI104" s="317" t="s">
        <v>443</v>
      </c>
      <c r="BJ104" s="317" t="s">
        <v>443</v>
      </c>
      <c r="BK104" s="317" t="s">
        <v>443</v>
      </c>
      <c r="BL104" s="317" t="s">
        <v>443</v>
      </c>
      <c r="BM104" s="317" t="s">
        <v>443</v>
      </c>
      <c r="BN104" s="317" t="s">
        <v>443</v>
      </c>
      <c r="BO104" s="317" t="s">
        <v>443</v>
      </c>
      <c r="BP104" s="317" t="s">
        <v>443</v>
      </c>
      <c r="BQ104" s="317" t="s">
        <v>443</v>
      </c>
      <c r="BR104" s="317" t="s">
        <v>443</v>
      </c>
      <c r="BS104" s="317" t="s">
        <v>443</v>
      </c>
      <c r="BT104" s="317" t="s">
        <v>443</v>
      </c>
      <c r="BU104" s="317" t="s">
        <v>443</v>
      </c>
      <c r="BV104" s="317" t="s">
        <v>443</v>
      </c>
      <c r="BW104" s="317" t="s">
        <v>443</v>
      </c>
      <c r="BX104" s="317" t="s">
        <v>443</v>
      </c>
      <c r="BY104" s="317" t="s">
        <v>443</v>
      </c>
      <c r="BZ104" s="317" t="s">
        <v>443</v>
      </c>
      <c r="CA104" s="317" t="s">
        <v>443</v>
      </c>
      <c r="CB104" s="317" t="s">
        <v>443</v>
      </c>
      <c r="CC104" s="318" t="s">
        <v>443</v>
      </c>
    </row>
    <row r="105" spans="1:81" s="29" customFormat="1" ht="24.75" customHeight="1" thickBot="1" x14ac:dyDescent="0.4">
      <c r="B105" s="350" t="s">
        <v>615</v>
      </c>
      <c r="C105" s="78"/>
      <c r="D105" s="320" t="s">
        <v>443</v>
      </c>
      <c r="E105" s="320" t="s">
        <v>443</v>
      </c>
      <c r="F105" s="320" t="s">
        <v>443</v>
      </c>
      <c r="G105" s="320" t="s">
        <v>443</v>
      </c>
      <c r="H105" s="320" t="s">
        <v>443</v>
      </c>
      <c r="I105" s="320" t="s">
        <v>443</v>
      </c>
      <c r="J105" s="320" t="s">
        <v>443</v>
      </c>
      <c r="K105" s="320" t="s">
        <v>443</v>
      </c>
      <c r="L105" s="320" t="s">
        <v>443</v>
      </c>
      <c r="M105" s="320" t="s">
        <v>443</v>
      </c>
      <c r="N105" s="320" t="s">
        <v>443</v>
      </c>
      <c r="O105" s="320" t="s">
        <v>443</v>
      </c>
      <c r="P105" s="320" t="s">
        <v>443</v>
      </c>
      <c r="Q105" s="320" t="s">
        <v>443</v>
      </c>
      <c r="R105" s="320" t="s">
        <v>443</v>
      </c>
      <c r="S105" s="320" t="s">
        <v>443</v>
      </c>
      <c r="T105" s="320" t="s">
        <v>443</v>
      </c>
      <c r="U105" s="320" t="s">
        <v>443</v>
      </c>
      <c r="V105" s="320" t="s">
        <v>443</v>
      </c>
      <c r="W105" s="320" t="s">
        <v>443</v>
      </c>
      <c r="X105" s="320" t="s">
        <v>443</v>
      </c>
      <c r="Y105" s="320" t="s">
        <v>443</v>
      </c>
      <c r="Z105" s="320" t="s">
        <v>443</v>
      </c>
      <c r="AA105" s="320" t="s">
        <v>443</v>
      </c>
      <c r="AB105" s="320" t="s">
        <v>443</v>
      </c>
      <c r="AC105" s="320" t="s">
        <v>443</v>
      </c>
      <c r="AD105" s="320" t="s">
        <v>443</v>
      </c>
      <c r="AE105" s="320" t="s">
        <v>443</v>
      </c>
      <c r="AF105" s="320" t="s">
        <v>443</v>
      </c>
      <c r="AG105" s="320" t="s">
        <v>443</v>
      </c>
      <c r="AH105" s="320" t="s">
        <v>443</v>
      </c>
      <c r="AI105" s="320" t="s">
        <v>443</v>
      </c>
      <c r="AJ105" s="320" t="s">
        <v>443</v>
      </c>
      <c r="AK105" s="320" t="s">
        <v>443</v>
      </c>
      <c r="AL105" s="320" t="s">
        <v>443</v>
      </c>
      <c r="AM105" s="320" t="s">
        <v>443</v>
      </c>
      <c r="AN105" s="320" t="s">
        <v>443</v>
      </c>
      <c r="AO105" s="320" t="s">
        <v>443</v>
      </c>
      <c r="AP105" s="320" t="s">
        <v>443</v>
      </c>
      <c r="AQ105" s="320" t="s">
        <v>443</v>
      </c>
      <c r="AR105" s="320" t="s">
        <v>443</v>
      </c>
      <c r="AS105" s="320" t="s">
        <v>443</v>
      </c>
      <c r="AT105" s="320" t="s">
        <v>443</v>
      </c>
      <c r="AU105" s="320">
        <v>647.97689964159611</v>
      </c>
      <c r="AV105" s="320">
        <v>766.10563590757863</v>
      </c>
      <c r="AW105" s="320">
        <v>858.33951768612519</v>
      </c>
      <c r="AX105" s="320">
        <v>886.12452989823373</v>
      </c>
      <c r="AY105" s="320">
        <v>904.34537727398015</v>
      </c>
      <c r="AZ105" s="320">
        <v>881.89602298431737</v>
      </c>
      <c r="BA105" s="320">
        <v>832.50064988053703</v>
      </c>
      <c r="BB105" s="320">
        <v>835.77475915039963</v>
      </c>
      <c r="BC105" s="320">
        <v>870.34111315233713</v>
      </c>
      <c r="BD105" s="320">
        <v>906.60539154326273</v>
      </c>
      <c r="BE105" s="320">
        <v>936.08322886530868</v>
      </c>
      <c r="BF105" s="320">
        <v>986.47070316799511</v>
      </c>
      <c r="BG105" s="320">
        <v>965.41517325398843</v>
      </c>
      <c r="BH105" s="320">
        <v>503.85966663233057</v>
      </c>
      <c r="BI105" s="320">
        <v>515.9893228120103</v>
      </c>
      <c r="BJ105" s="320">
        <v>463.65023480018414</v>
      </c>
      <c r="BK105" s="320">
        <v>423.23842079874959</v>
      </c>
      <c r="BL105" s="320">
        <v>446.13123022962918</v>
      </c>
      <c r="BM105" s="320">
        <v>486.76666586655926</v>
      </c>
      <c r="BN105" s="320">
        <v>494.69021226647118</v>
      </c>
      <c r="BO105" s="320">
        <v>528.41522355738005</v>
      </c>
      <c r="BP105" s="320">
        <v>534.22909249642362</v>
      </c>
      <c r="BQ105" s="320">
        <v>552.90583131714618</v>
      </c>
      <c r="BR105" s="320">
        <v>653.18447715594402</v>
      </c>
      <c r="BS105" s="320">
        <v>721.76442403451358</v>
      </c>
      <c r="BT105" s="320">
        <v>612.22411535178742</v>
      </c>
      <c r="BU105" s="320">
        <v>688.29562652717857</v>
      </c>
      <c r="BV105" s="320">
        <v>573.87509156216174</v>
      </c>
      <c r="BW105" s="320">
        <v>515.10201905613917</v>
      </c>
      <c r="BX105" s="320">
        <v>460.95890059728993</v>
      </c>
      <c r="BY105" s="320">
        <v>480.60223029167537</v>
      </c>
      <c r="BZ105" s="320">
        <v>478.7225445430285</v>
      </c>
      <c r="CA105" s="320">
        <v>459.3064730765247</v>
      </c>
      <c r="CB105" s="320">
        <v>443.71293681013606</v>
      </c>
      <c r="CC105" s="321">
        <v>378.08506827191877</v>
      </c>
    </row>
    <row r="106" spans="1:81" s="49" customFormat="1" ht="39.75" customHeight="1" x14ac:dyDescent="0.4">
      <c r="A106" s="324"/>
      <c r="B106" s="325" t="s">
        <v>619</v>
      </c>
      <c r="C106" s="382"/>
      <c r="D106" s="327" t="s">
        <v>478</v>
      </c>
      <c r="E106" s="327" t="s">
        <v>479</v>
      </c>
      <c r="F106" s="327" t="s">
        <v>480</v>
      </c>
      <c r="G106" s="327" t="s">
        <v>481</v>
      </c>
      <c r="H106" s="327" t="s">
        <v>482</v>
      </c>
      <c r="I106" s="327" t="s">
        <v>483</v>
      </c>
      <c r="J106" s="327" t="s">
        <v>484</v>
      </c>
      <c r="K106" s="327" t="s">
        <v>485</v>
      </c>
      <c r="L106" s="327" t="s">
        <v>486</v>
      </c>
      <c r="M106" s="327" t="s">
        <v>487</v>
      </c>
      <c r="N106" s="327" t="s">
        <v>488</v>
      </c>
      <c r="O106" s="327" t="s">
        <v>489</v>
      </c>
      <c r="P106" s="327" t="s">
        <v>490</v>
      </c>
      <c r="Q106" s="327" t="s">
        <v>491</v>
      </c>
      <c r="R106" s="327" t="s">
        <v>492</v>
      </c>
      <c r="S106" s="327" t="s">
        <v>493</v>
      </c>
      <c r="T106" s="327" t="s">
        <v>494</v>
      </c>
      <c r="U106" s="327" t="s">
        <v>495</v>
      </c>
      <c r="V106" s="327" t="s">
        <v>496</v>
      </c>
      <c r="W106" s="327" t="s">
        <v>497</v>
      </c>
      <c r="X106" s="327" t="s">
        <v>498</v>
      </c>
      <c r="Y106" s="327" t="s">
        <v>499</v>
      </c>
      <c r="Z106" s="327" t="s">
        <v>500</v>
      </c>
      <c r="AA106" s="327" t="s">
        <v>501</v>
      </c>
      <c r="AB106" s="327" t="s">
        <v>502</v>
      </c>
      <c r="AC106" s="327" t="s">
        <v>503</v>
      </c>
      <c r="AD106" s="327" t="s">
        <v>504</v>
      </c>
      <c r="AE106" s="327" t="s">
        <v>505</v>
      </c>
      <c r="AF106" s="327" t="s">
        <v>506</v>
      </c>
      <c r="AG106" s="327" t="s">
        <v>507</v>
      </c>
      <c r="AH106" s="327" t="s">
        <v>508</v>
      </c>
      <c r="AI106" s="327" t="s">
        <v>509</v>
      </c>
      <c r="AJ106" s="327" t="s">
        <v>510</v>
      </c>
      <c r="AK106" s="327" t="s">
        <v>511</v>
      </c>
      <c r="AL106" s="327" t="s">
        <v>512</v>
      </c>
      <c r="AM106" s="327" t="s">
        <v>513</v>
      </c>
      <c r="AN106" s="327" t="s">
        <v>514</v>
      </c>
      <c r="AO106" s="327" t="s">
        <v>515</v>
      </c>
      <c r="AP106" s="327" t="s">
        <v>516</v>
      </c>
      <c r="AQ106" s="327" t="s">
        <v>517</v>
      </c>
      <c r="AR106" s="327" t="s">
        <v>518</v>
      </c>
      <c r="AS106" s="327" t="s">
        <v>519</v>
      </c>
      <c r="AT106" s="327" t="s">
        <v>520</v>
      </c>
      <c r="AU106" s="327" t="s">
        <v>521</v>
      </c>
      <c r="AV106" s="327" t="s">
        <v>522</v>
      </c>
      <c r="AW106" s="327" t="s">
        <v>523</v>
      </c>
      <c r="AX106" s="327" t="s">
        <v>524</v>
      </c>
      <c r="AY106" s="327" t="s">
        <v>525</v>
      </c>
      <c r="AZ106" s="327" t="s">
        <v>526</v>
      </c>
      <c r="BA106" s="327" t="s">
        <v>527</v>
      </c>
      <c r="BB106" s="327" t="s">
        <v>528</v>
      </c>
      <c r="BC106" s="327" t="s">
        <v>529</v>
      </c>
      <c r="BD106" s="327" t="s">
        <v>530</v>
      </c>
      <c r="BE106" s="327" t="s">
        <v>531</v>
      </c>
      <c r="BF106" s="327" t="s">
        <v>532</v>
      </c>
      <c r="BG106" s="327" t="s">
        <v>533</v>
      </c>
      <c r="BH106" s="327" t="s">
        <v>534</v>
      </c>
      <c r="BI106" s="327" t="s">
        <v>535</v>
      </c>
      <c r="BJ106" s="327" t="s">
        <v>536</v>
      </c>
      <c r="BK106" s="327" t="s">
        <v>537</v>
      </c>
      <c r="BL106" s="327" t="s">
        <v>538</v>
      </c>
      <c r="BM106" s="327" t="s">
        <v>539</v>
      </c>
      <c r="BN106" s="327" t="s">
        <v>540</v>
      </c>
      <c r="BO106" s="327" t="s">
        <v>541</v>
      </c>
      <c r="BP106" s="327" t="s">
        <v>542</v>
      </c>
      <c r="BQ106" s="327" t="s">
        <v>543</v>
      </c>
      <c r="BR106" s="327" t="s">
        <v>544</v>
      </c>
      <c r="BS106" s="327" t="s">
        <v>545</v>
      </c>
      <c r="BT106" s="327" t="s">
        <v>546</v>
      </c>
      <c r="BU106" s="327" t="s">
        <v>547</v>
      </c>
      <c r="BV106" s="327" t="s">
        <v>548</v>
      </c>
      <c r="BW106" s="327" t="s">
        <v>549</v>
      </c>
      <c r="BX106" s="327" t="s">
        <v>550</v>
      </c>
      <c r="BY106" s="327" t="s">
        <v>551</v>
      </c>
      <c r="BZ106" s="327" t="s">
        <v>552</v>
      </c>
      <c r="CA106" s="327" t="s">
        <v>553</v>
      </c>
      <c r="CB106" s="327" t="s">
        <v>554</v>
      </c>
      <c r="CC106" s="328" t="s">
        <v>555</v>
      </c>
    </row>
    <row r="107" spans="1:81" s="93" customFormat="1" ht="26.25" customHeight="1" x14ac:dyDescent="0.4">
      <c r="A107" s="352"/>
      <c r="B107" s="93" t="s">
        <v>133</v>
      </c>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v>3408</v>
      </c>
      <c r="AI107" s="314">
        <v>3314</v>
      </c>
      <c r="AJ107" s="314">
        <v>3556</v>
      </c>
      <c r="AK107" s="314">
        <v>4151</v>
      </c>
      <c r="AL107" s="314">
        <v>4431</v>
      </c>
      <c r="AM107" s="314">
        <v>4750</v>
      </c>
      <c r="AN107" s="314">
        <v>4825</v>
      </c>
      <c r="AO107" s="314">
        <v>4860</v>
      </c>
      <c r="AP107" s="314">
        <v>4900</v>
      </c>
      <c r="AQ107" s="314">
        <v>4860</v>
      </c>
      <c r="AR107" s="314">
        <v>3996</v>
      </c>
      <c r="AS107" s="314">
        <v>3886</v>
      </c>
      <c r="AT107" s="314">
        <v>3950</v>
      </c>
      <c r="AU107" s="314">
        <v>4120</v>
      </c>
      <c r="AV107" s="314">
        <v>4380</v>
      </c>
      <c r="AW107" s="314">
        <v>4601</v>
      </c>
      <c r="AX107" s="314">
        <v>4692</v>
      </c>
      <c r="AY107" s="314">
        <v>4757</v>
      </c>
      <c r="AZ107" s="314">
        <v>4740</v>
      </c>
      <c r="BA107" s="314">
        <v>4588</v>
      </c>
      <c r="BB107" s="314">
        <v>4423</v>
      </c>
      <c r="BC107" s="314">
        <v>4187</v>
      </c>
      <c r="BD107" s="314">
        <v>3946</v>
      </c>
      <c r="BE107" s="314">
        <v>3846</v>
      </c>
      <c r="BF107" s="314">
        <v>3807</v>
      </c>
      <c r="BG107" s="314">
        <v>3812</v>
      </c>
      <c r="BH107" s="314">
        <v>3940</v>
      </c>
      <c r="BI107" s="314">
        <v>3986</v>
      </c>
      <c r="BJ107" s="314">
        <v>4021</v>
      </c>
      <c r="BK107" s="314">
        <v>4036</v>
      </c>
      <c r="BL107" s="314">
        <v>4166</v>
      </c>
      <c r="BM107" s="314">
        <v>4547</v>
      </c>
      <c r="BN107" s="314">
        <v>4798</v>
      </c>
      <c r="BO107" s="314">
        <v>4932</v>
      </c>
      <c r="BP107" s="314">
        <v>5053</v>
      </c>
      <c r="BQ107" s="314">
        <v>5026</v>
      </c>
      <c r="BR107" s="314">
        <v>4921</v>
      </c>
      <c r="BS107" s="314">
        <v>4777</v>
      </c>
      <c r="BT107" s="314">
        <v>4594</v>
      </c>
      <c r="BU107" s="314">
        <v>4371</v>
      </c>
      <c r="BV107" s="314">
        <v>3984</v>
      </c>
      <c r="BW107" s="314">
        <v>3394</v>
      </c>
      <c r="BX107" s="314">
        <v>2987</v>
      </c>
      <c r="BY107" s="314">
        <v>2832</v>
      </c>
      <c r="BZ107" s="314">
        <v>2647</v>
      </c>
      <c r="CA107" s="314">
        <v>2415</v>
      </c>
      <c r="CB107" s="314">
        <v>2110</v>
      </c>
      <c r="CC107" s="315">
        <v>1719</v>
      </c>
    </row>
    <row r="108" spans="1:81" s="49" customFormat="1" x14ac:dyDescent="0.4">
      <c r="A108" s="348"/>
      <c r="B108" s="65" t="s">
        <v>274</v>
      </c>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v>3796</v>
      </c>
      <c r="BM108" s="317">
        <v>3966</v>
      </c>
      <c r="BN108" s="317">
        <v>4155</v>
      </c>
      <c r="BO108" s="317">
        <v>4237</v>
      </c>
      <c r="BP108" s="317">
        <v>4309</v>
      </c>
      <c r="BQ108" s="317">
        <v>4365</v>
      </c>
      <c r="BR108" s="317">
        <v>4440</v>
      </c>
      <c r="BS108" s="317">
        <v>4410</v>
      </c>
      <c r="BT108" s="317">
        <v>4287</v>
      </c>
      <c r="BU108" s="317">
        <v>4098</v>
      </c>
      <c r="BV108" s="317">
        <v>3774</v>
      </c>
      <c r="BW108" s="317">
        <v>3291</v>
      </c>
      <c r="BX108" s="317">
        <v>2916</v>
      </c>
      <c r="BY108" s="317">
        <v>2779</v>
      </c>
      <c r="BZ108" s="317">
        <v>2614</v>
      </c>
      <c r="CA108" s="317">
        <v>2410</v>
      </c>
      <c r="CB108" s="317">
        <v>2110</v>
      </c>
      <c r="CC108" s="318">
        <v>1719</v>
      </c>
    </row>
    <row r="109" spans="1:81" s="49" customFormat="1" x14ac:dyDescent="0.4">
      <c r="A109" s="348"/>
      <c r="B109" s="65" t="s">
        <v>620</v>
      </c>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v>370</v>
      </c>
      <c r="BM109" s="317">
        <v>580</v>
      </c>
      <c r="BN109" s="317">
        <v>643</v>
      </c>
      <c r="BO109" s="317">
        <v>696</v>
      </c>
      <c r="BP109" s="317">
        <v>744</v>
      </c>
      <c r="BQ109" s="317">
        <v>661</v>
      </c>
      <c r="BR109" s="317">
        <v>481</v>
      </c>
      <c r="BS109" s="317">
        <v>367</v>
      </c>
      <c r="BT109" s="317">
        <v>307</v>
      </c>
      <c r="BU109" s="317">
        <v>273</v>
      </c>
      <c r="BV109" s="317">
        <v>210</v>
      </c>
      <c r="BW109" s="317">
        <v>103</v>
      </c>
      <c r="BX109" s="317">
        <v>71</v>
      </c>
      <c r="BY109" s="317">
        <v>52</v>
      </c>
      <c r="BZ109" s="317">
        <v>33</v>
      </c>
      <c r="CA109" s="317">
        <v>5</v>
      </c>
      <c r="CB109" s="317">
        <v>0</v>
      </c>
      <c r="CC109" s="318">
        <v>0</v>
      </c>
    </row>
    <row r="110" spans="1:81" s="49" customFormat="1" ht="26.25" customHeight="1" x14ac:dyDescent="0.4">
      <c r="B110" s="67" t="s">
        <v>599</v>
      </c>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c r="BM110" s="317"/>
      <c r="BN110" s="317"/>
      <c r="BO110" s="317"/>
      <c r="BP110" s="317"/>
      <c r="BQ110" s="317"/>
      <c r="BR110" s="317"/>
      <c r="BS110" s="317"/>
      <c r="BT110" s="317"/>
      <c r="BU110" s="317"/>
      <c r="BV110" s="317"/>
      <c r="BW110" s="317"/>
      <c r="BX110" s="317"/>
      <c r="BY110" s="317"/>
      <c r="BZ110" s="317"/>
      <c r="CA110" s="317"/>
      <c r="CB110" s="317"/>
      <c r="CC110" s="318"/>
    </row>
    <row r="111" spans="1:81" s="49" customFormat="1" x14ac:dyDescent="0.4">
      <c r="B111" s="65" t="s">
        <v>600</v>
      </c>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v>2667</v>
      </c>
      <c r="AI111" s="317">
        <v>2625</v>
      </c>
      <c r="AJ111" s="317">
        <v>2843</v>
      </c>
      <c r="AK111" s="317">
        <v>3354</v>
      </c>
      <c r="AL111" s="317">
        <v>3580</v>
      </c>
      <c r="AM111" s="317">
        <v>3735</v>
      </c>
      <c r="AN111" s="317">
        <v>3745</v>
      </c>
      <c r="AO111" s="317">
        <v>3710</v>
      </c>
      <c r="AP111" s="317">
        <v>3720</v>
      </c>
      <c r="AQ111" s="317">
        <v>3665</v>
      </c>
      <c r="AR111" s="317">
        <v>3082</v>
      </c>
      <c r="AS111" s="317">
        <v>2938</v>
      </c>
      <c r="AT111" s="317">
        <v>2922</v>
      </c>
      <c r="AU111" s="317">
        <v>2967</v>
      </c>
      <c r="AV111" s="317">
        <v>3034</v>
      </c>
      <c r="AW111" s="317">
        <v>3053</v>
      </c>
      <c r="AX111" s="317">
        <v>3006</v>
      </c>
      <c r="AY111" s="317">
        <v>2939</v>
      </c>
      <c r="AZ111" s="317">
        <v>2868</v>
      </c>
      <c r="BA111" s="317">
        <v>2754</v>
      </c>
      <c r="BB111" s="317">
        <v>2628</v>
      </c>
      <c r="BC111" s="317">
        <v>2438</v>
      </c>
      <c r="BD111" s="317">
        <v>2230</v>
      </c>
      <c r="BE111" s="317">
        <v>2093</v>
      </c>
      <c r="BF111" s="317">
        <v>1993</v>
      </c>
      <c r="BG111" s="317">
        <v>1824</v>
      </c>
      <c r="BH111" s="317">
        <v>1808</v>
      </c>
      <c r="BI111" s="317">
        <v>1753</v>
      </c>
      <c r="BJ111" s="317">
        <v>1674</v>
      </c>
      <c r="BK111" s="317">
        <v>1581</v>
      </c>
      <c r="BL111" s="317">
        <v>1533</v>
      </c>
      <c r="BM111" s="317">
        <v>1512</v>
      </c>
      <c r="BN111" s="317">
        <v>1502</v>
      </c>
      <c r="BO111" s="317">
        <v>1464</v>
      </c>
      <c r="BP111" s="317">
        <v>1455</v>
      </c>
      <c r="BQ111" s="317">
        <v>1428</v>
      </c>
      <c r="BR111" s="317">
        <v>1397</v>
      </c>
      <c r="BS111" s="317">
        <v>1344</v>
      </c>
      <c r="BT111" s="317">
        <v>1300</v>
      </c>
      <c r="BU111" s="317">
        <v>1243</v>
      </c>
      <c r="BV111" s="317">
        <v>1148</v>
      </c>
      <c r="BW111" s="317">
        <v>1012</v>
      </c>
      <c r="BX111" s="317">
        <v>927</v>
      </c>
      <c r="BY111" s="317">
        <v>909</v>
      </c>
      <c r="BZ111" s="317">
        <v>875</v>
      </c>
      <c r="CA111" s="317">
        <v>834</v>
      </c>
      <c r="CB111" s="317">
        <v>767</v>
      </c>
      <c r="CC111" s="318">
        <v>661</v>
      </c>
    </row>
    <row r="112" spans="1:81" s="49" customFormat="1" x14ac:dyDescent="0.4">
      <c r="B112" s="65" t="s">
        <v>601</v>
      </c>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v>354</v>
      </c>
      <c r="AW112" s="317">
        <v>449</v>
      </c>
      <c r="AX112" s="317">
        <v>546</v>
      </c>
      <c r="AY112" s="317">
        <v>649</v>
      </c>
      <c r="AZ112" s="317">
        <v>743</v>
      </c>
      <c r="BA112" s="317">
        <v>802</v>
      </c>
      <c r="BB112" s="317">
        <v>851</v>
      </c>
      <c r="BC112" s="317">
        <v>897</v>
      </c>
      <c r="BD112" s="317">
        <v>945</v>
      </c>
      <c r="BE112" s="317">
        <v>1026</v>
      </c>
      <c r="BF112" s="317">
        <v>1103</v>
      </c>
      <c r="BG112" s="317">
        <v>1266</v>
      </c>
      <c r="BH112" s="317">
        <v>1355</v>
      </c>
      <c r="BI112" s="317">
        <v>1416</v>
      </c>
      <c r="BJ112" s="317">
        <v>1480</v>
      </c>
      <c r="BK112" s="317">
        <v>1520</v>
      </c>
      <c r="BL112" s="317">
        <v>1583</v>
      </c>
      <c r="BM112" s="317">
        <v>1715</v>
      </c>
      <c r="BN112" s="317">
        <v>1804</v>
      </c>
      <c r="BO112" s="317">
        <v>1882</v>
      </c>
      <c r="BP112" s="317">
        <v>1939</v>
      </c>
      <c r="BQ112" s="317">
        <v>1933</v>
      </c>
      <c r="BR112" s="317">
        <v>1915</v>
      </c>
      <c r="BS112" s="317">
        <v>1913</v>
      </c>
      <c r="BT112" s="317">
        <v>1870</v>
      </c>
      <c r="BU112" s="317">
        <v>1810</v>
      </c>
      <c r="BV112" s="317">
        <v>1694</v>
      </c>
      <c r="BW112" s="317">
        <v>1493</v>
      </c>
      <c r="BX112" s="317">
        <v>1339</v>
      </c>
      <c r="BY112" s="317">
        <v>1277</v>
      </c>
      <c r="BZ112" s="317">
        <v>1201</v>
      </c>
      <c r="CA112" s="317">
        <v>1112</v>
      </c>
      <c r="CB112" s="317">
        <v>973</v>
      </c>
      <c r="CC112" s="318">
        <v>771</v>
      </c>
    </row>
    <row r="113" spans="1:81" s="49" customFormat="1" x14ac:dyDescent="0.4">
      <c r="B113" s="65" t="s">
        <v>602</v>
      </c>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v>992</v>
      </c>
      <c r="AW113" s="317">
        <v>1100</v>
      </c>
      <c r="AX113" s="317">
        <v>1140</v>
      </c>
      <c r="AY113" s="317">
        <v>1168</v>
      </c>
      <c r="AZ113" s="317">
        <v>1128</v>
      </c>
      <c r="BA113" s="317">
        <v>1032</v>
      </c>
      <c r="BB113" s="317">
        <v>945</v>
      </c>
      <c r="BC113" s="317">
        <v>852</v>
      </c>
      <c r="BD113" s="317">
        <v>771</v>
      </c>
      <c r="BE113" s="317">
        <v>727</v>
      </c>
      <c r="BF113" s="317">
        <v>711</v>
      </c>
      <c r="BG113" s="317">
        <v>722</v>
      </c>
      <c r="BH113" s="317">
        <v>777</v>
      </c>
      <c r="BI113" s="317">
        <v>817</v>
      </c>
      <c r="BJ113" s="317">
        <v>868</v>
      </c>
      <c r="BK113" s="317">
        <v>934</v>
      </c>
      <c r="BL113" s="317">
        <v>1049</v>
      </c>
      <c r="BM113" s="317">
        <v>1320</v>
      </c>
      <c r="BN113" s="317">
        <v>1492</v>
      </c>
      <c r="BO113" s="317">
        <v>1586</v>
      </c>
      <c r="BP113" s="317">
        <v>1659</v>
      </c>
      <c r="BQ113" s="317">
        <v>1665</v>
      </c>
      <c r="BR113" s="317">
        <v>1609</v>
      </c>
      <c r="BS113" s="317">
        <v>1520</v>
      </c>
      <c r="BT113" s="317">
        <v>1424</v>
      </c>
      <c r="BU113" s="317">
        <v>1318</v>
      </c>
      <c r="BV113" s="317">
        <v>1144</v>
      </c>
      <c r="BW113" s="317">
        <v>889</v>
      </c>
      <c r="BX113" s="317">
        <v>721</v>
      </c>
      <c r="BY113" s="317">
        <v>646</v>
      </c>
      <c r="BZ113" s="317">
        <v>570</v>
      </c>
      <c r="CA113" s="317">
        <v>468</v>
      </c>
      <c r="CB113" s="317">
        <v>371</v>
      </c>
      <c r="CC113" s="318">
        <v>288</v>
      </c>
    </row>
    <row r="114" spans="1:81" s="49" customFormat="1" x14ac:dyDescent="0.4">
      <c r="B114" s="178" t="s">
        <v>603</v>
      </c>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v>60</v>
      </c>
      <c r="BI114" s="317">
        <v>60</v>
      </c>
      <c r="BJ114" s="317">
        <v>70</v>
      </c>
      <c r="BK114" s="317">
        <v>70</v>
      </c>
      <c r="BL114" s="317">
        <v>360</v>
      </c>
      <c r="BM114" s="317">
        <v>787</v>
      </c>
      <c r="BN114" s="317">
        <v>1067</v>
      </c>
      <c r="BO114" s="317">
        <v>1242</v>
      </c>
      <c r="BP114" s="317">
        <v>1358</v>
      </c>
      <c r="BQ114" s="317">
        <v>1402</v>
      </c>
      <c r="BR114" s="317">
        <v>1379</v>
      </c>
      <c r="BS114" s="317">
        <v>1318</v>
      </c>
      <c r="BT114" s="317">
        <v>1243</v>
      </c>
      <c r="BU114" s="317">
        <v>1151</v>
      </c>
      <c r="BV114" s="317">
        <v>992</v>
      </c>
      <c r="BW114" s="317">
        <v>679</v>
      </c>
      <c r="BX114" s="317">
        <v>1153</v>
      </c>
      <c r="BY114" s="317">
        <v>500</v>
      </c>
      <c r="BZ114" s="317">
        <v>444</v>
      </c>
      <c r="CA114" s="317">
        <v>367</v>
      </c>
      <c r="CB114" s="317">
        <v>292</v>
      </c>
      <c r="CC114" s="318">
        <v>228</v>
      </c>
    </row>
    <row r="115" spans="1:81" ht="26.25" customHeight="1" x14ac:dyDescent="0.4">
      <c r="A115" s="49"/>
      <c r="B115" s="65" t="s">
        <v>604</v>
      </c>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v>3387</v>
      </c>
      <c r="AW115" s="317">
        <v>3502</v>
      </c>
      <c r="AX115" s="317">
        <v>3552</v>
      </c>
      <c r="AY115" s="317">
        <v>3589</v>
      </c>
      <c r="AZ115" s="317">
        <v>3612</v>
      </c>
      <c r="BA115" s="317">
        <v>3556</v>
      </c>
      <c r="BB115" s="317">
        <v>3479</v>
      </c>
      <c r="BC115" s="317">
        <v>3335</v>
      </c>
      <c r="BD115" s="317">
        <v>3175</v>
      </c>
      <c r="BE115" s="317">
        <v>3119</v>
      </c>
      <c r="BF115" s="317">
        <v>3096</v>
      </c>
      <c r="BG115" s="317">
        <v>3090</v>
      </c>
      <c r="BH115" s="317">
        <v>3163</v>
      </c>
      <c r="BI115" s="317">
        <v>3169</v>
      </c>
      <c r="BJ115" s="317">
        <v>3153</v>
      </c>
      <c r="BK115" s="317">
        <v>3102</v>
      </c>
      <c r="BL115" s="317">
        <v>3117</v>
      </c>
      <c r="BM115" s="317">
        <v>3227</v>
      </c>
      <c r="BN115" s="317">
        <v>3306</v>
      </c>
      <c r="BO115" s="317">
        <v>3346</v>
      </c>
      <c r="BP115" s="317">
        <v>3394</v>
      </c>
      <c r="BQ115" s="317">
        <v>3361</v>
      </c>
      <c r="BR115" s="317">
        <v>3312</v>
      </c>
      <c r="BS115" s="317">
        <v>3257</v>
      </c>
      <c r="BT115" s="317">
        <v>3170</v>
      </c>
      <c r="BU115" s="317">
        <v>3053</v>
      </c>
      <c r="BV115" s="317">
        <v>2842</v>
      </c>
      <c r="BW115" s="317">
        <v>2506</v>
      </c>
      <c r="BX115" s="317">
        <v>2266</v>
      </c>
      <c r="BY115" s="317">
        <v>2186</v>
      </c>
      <c r="BZ115" s="317">
        <v>2076</v>
      </c>
      <c r="CA115" s="317">
        <v>1946</v>
      </c>
      <c r="CB115" s="317">
        <v>1740</v>
      </c>
      <c r="CC115" s="318">
        <v>1432</v>
      </c>
    </row>
    <row r="116" spans="1:81" x14ac:dyDescent="0.4">
      <c r="A116" s="49"/>
      <c r="B116" s="65" t="s">
        <v>605</v>
      </c>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f t="shared" ref="AH116:AU116" si="21">AH142</f>
        <v>741</v>
      </c>
      <c r="AI116" s="317">
        <f t="shared" si="21"/>
        <v>689</v>
      </c>
      <c r="AJ116" s="317">
        <f t="shared" si="21"/>
        <v>713</v>
      </c>
      <c r="AK116" s="317">
        <f t="shared" si="21"/>
        <v>797</v>
      </c>
      <c r="AL116" s="317">
        <f t="shared" si="21"/>
        <v>851</v>
      </c>
      <c r="AM116" s="317">
        <f t="shared" si="21"/>
        <v>1015</v>
      </c>
      <c r="AN116" s="317">
        <f t="shared" si="21"/>
        <v>1080</v>
      </c>
      <c r="AO116" s="317">
        <f t="shared" si="21"/>
        <v>1150</v>
      </c>
      <c r="AP116" s="317">
        <f t="shared" si="21"/>
        <v>1180</v>
      </c>
      <c r="AQ116" s="317">
        <f t="shared" si="21"/>
        <v>1195</v>
      </c>
      <c r="AR116" s="317">
        <f t="shared" si="21"/>
        <v>914</v>
      </c>
      <c r="AS116" s="317">
        <f t="shared" si="21"/>
        <v>948</v>
      </c>
      <c r="AT116" s="317">
        <f t="shared" si="21"/>
        <v>1028</v>
      </c>
      <c r="AU116" s="317">
        <f t="shared" si="21"/>
        <v>1153</v>
      </c>
      <c r="AV116" s="317">
        <v>1346</v>
      </c>
      <c r="AW116" s="317">
        <v>1549</v>
      </c>
      <c r="AX116" s="317">
        <v>1686</v>
      </c>
      <c r="AY116" s="317">
        <v>1818</v>
      </c>
      <c r="AZ116" s="317">
        <v>1872</v>
      </c>
      <c r="BA116" s="317">
        <v>1834</v>
      </c>
      <c r="BB116" s="317">
        <v>1795</v>
      </c>
      <c r="BC116" s="317">
        <v>1749</v>
      </c>
      <c r="BD116" s="317">
        <v>1717</v>
      </c>
      <c r="BE116" s="317">
        <v>1753</v>
      </c>
      <c r="BF116" s="317">
        <v>1814</v>
      </c>
      <c r="BG116" s="317">
        <v>1988</v>
      </c>
      <c r="BH116" s="317">
        <v>2132</v>
      </c>
      <c r="BI116" s="317">
        <v>2233</v>
      </c>
      <c r="BJ116" s="317">
        <v>2347</v>
      </c>
      <c r="BK116" s="317">
        <v>2455</v>
      </c>
      <c r="BL116" s="317">
        <v>2633</v>
      </c>
      <c r="BM116" s="317">
        <v>3035</v>
      </c>
      <c r="BN116" s="317">
        <v>3296</v>
      </c>
      <c r="BO116" s="317">
        <v>3468</v>
      </c>
      <c r="BP116" s="317">
        <v>3598</v>
      </c>
      <c r="BQ116" s="317">
        <v>3597</v>
      </c>
      <c r="BR116" s="317">
        <v>3524</v>
      </c>
      <c r="BS116" s="317">
        <v>3433</v>
      </c>
      <c r="BT116" s="317">
        <v>3294</v>
      </c>
      <c r="BU116" s="317">
        <v>3128</v>
      </c>
      <c r="BV116" s="317">
        <v>2837</v>
      </c>
      <c r="BW116" s="317">
        <v>2382</v>
      </c>
      <c r="BX116" s="317">
        <v>2060</v>
      </c>
      <c r="BY116" s="317">
        <v>1923</v>
      </c>
      <c r="BZ116" s="317">
        <v>1771</v>
      </c>
      <c r="CA116" s="317">
        <v>1580</v>
      </c>
      <c r="CB116" s="317">
        <v>1344</v>
      </c>
      <c r="CC116" s="318">
        <v>1059</v>
      </c>
    </row>
    <row r="117" spans="1:81" ht="26.25" customHeight="1" x14ac:dyDescent="0.4">
      <c r="A117" s="67"/>
      <c r="B117" s="67" t="s">
        <v>562</v>
      </c>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c r="BU117" s="317"/>
      <c r="BV117" s="317"/>
      <c r="BW117" s="317"/>
      <c r="BX117" s="317"/>
      <c r="BY117" s="317"/>
      <c r="BZ117" s="317"/>
      <c r="CA117" s="317"/>
      <c r="CB117" s="317"/>
      <c r="CC117" s="318"/>
    </row>
    <row r="118" spans="1:81" x14ac:dyDescent="0.4">
      <c r="A118" s="348"/>
      <c r="B118" s="65" t="s">
        <v>563</v>
      </c>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v>370</v>
      </c>
      <c r="BM118" s="317">
        <v>580</v>
      </c>
      <c r="BN118" s="317">
        <v>643</v>
      </c>
      <c r="BO118" s="317">
        <v>696</v>
      </c>
      <c r="BP118" s="317">
        <v>744</v>
      </c>
      <c r="BQ118" s="317">
        <v>661</v>
      </c>
      <c r="BR118" s="317">
        <v>481</v>
      </c>
      <c r="BS118" s="317">
        <v>367</v>
      </c>
      <c r="BT118" s="317">
        <v>307</v>
      </c>
      <c r="BU118" s="317">
        <v>273</v>
      </c>
      <c r="BV118" s="317">
        <v>210</v>
      </c>
      <c r="BW118" s="317">
        <v>103</v>
      </c>
      <c r="BX118" s="317">
        <v>71</v>
      </c>
      <c r="BY118" s="317">
        <v>52</v>
      </c>
      <c r="BZ118" s="317">
        <v>33</v>
      </c>
      <c r="CA118" s="317">
        <v>5</v>
      </c>
      <c r="CB118" s="317">
        <v>0</v>
      </c>
      <c r="CC118" s="318">
        <v>0</v>
      </c>
    </row>
    <row r="119" spans="1:81" x14ac:dyDescent="0.4">
      <c r="A119" s="348"/>
      <c r="B119" s="65" t="s">
        <v>26</v>
      </c>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v>1095</v>
      </c>
      <c r="BM119" s="317">
        <v>1161</v>
      </c>
      <c r="BN119" s="317">
        <v>1211</v>
      </c>
      <c r="BO119" s="317">
        <v>1240</v>
      </c>
      <c r="BP119" s="317">
        <v>1257</v>
      </c>
      <c r="BQ119" s="317">
        <v>1274</v>
      </c>
      <c r="BR119" s="317">
        <v>1331</v>
      </c>
      <c r="BS119" s="317">
        <v>1347</v>
      </c>
      <c r="BT119" s="317">
        <v>1325</v>
      </c>
      <c r="BU119" s="317">
        <v>1283</v>
      </c>
      <c r="BV119" s="317">
        <v>1188</v>
      </c>
      <c r="BW119" s="317">
        <v>1049</v>
      </c>
      <c r="BX119" s="317">
        <v>960</v>
      </c>
      <c r="BY119" s="317">
        <v>874</v>
      </c>
      <c r="BZ119" s="317">
        <v>806</v>
      </c>
      <c r="CA119" s="317">
        <v>727</v>
      </c>
      <c r="CB119" s="317">
        <v>565</v>
      </c>
      <c r="CC119" s="318">
        <v>318</v>
      </c>
    </row>
    <row r="120" spans="1:81" x14ac:dyDescent="0.4">
      <c r="A120" s="348"/>
      <c r="B120" s="65" t="s">
        <v>564</v>
      </c>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v>628</v>
      </c>
      <c r="BM120" s="317">
        <v>606</v>
      </c>
      <c r="BN120" s="317">
        <v>566</v>
      </c>
      <c r="BO120" s="317">
        <v>506</v>
      </c>
      <c r="BP120" s="317">
        <v>461</v>
      </c>
      <c r="BQ120" s="317">
        <v>422</v>
      </c>
      <c r="BR120" s="317">
        <v>399</v>
      </c>
      <c r="BS120" s="317">
        <v>373</v>
      </c>
      <c r="BT120" s="317">
        <v>350</v>
      </c>
      <c r="BU120" s="317">
        <v>323</v>
      </c>
      <c r="BV120" s="317">
        <v>279</v>
      </c>
      <c r="BW120" s="317">
        <v>196</v>
      </c>
      <c r="BX120" s="317">
        <v>139</v>
      </c>
      <c r="BY120" s="317">
        <v>97</v>
      </c>
      <c r="BZ120" s="317">
        <v>69</v>
      </c>
      <c r="CA120" s="317">
        <v>48</v>
      </c>
      <c r="CB120" s="317">
        <v>30</v>
      </c>
      <c r="CC120" s="318">
        <v>13</v>
      </c>
    </row>
    <row r="121" spans="1:81" x14ac:dyDescent="0.4">
      <c r="A121" s="348"/>
      <c r="B121" s="65" t="s">
        <v>442</v>
      </c>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v>77</v>
      </c>
      <c r="BM121" s="317">
        <v>88</v>
      </c>
      <c r="BN121" s="317">
        <v>103</v>
      </c>
      <c r="BO121" s="317">
        <v>115</v>
      </c>
      <c r="BP121" s="317">
        <v>130</v>
      </c>
      <c r="BQ121" s="317">
        <v>144</v>
      </c>
      <c r="BR121" s="317">
        <v>158</v>
      </c>
      <c r="BS121" s="317">
        <v>174</v>
      </c>
      <c r="BT121" s="317">
        <v>183</v>
      </c>
      <c r="BU121" s="317">
        <v>186</v>
      </c>
      <c r="BV121" s="317">
        <v>181</v>
      </c>
      <c r="BW121" s="317">
        <v>156</v>
      </c>
      <c r="BX121" s="317">
        <v>132</v>
      </c>
      <c r="BY121" s="317">
        <v>104</v>
      </c>
      <c r="BZ121" s="317">
        <v>80</v>
      </c>
      <c r="CA121" s="317">
        <v>61</v>
      </c>
      <c r="CB121" s="317">
        <v>40</v>
      </c>
      <c r="CC121" s="318">
        <v>18</v>
      </c>
    </row>
    <row r="122" spans="1:81" x14ac:dyDescent="0.4">
      <c r="A122" s="348"/>
      <c r="B122" s="65" t="s">
        <v>565</v>
      </c>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v>146</v>
      </c>
      <c r="BM122" s="317">
        <v>147</v>
      </c>
      <c r="BN122" s="317">
        <v>143</v>
      </c>
      <c r="BO122" s="317">
        <v>131</v>
      </c>
      <c r="BP122" s="317">
        <v>112</v>
      </c>
      <c r="BQ122" s="317">
        <v>98</v>
      </c>
      <c r="BR122" s="317">
        <v>86</v>
      </c>
      <c r="BS122" s="317">
        <v>71</v>
      </c>
      <c r="BT122" s="317">
        <v>57</v>
      </c>
      <c r="BU122" s="317">
        <v>40</v>
      </c>
      <c r="BV122" s="317">
        <v>22</v>
      </c>
      <c r="BW122" s="317">
        <v>13</v>
      </c>
      <c r="BX122" s="317">
        <v>9</v>
      </c>
      <c r="BY122" s="317">
        <v>7</v>
      </c>
      <c r="BZ122" s="317">
        <v>6</v>
      </c>
      <c r="CA122" s="317">
        <v>4</v>
      </c>
      <c r="CB122" s="317">
        <v>3</v>
      </c>
      <c r="CC122" s="318">
        <v>1</v>
      </c>
    </row>
    <row r="123" spans="1:81" ht="26.25" customHeight="1" x14ac:dyDescent="0.4">
      <c r="A123" s="348"/>
      <c r="B123" s="65" t="s">
        <v>566</v>
      </c>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v>1150</v>
      </c>
      <c r="BM123" s="317">
        <v>1152</v>
      </c>
      <c r="BN123" s="317">
        <v>1150</v>
      </c>
      <c r="BO123" s="317">
        <v>1135</v>
      </c>
      <c r="BP123" s="317">
        <v>1101</v>
      </c>
      <c r="BQ123" s="317">
        <v>1066</v>
      </c>
      <c r="BR123" s="317">
        <v>1025</v>
      </c>
      <c r="BS123" s="317">
        <v>980</v>
      </c>
      <c r="BT123" s="317">
        <v>936</v>
      </c>
      <c r="BU123" s="317">
        <v>897</v>
      </c>
      <c r="BV123" s="317">
        <v>853</v>
      </c>
      <c r="BW123" s="317">
        <v>813</v>
      </c>
      <c r="BX123" s="317">
        <v>775</v>
      </c>
      <c r="BY123" s="317">
        <v>794</v>
      </c>
      <c r="BZ123" s="317">
        <v>763</v>
      </c>
      <c r="CA123" s="317">
        <v>729</v>
      </c>
      <c r="CB123" s="317">
        <v>717</v>
      </c>
      <c r="CC123" s="318">
        <v>709</v>
      </c>
    </row>
    <row r="124" spans="1:81" x14ac:dyDescent="0.4">
      <c r="A124" s="348"/>
      <c r="B124" s="65" t="s">
        <v>444</v>
      </c>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v>26</v>
      </c>
      <c r="BM124" s="317">
        <v>30</v>
      </c>
      <c r="BN124" s="317">
        <v>37</v>
      </c>
      <c r="BO124" s="317">
        <v>42</v>
      </c>
      <c r="BP124" s="317">
        <v>49</v>
      </c>
      <c r="BQ124" s="317">
        <v>56</v>
      </c>
      <c r="BR124" s="317">
        <v>59</v>
      </c>
      <c r="BS124" s="317">
        <v>62</v>
      </c>
      <c r="BT124" s="317">
        <v>61</v>
      </c>
      <c r="BU124" s="317">
        <v>57</v>
      </c>
      <c r="BV124" s="317">
        <v>55</v>
      </c>
      <c r="BW124" s="317">
        <v>51</v>
      </c>
      <c r="BX124" s="317">
        <v>47</v>
      </c>
      <c r="BY124" s="317">
        <v>47</v>
      </c>
      <c r="BZ124" s="317">
        <v>45</v>
      </c>
      <c r="CA124" s="317">
        <v>42</v>
      </c>
      <c r="CB124" s="317">
        <v>38</v>
      </c>
      <c r="CC124" s="318">
        <v>33</v>
      </c>
    </row>
    <row r="125" spans="1:81" x14ac:dyDescent="0.4">
      <c r="A125" s="348"/>
      <c r="B125" s="65" t="s">
        <v>567</v>
      </c>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v>6</v>
      </c>
      <c r="BM125" s="317">
        <v>7</v>
      </c>
      <c r="BN125" s="317">
        <v>7</v>
      </c>
      <c r="BO125" s="317">
        <v>7</v>
      </c>
      <c r="BP125" s="317">
        <v>7</v>
      </c>
      <c r="BQ125" s="317">
        <v>7</v>
      </c>
      <c r="BR125" s="317">
        <v>7</v>
      </c>
      <c r="BS125" s="317">
        <v>7</v>
      </c>
      <c r="BT125" s="317">
        <v>7</v>
      </c>
      <c r="BU125" s="317">
        <v>6</v>
      </c>
      <c r="BV125" s="317">
        <v>5</v>
      </c>
      <c r="BW125" s="317">
        <v>4</v>
      </c>
      <c r="BX125" s="317">
        <v>3</v>
      </c>
      <c r="BY125" s="317">
        <v>2</v>
      </c>
      <c r="BZ125" s="317">
        <v>1</v>
      </c>
      <c r="CA125" s="317">
        <v>1</v>
      </c>
      <c r="CB125" s="317">
        <v>1</v>
      </c>
      <c r="CC125" s="318">
        <v>0</v>
      </c>
    </row>
    <row r="126" spans="1:81" x14ac:dyDescent="0.4">
      <c r="A126" s="348"/>
      <c r="B126" s="65" t="s">
        <v>33</v>
      </c>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v>239</v>
      </c>
      <c r="BM126" s="317">
        <v>245</v>
      </c>
      <c r="BN126" s="317">
        <v>251</v>
      </c>
      <c r="BO126" s="317">
        <v>259</v>
      </c>
      <c r="BP126" s="317">
        <v>285</v>
      </c>
      <c r="BQ126" s="317">
        <v>300</v>
      </c>
      <c r="BR126" s="317">
        <v>320</v>
      </c>
      <c r="BS126" s="317">
        <v>339</v>
      </c>
      <c r="BT126" s="317">
        <v>355</v>
      </c>
      <c r="BU126" s="317">
        <v>366</v>
      </c>
      <c r="BV126" s="317">
        <v>375</v>
      </c>
      <c r="BW126" s="317">
        <v>378</v>
      </c>
      <c r="BX126" s="317">
        <v>373</v>
      </c>
      <c r="BY126" s="317">
        <v>383</v>
      </c>
      <c r="BZ126" s="317">
        <v>397</v>
      </c>
      <c r="CA126" s="317">
        <v>413</v>
      </c>
      <c r="CB126" s="317">
        <v>429</v>
      </c>
      <c r="CC126" s="318">
        <v>441</v>
      </c>
    </row>
    <row r="127" spans="1:81" x14ac:dyDescent="0.4">
      <c r="A127" s="348"/>
      <c r="B127" s="65" t="s">
        <v>607</v>
      </c>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v>429</v>
      </c>
      <c r="BM127" s="317">
        <v>531</v>
      </c>
      <c r="BN127" s="317">
        <v>686</v>
      </c>
      <c r="BO127" s="317">
        <v>802</v>
      </c>
      <c r="BP127" s="317">
        <v>905</v>
      </c>
      <c r="BQ127" s="317">
        <v>998</v>
      </c>
      <c r="BR127" s="317">
        <v>1056</v>
      </c>
      <c r="BS127" s="317">
        <v>1056</v>
      </c>
      <c r="BT127" s="317">
        <v>1012</v>
      </c>
      <c r="BU127" s="317">
        <v>939</v>
      </c>
      <c r="BV127" s="317">
        <v>816</v>
      </c>
      <c r="BW127" s="317">
        <v>632</v>
      </c>
      <c r="BX127" s="317">
        <v>477</v>
      </c>
      <c r="BY127" s="317">
        <v>471</v>
      </c>
      <c r="BZ127" s="317">
        <v>446</v>
      </c>
      <c r="CA127" s="317">
        <v>384</v>
      </c>
      <c r="CB127" s="317">
        <v>287</v>
      </c>
      <c r="CC127" s="318">
        <v>185</v>
      </c>
    </row>
    <row r="128" spans="1:81" ht="26.25" customHeight="1" x14ac:dyDescent="0.4">
      <c r="A128" s="348"/>
      <c r="B128" s="67" t="s">
        <v>569</v>
      </c>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f t="shared" ref="AR128:BK128" si="22">AR131</f>
        <v>2178</v>
      </c>
      <c r="AS128" s="317">
        <f t="shared" si="22"/>
        <v>2116</v>
      </c>
      <c r="AT128" s="317">
        <f t="shared" si="22"/>
        <v>2076</v>
      </c>
      <c r="AU128" s="317">
        <f t="shared" si="22"/>
        <v>1981</v>
      </c>
      <c r="AV128" s="317">
        <f t="shared" si="22"/>
        <v>1929</v>
      </c>
      <c r="AW128" s="317">
        <f t="shared" si="22"/>
        <v>1955</v>
      </c>
      <c r="AX128" s="317">
        <f t="shared" si="22"/>
        <v>1937</v>
      </c>
      <c r="AY128" s="317">
        <f t="shared" si="22"/>
        <v>1917</v>
      </c>
      <c r="AZ128" s="317">
        <f t="shared" si="22"/>
        <v>1886</v>
      </c>
      <c r="BA128" s="317">
        <f t="shared" si="22"/>
        <v>1844</v>
      </c>
      <c r="BB128" s="317">
        <f t="shared" si="22"/>
        <v>1798</v>
      </c>
      <c r="BC128" s="317">
        <f t="shared" si="22"/>
        <v>1726</v>
      </c>
      <c r="BD128" s="317">
        <f t="shared" si="22"/>
        <v>1664</v>
      </c>
      <c r="BE128" s="317">
        <f t="shared" si="22"/>
        <v>1637</v>
      </c>
      <c r="BF128" s="317">
        <f t="shared" si="22"/>
        <v>1612</v>
      </c>
      <c r="BG128" s="317">
        <f t="shared" si="22"/>
        <v>1546</v>
      </c>
      <c r="BH128" s="317">
        <f t="shared" si="22"/>
        <v>1554</v>
      </c>
      <c r="BI128" s="317">
        <f t="shared" si="22"/>
        <v>1491</v>
      </c>
      <c r="BJ128" s="317">
        <f t="shared" si="22"/>
        <v>1503</v>
      </c>
      <c r="BK128" s="317">
        <f t="shared" si="22"/>
        <v>1509</v>
      </c>
      <c r="BL128" s="317">
        <v>1541</v>
      </c>
      <c r="BM128" s="317">
        <v>1566</v>
      </c>
      <c r="BN128" s="317">
        <v>1574</v>
      </c>
      <c r="BO128" s="317">
        <v>1576</v>
      </c>
      <c r="BP128" s="317">
        <v>1551</v>
      </c>
      <c r="BQ128" s="317">
        <v>1505</v>
      </c>
      <c r="BR128" s="317">
        <v>1464</v>
      </c>
      <c r="BS128" s="317">
        <v>1417</v>
      </c>
      <c r="BT128" s="317">
        <v>1364</v>
      </c>
      <c r="BU128" s="317">
        <v>1308</v>
      </c>
      <c r="BV128" s="317">
        <v>1248</v>
      </c>
      <c r="BW128" s="317">
        <v>1207</v>
      </c>
      <c r="BX128" s="317">
        <v>1151</v>
      </c>
      <c r="BY128" s="317">
        <v>1177</v>
      </c>
      <c r="BZ128" s="317">
        <v>1160</v>
      </c>
      <c r="CA128" s="317">
        <v>1142</v>
      </c>
      <c r="CB128" s="317">
        <v>1146</v>
      </c>
      <c r="CC128" s="318">
        <v>1151</v>
      </c>
    </row>
    <row r="129" spans="1:81" x14ac:dyDescent="0.4">
      <c r="A129" s="348"/>
      <c r="B129" s="67" t="s">
        <v>570</v>
      </c>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v>1818</v>
      </c>
      <c r="AS129" s="317">
        <v>1771</v>
      </c>
      <c r="AT129" s="317">
        <v>1875</v>
      </c>
      <c r="AU129" s="317">
        <v>2138</v>
      </c>
      <c r="AV129" s="317">
        <v>2450</v>
      </c>
      <c r="AW129" s="317">
        <v>2646</v>
      </c>
      <c r="AX129" s="317">
        <v>2755</v>
      </c>
      <c r="AY129" s="317">
        <v>2840</v>
      </c>
      <c r="AZ129" s="317">
        <v>2854</v>
      </c>
      <c r="BA129" s="317">
        <v>2744</v>
      </c>
      <c r="BB129" s="317">
        <v>2625</v>
      </c>
      <c r="BC129" s="317">
        <v>2461</v>
      </c>
      <c r="BD129" s="317">
        <v>2282</v>
      </c>
      <c r="BE129" s="317">
        <v>2209</v>
      </c>
      <c r="BF129" s="317">
        <v>2194</v>
      </c>
      <c r="BG129" s="317">
        <v>2267</v>
      </c>
      <c r="BH129" s="317">
        <v>2387</v>
      </c>
      <c r="BI129" s="317">
        <v>2495</v>
      </c>
      <c r="BJ129" s="317">
        <v>2518</v>
      </c>
      <c r="BK129" s="317">
        <v>2527</v>
      </c>
      <c r="BL129" s="317">
        <v>2625</v>
      </c>
      <c r="BM129" s="317">
        <v>2981</v>
      </c>
      <c r="BN129" s="317">
        <v>3224</v>
      </c>
      <c r="BO129" s="317">
        <v>3356</v>
      </c>
      <c r="BP129" s="317">
        <v>3502</v>
      </c>
      <c r="BQ129" s="317">
        <v>3520</v>
      </c>
      <c r="BR129" s="317">
        <v>3457</v>
      </c>
      <c r="BS129" s="317">
        <v>3360</v>
      </c>
      <c r="BT129" s="317">
        <v>3230</v>
      </c>
      <c r="BU129" s="317">
        <v>3063</v>
      </c>
      <c r="BV129" s="317">
        <v>2736</v>
      </c>
      <c r="BW129" s="317">
        <v>2187</v>
      </c>
      <c r="BX129" s="317">
        <v>1835</v>
      </c>
      <c r="BY129" s="317">
        <v>1655</v>
      </c>
      <c r="BZ129" s="317">
        <v>1487</v>
      </c>
      <c r="CA129" s="317">
        <v>1272</v>
      </c>
      <c r="CB129" s="317">
        <v>964</v>
      </c>
      <c r="CC129" s="318">
        <v>569</v>
      </c>
    </row>
    <row r="130" spans="1:81" ht="26.25" customHeight="1" x14ac:dyDescent="0.4">
      <c r="A130" s="67"/>
      <c r="B130" s="67" t="s">
        <v>571</v>
      </c>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c r="BN130" s="317"/>
      <c r="BO130" s="317"/>
      <c r="BP130" s="317"/>
      <c r="BQ130" s="317"/>
      <c r="BR130" s="317"/>
      <c r="BS130" s="317"/>
      <c r="BT130" s="317"/>
      <c r="BU130" s="317"/>
      <c r="BV130" s="317"/>
      <c r="BW130" s="317"/>
      <c r="BX130" s="317"/>
      <c r="BY130" s="317"/>
      <c r="BZ130" s="317"/>
      <c r="CA130" s="317"/>
      <c r="CB130" s="317"/>
      <c r="CC130" s="318"/>
    </row>
    <row r="131" spans="1:81" x14ac:dyDescent="0.4">
      <c r="A131" s="49"/>
      <c r="B131" s="65" t="s">
        <v>608</v>
      </c>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v>2178</v>
      </c>
      <c r="AS131" s="317">
        <v>2116</v>
      </c>
      <c r="AT131" s="317">
        <v>2076</v>
      </c>
      <c r="AU131" s="317">
        <v>1981</v>
      </c>
      <c r="AV131" s="317">
        <v>1929</v>
      </c>
      <c r="AW131" s="317">
        <v>1955</v>
      </c>
      <c r="AX131" s="317">
        <v>1937</v>
      </c>
      <c r="AY131" s="317">
        <v>1917</v>
      </c>
      <c r="AZ131" s="317">
        <v>1886</v>
      </c>
      <c r="BA131" s="317">
        <v>1844</v>
      </c>
      <c r="BB131" s="317">
        <v>1798</v>
      </c>
      <c r="BC131" s="317">
        <v>1726</v>
      </c>
      <c r="BD131" s="317">
        <v>1664</v>
      </c>
      <c r="BE131" s="317">
        <v>1637</v>
      </c>
      <c r="BF131" s="317">
        <v>1612</v>
      </c>
      <c r="BG131" s="317">
        <v>1546</v>
      </c>
      <c r="BH131" s="317">
        <v>1554</v>
      </c>
      <c r="BI131" s="317">
        <v>1491</v>
      </c>
      <c r="BJ131" s="317">
        <v>1503</v>
      </c>
      <c r="BK131" s="317">
        <v>1509</v>
      </c>
      <c r="BL131" s="317">
        <v>1541</v>
      </c>
      <c r="BM131" s="317">
        <v>1566</v>
      </c>
      <c r="BN131" s="317">
        <v>1574</v>
      </c>
      <c r="BO131" s="317">
        <v>1576</v>
      </c>
      <c r="BP131" s="317">
        <v>1551</v>
      </c>
      <c r="BQ131" s="317">
        <v>1505</v>
      </c>
      <c r="BR131" s="317">
        <v>1464</v>
      </c>
      <c r="BS131" s="317">
        <v>1417</v>
      </c>
      <c r="BT131" s="317">
        <v>1364</v>
      </c>
      <c r="BU131" s="317">
        <v>1308</v>
      </c>
      <c r="BV131" s="317"/>
      <c r="BW131" s="317"/>
      <c r="BX131" s="317"/>
      <c r="BY131" s="317"/>
      <c r="BZ131" s="317"/>
      <c r="CA131" s="317"/>
      <c r="CB131" s="317"/>
      <c r="CC131" s="318"/>
    </row>
    <row r="132" spans="1:81" x14ac:dyDescent="0.4">
      <c r="A132" s="49"/>
      <c r="B132" s="65" t="s">
        <v>447</v>
      </c>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v>239</v>
      </c>
      <c r="AS132" s="317">
        <v>267</v>
      </c>
      <c r="AT132" s="317">
        <v>311</v>
      </c>
      <c r="AU132" s="317">
        <v>359</v>
      </c>
      <c r="AV132" s="317">
        <v>416</v>
      </c>
      <c r="AW132" s="317">
        <v>491</v>
      </c>
      <c r="AX132" s="317">
        <v>568</v>
      </c>
      <c r="AY132" s="317">
        <v>626</v>
      </c>
      <c r="AZ132" s="317">
        <v>655</v>
      </c>
      <c r="BA132" s="317">
        <v>693</v>
      </c>
      <c r="BB132" s="317">
        <v>735</v>
      </c>
      <c r="BC132" s="317">
        <v>759</v>
      </c>
      <c r="BD132" s="317">
        <v>771</v>
      </c>
      <c r="BE132" s="317">
        <v>798</v>
      </c>
      <c r="BF132" s="317">
        <v>837</v>
      </c>
      <c r="BG132" s="317">
        <v>899</v>
      </c>
      <c r="BH132" s="317">
        <v>956</v>
      </c>
      <c r="BI132" s="317">
        <v>1007</v>
      </c>
      <c r="BJ132" s="317">
        <v>1014</v>
      </c>
      <c r="BK132" s="317">
        <v>1003</v>
      </c>
      <c r="BL132" s="317">
        <v>1051</v>
      </c>
      <c r="BM132" s="317">
        <v>1092</v>
      </c>
      <c r="BN132" s="317">
        <v>1136</v>
      </c>
      <c r="BO132" s="317">
        <v>1167</v>
      </c>
      <c r="BP132" s="317">
        <v>1177</v>
      </c>
      <c r="BQ132" s="317">
        <v>1202</v>
      </c>
      <c r="BR132" s="317">
        <v>1287</v>
      </c>
      <c r="BS132" s="317">
        <v>1342</v>
      </c>
      <c r="BT132" s="317">
        <v>1345</v>
      </c>
      <c r="BU132" s="317">
        <v>1324</v>
      </c>
      <c r="BV132" s="317"/>
      <c r="BW132" s="317"/>
      <c r="BX132" s="317"/>
      <c r="BY132" s="317"/>
      <c r="BZ132" s="317"/>
      <c r="CA132" s="317"/>
      <c r="CB132" s="317"/>
      <c r="CC132" s="318"/>
    </row>
    <row r="133" spans="1:81" x14ac:dyDescent="0.4">
      <c r="A133" s="49"/>
      <c r="B133" s="65" t="s">
        <v>573</v>
      </c>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317"/>
      <c r="AE133" s="317"/>
      <c r="AF133" s="317"/>
      <c r="AG133" s="317"/>
      <c r="AH133" s="317"/>
      <c r="AI133" s="317"/>
      <c r="AJ133" s="317"/>
      <c r="AK133" s="317"/>
      <c r="AL133" s="317"/>
      <c r="AM133" s="317"/>
      <c r="AN133" s="317"/>
      <c r="AO133" s="317"/>
      <c r="AP133" s="317"/>
      <c r="AQ133" s="317"/>
      <c r="AR133" s="317">
        <v>551</v>
      </c>
      <c r="AS133" s="317">
        <v>558</v>
      </c>
      <c r="AT133" s="317">
        <v>602</v>
      </c>
      <c r="AU133" s="317">
        <v>692</v>
      </c>
      <c r="AV133" s="317">
        <v>770</v>
      </c>
      <c r="AW133" s="317">
        <v>817</v>
      </c>
      <c r="AX133" s="317">
        <v>858</v>
      </c>
      <c r="AY133" s="317">
        <v>895</v>
      </c>
      <c r="AZ133" s="317">
        <v>911</v>
      </c>
      <c r="BA133" s="317">
        <v>911</v>
      </c>
      <c r="BB133" s="317">
        <v>902</v>
      </c>
      <c r="BC133" s="317">
        <v>875</v>
      </c>
      <c r="BD133" s="317">
        <v>811</v>
      </c>
      <c r="BE133" s="317">
        <v>781</v>
      </c>
      <c r="BF133" s="317">
        <v>763</v>
      </c>
      <c r="BG133" s="317">
        <v>776</v>
      </c>
      <c r="BH133" s="317">
        <v>813</v>
      </c>
      <c r="BI133" s="317">
        <v>845</v>
      </c>
      <c r="BJ133" s="317">
        <v>845</v>
      </c>
      <c r="BK133" s="317">
        <v>851</v>
      </c>
      <c r="BL133" s="317">
        <v>816</v>
      </c>
      <c r="BM133" s="317">
        <v>880</v>
      </c>
      <c r="BN133" s="317">
        <v>968</v>
      </c>
      <c r="BO133" s="317">
        <v>1005</v>
      </c>
      <c r="BP133" s="317">
        <v>1041</v>
      </c>
      <c r="BQ133" s="317">
        <v>1043</v>
      </c>
      <c r="BR133" s="317">
        <v>1016</v>
      </c>
      <c r="BS133" s="317">
        <v>980</v>
      </c>
      <c r="BT133" s="317">
        <v>940</v>
      </c>
      <c r="BU133" s="317">
        <v>879</v>
      </c>
      <c r="BV133" s="317"/>
      <c r="BW133" s="317"/>
      <c r="BX133" s="317"/>
      <c r="BY133" s="317"/>
      <c r="BZ133" s="317"/>
      <c r="CA133" s="317"/>
      <c r="CB133" s="317"/>
      <c r="CC133" s="318"/>
    </row>
    <row r="134" spans="1:81" x14ac:dyDescent="0.4">
      <c r="A134" s="49"/>
      <c r="B134" s="65" t="s">
        <v>404</v>
      </c>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v>704</v>
      </c>
      <c r="AS134" s="317">
        <v>639</v>
      </c>
      <c r="AT134" s="317">
        <v>626</v>
      </c>
      <c r="AU134" s="317">
        <v>778</v>
      </c>
      <c r="AV134" s="317">
        <v>951</v>
      </c>
      <c r="AW134" s="317">
        <v>979</v>
      </c>
      <c r="AX134" s="317">
        <v>947</v>
      </c>
      <c r="AY134" s="317">
        <v>875</v>
      </c>
      <c r="AZ134" s="317">
        <v>791</v>
      </c>
      <c r="BA134" s="317">
        <v>626</v>
      </c>
      <c r="BB134" s="317">
        <v>514</v>
      </c>
      <c r="BC134" s="317">
        <v>425</v>
      </c>
      <c r="BD134" s="317">
        <v>354</v>
      </c>
      <c r="BE134" s="317">
        <v>308</v>
      </c>
      <c r="BF134" s="317">
        <v>285</v>
      </c>
      <c r="BG134" s="317">
        <v>284</v>
      </c>
      <c r="BH134" s="317">
        <v>290</v>
      </c>
      <c r="BI134" s="317">
        <v>300</v>
      </c>
      <c r="BJ134" s="317">
        <v>314</v>
      </c>
      <c r="BK134" s="317">
        <v>303</v>
      </c>
      <c r="BL134" s="317">
        <v>410</v>
      </c>
      <c r="BM134" s="317">
        <v>545</v>
      </c>
      <c r="BN134" s="317">
        <v>536</v>
      </c>
      <c r="BO134" s="317">
        <v>552</v>
      </c>
      <c r="BP134" s="317">
        <v>572</v>
      </c>
      <c r="BQ134" s="317">
        <v>505</v>
      </c>
      <c r="BR134" s="317">
        <v>367</v>
      </c>
      <c r="BS134" s="317">
        <v>275</v>
      </c>
      <c r="BT134" s="317">
        <v>219</v>
      </c>
      <c r="BU134" s="317">
        <v>192</v>
      </c>
      <c r="BV134" s="317"/>
      <c r="BW134" s="317"/>
      <c r="BX134" s="317"/>
      <c r="BY134" s="317"/>
      <c r="BZ134" s="317"/>
      <c r="CA134" s="317"/>
      <c r="CB134" s="317"/>
      <c r="CC134" s="318"/>
    </row>
    <row r="135" spans="1:81" x14ac:dyDescent="0.4">
      <c r="A135" s="49"/>
      <c r="B135" s="65" t="s">
        <v>574</v>
      </c>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v>323</v>
      </c>
      <c r="AS135" s="317">
        <v>306</v>
      </c>
      <c r="AT135" s="317">
        <v>335</v>
      </c>
      <c r="AU135" s="317">
        <v>310</v>
      </c>
      <c r="AV135" s="317">
        <v>313</v>
      </c>
      <c r="AW135" s="317">
        <v>358</v>
      </c>
      <c r="AX135" s="317">
        <v>383</v>
      </c>
      <c r="AY135" s="317">
        <v>444</v>
      </c>
      <c r="AZ135" s="317">
        <v>496</v>
      </c>
      <c r="BA135" s="317">
        <v>514</v>
      </c>
      <c r="BB135" s="317">
        <v>474</v>
      </c>
      <c r="BC135" s="317">
        <v>402</v>
      </c>
      <c r="BD135" s="317">
        <v>347</v>
      </c>
      <c r="BE135" s="317">
        <v>323</v>
      </c>
      <c r="BF135" s="317">
        <v>309</v>
      </c>
      <c r="BG135" s="317">
        <v>307</v>
      </c>
      <c r="BH135" s="317">
        <v>327</v>
      </c>
      <c r="BI135" s="317">
        <v>342</v>
      </c>
      <c r="BJ135" s="317">
        <v>345</v>
      </c>
      <c r="BK135" s="317">
        <v>370</v>
      </c>
      <c r="BL135" s="317">
        <v>347</v>
      </c>
      <c r="BM135" s="317">
        <v>464</v>
      </c>
      <c r="BN135" s="317">
        <v>584</v>
      </c>
      <c r="BO135" s="317">
        <v>632</v>
      </c>
      <c r="BP135" s="317">
        <v>711</v>
      </c>
      <c r="BQ135" s="317">
        <v>771</v>
      </c>
      <c r="BR135" s="317">
        <v>788</v>
      </c>
      <c r="BS135" s="317">
        <v>763</v>
      </c>
      <c r="BT135" s="317">
        <v>725</v>
      </c>
      <c r="BU135" s="317">
        <v>668</v>
      </c>
      <c r="BV135" s="317"/>
      <c r="BW135" s="317"/>
      <c r="BX135" s="317"/>
      <c r="BY135" s="317"/>
      <c r="BZ135" s="317"/>
      <c r="CA135" s="317"/>
      <c r="CB135" s="317"/>
      <c r="CC135" s="318"/>
    </row>
    <row r="136" spans="1:81" ht="26.25" customHeight="1" x14ac:dyDescent="0.4">
      <c r="A136" s="49"/>
      <c r="B136" s="65" t="s">
        <v>570</v>
      </c>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f t="shared" ref="AR136:BU136" si="23">SUM(AR132:AR135)</f>
        <v>1817</v>
      </c>
      <c r="AS136" s="317">
        <f t="shared" si="23"/>
        <v>1770</v>
      </c>
      <c r="AT136" s="317">
        <f t="shared" si="23"/>
        <v>1874</v>
      </c>
      <c r="AU136" s="317">
        <f t="shared" si="23"/>
        <v>2139</v>
      </c>
      <c r="AV136" s="317">
        <f t="shared" si="23"/>
        <v>2450</v>
      </c>
      <c r="AW136" s="317">
        <f t="shared" si="23"/>
        <v>2645</v>
      </c>
      <c r="AX136" s="317">
        <f t="shared" si="23"/>
        <v>2756</v>
      </c>
      <c r="AY136" s="317">
        <f t="shared" si="23"/>
        <v>2840</v>
      </c>
      <c r="AZ136" s="317">
        <f t="shared" si="23"/>
        <v>2853</v>
      </c>
      <c r="BA136" s="317">
        <f t="shared" si="23"/>
        <v>2744</v>
      </c>
      <c r="BB136" s="317">
        <f t="shared" si="23"/>
        <v>2625</v>
      </c>
      <c r="BC136" s="317">
        <f t="shared" si="23"/>
        <v>2461</v>
      </c>
      <c r="BD136" s="317">
        <f t="shared" si="23"/>
        <v>2283</v>
      </c>
      <c r="BE136" s="317">
        <f t="shared" si="23"/>
        <v>2210</v>
      </c>
      <c r="BF136" s="317">
        <f t="shared" si="23"/>
        <v>2194</v>
      </c>
      <c r="BG136" s="317">
        <f t="shared" si="23"/>
        <v>2266</v>
      </c>
      <c r="BH136" s="317">
        <f t="shared" si="23"/>
        <v>2386</v>
      </c>
      <c r="BI136" s="317">
        <f t="shared" si="23"/>
        <v>2494</v>
      </c>
      <c r="BJ136" s="317">
        <f t="shared" si="23"/>
        <v>2518</v>
      </c>
      <c r="BK136" s="317">
        <f t="shared" si="23"/>
        <v>2527</v>
      </c>
      <c r="BL136" s="317">
        <f t="shared" si="23"/>
        <v>2624</v>
      </c>
      <c r="BM136" s="317">
        <f t="shared" si="23"/>
        <v>2981</v>
      </c>
      <c r="BN136" s="317">
        <f t="shared" si="23"/>
        <v>3224</v>
      </c>
      <c r="BO136" s="317">
        <f t="shared" si="23"/>
        <v>3356</v>
      </c>
      <c r="BP136" s="317">
        <f t="shared" si="23"/>
        <v>3501</v>
      </c>
      <c r="BQ136" s="317">
        <f t="shared" si="23"/>
        <v>3521</v>
      </c>
      <c r="BR136" s="317">
        <f t="shared" si="23"/>
        <v>3458</v>
      </c>
      <c r="BS136" s="317">
        <f t="shared" si="23"/>
        <v>3360</v>
      </c>
      <c r="BT136" s="317">
        <f t="shared" si="23"/>
        <v>3229</v>
      </c>
      <c r="BU136" s="317">
        <f t="shared" si="23"/>
        <v>3063</v>
      </c>
      <c r="BV136" s="317"/>
      <c r="BW136" s="317"/>
      <c r="BX136" s="317"/>
      <c r="BY136" s="317"/>
      <c r="BZ136" s="317"/>
      <c r="CA136" s="317"/>
      <c r="CB136" s="317"/>
      <c r="CC136" s="318"/>
    </row>
    <row r="137" spans="1:81" ht="26.25" customHeight="1" x14ac:dyDescent="0.4">
      <c r="A137" s="67"/>
      <c r="B137" s="67" t="s">
        <v>575</v>
      </c>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317"/>
      <c r="BY137" s="317"/>
      <c r="BZ137" s="317"/>
      <c r="CA137" s="317"/>
      <c r="CB137" s="317"/>
      <c r="CC137" s="318"/>
    </row>
    <row r="138" spans="1:81" x14ac:dyDescent="0.4">
      <c r="A138" s="49"/>
      <c r="B138" s="65" t="s">
        <v>609</v>
      </c>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c r="AH138" s="317">
        <v>2667</v>
      </c>
      <c r="AI138" s="317">
        <v>2625</v>
      </c>
      <c r="AJ138" s="317">
        <v>2843</v>
      </c>
      <c r="AK138" s="317">
        <v>3354</v>
      </c>
      <c r="AL138" s="317">
        <v>3580</v>
      </c>
      <c r="AM138" s="317">
        <v>3735</v>
      </c>
      <c r="AN138" s="317">
        <v>3745</v>
      </c>
      <c r="AO138" s="317">
        <v>3710</v>
      </c>
      <c r="AP138" s="317">
        <v>3720</v>
      </c>
      <c r="AQ138" s="317">
        <v>3665</v>
      </c>
      <c r="AR138" s="317">
        <v>3082</v>
      </c>
      <c r="AS138" s="317">
        <v>2938</v>
      </c>
      <c r="AT138" s="317">
        <v>2922</v>
      </c>
      <c r="AU138" s="317">
        <v>2967</v>
      </c>
      <c r="AV138" s="317">
        <v>3034</v>
      </c>
      <c r="AW138" s="317">
        <v>3053</v>
      </c>
      <c r="AX138" s="317">
        <v>3006</v>
      </c>
      <c r="AY138" s="317">
        <v>2939</v>
      </c>
      <c r="AZ138" s="317">
        <v>2868</v>
      </c>
      <c r="BA138" s="317">
        <v>2754</v>
      </c>
      <c r="BB138" s="317">
        <v>2628</v>
      </c>
      <c r="BC138" s="317">
        <v>2438</v>
      </c>
      <c r="BD138" s="317">
        <v>2230</v>
      </c>
      <c r="BE138" s="317">
        <v>2093</v>
      </c>
      <c r="BF138" s="317">
        <v>1993</v>
      </c>
      <c r="BG138" s="317">
        <v>1824</v>
      </c>
      <c r="BH138" s="317">
        <v>1808</v>
      </c>
      <c r="BI138" s="317">
        <v>1753</v>
      </c>
      <c r="BJ138" s="317">
        <v>1674</v>
      </c>
      <c r="BK138" s="317">
        <v>1581</v>
      </c>
      <c r="BL138" s="317">
        <v>1533</v>
      </c>
      <c r="BM138" s="317">
        <v>1512</v>
      </c>
      <c r="BN138" s="317">
        <v>1502</v>
      </c>
      <c r="BO138" s="317">
        <v>1464</v>
      </c>
      <c r="BP138" s="317">
        <v>1455</v>
      </c>
      <c r="BQ138" s="317">
        <v>1428</v>
      </c>
      <c r="BR138" s="317">
        <v>1397</v>
      </c>
      <c r="BS138" s="317">
        <v>1344</v>
      </c>
      <c r="BT138" s="317">
        <v>1300</v>
      </c>
      <c r="BU138" s="317">
        <v>1243</v>
      </c>
      <c r="BV138" s="317">
        <v>1148</v>
      </c>
      <c r="BW138" s="317">
        <v>1012</v>
      </c>
      <c r="BX138" s="317">
        <v>927</v>
      </c>
      <c r="BY138" s="317">
        <v>909</v>
      </c>
      <c r="BZ138" s="317">
        <v>875</v>
      </c>
      <c r="CA138" s="317">
        <v>834</v>
      </c>
      <c r="CB138" s="317">
        <v>767</v>
      </c>
      <c r="CC138" s="318">
        <v>661</v>
      </c>
    </row>
    <row r="139" spans="1:81" x14ac:dyDescent="0.4">
      <c r="A139" s="49"/>
      <c r="B139" s="178" t="s">
        <v>576</v>
      </c>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v>2430</v>
      </c>
      <c r="AS139" s="317">
        <v>2310</v>
      </c>
      <c r="AT139" s="317">
        <v>2304</v>
      </c>
      <c r="AU139" s="317">
        <v>2350</v>
      </c>
      <c r="AV139" s="317">
        <v>2420</v>
      </c>
      <c r="AW139" s="317">
        <v>2443</v>
      </c>
      <c r="AX139" s="317">
        <v>2409</v>
      </c>
      <c r="AY139" s="317">
        <v>2360</v>
      </c>
      <c r="AZ139" s="317">
        <v>2301</v>
      </c>
      <c r="BA139" s="317">
        <v>2211</v>
      </c>
      <c r="BB139" s="317">
        <v>2105</v>
      </c>
      <c r="BC139" s="317">
        <v>1940</v>
      </c>
      <c r="BD139" s="317">
        <v>1762</v>
      </c>
      <c r="BE139" s="317">
        <v>1649</v>
      </c>
      <c r="BF139" s="317">
        <v>1567</v>
      </c>
      <c r="BG139" s="317">
        <v>1483</v>
      </c>
      <c r="BH139" s="317">
        <v>1468</v>
      </c>
      <c r="BI139" s="317">
        <v>1421</v>
      </c>
      <c r="BJ139" s="317">
        <v>1350</v>
      </c>
      <c r="BK139" s="317">
        <v>1273</v>
      </c>
      <c r="BL139" s="317">
        <v>1244</v>
      </c>
      <c r="BM139" s="317">
        <v>1230</v>
      </c>
      <c r="BN139" s="317">
        <v>1223</v>
      </c>
      <c r="BO139" s="317">
        <v>1194</v>
      </c>
      <c r="BP139" s="317">
        <v>1184</v>
      </c>
      <c r="BQ139" s="317">
        <v>1164</v>
      </c>
      <c r="BR139" s="317">
        <v>1138</v>
      </c>
      <c r="BS139" s="317">
        <v>1091</v>
      </c>
      <c r="BT139" s="317">
        <v>1055</v>
      </c>
      <c r="BU139" s="317">
        <v>1006</v>
      </c>
      <c r="BV139" s="317">
        <v>931</v>
      </c>
      <c r="BW139" s="317">
        <v>822</v>
      </c>
      <c r="BX139" s="317">
        <v>754</v>
      </c>
      <c r="BY139" s="317">
        <v>741</v>
      </c>
      <c r="BZ139" s="317">
        <v>715</v>
      </c>
      <c r="CA139" s="317">
        <v>682</v>
      </c>
      <c r="CB139" s="317">
        <v>629</v>
      </c>
      <c r="CC139" s="318">
        <v>544</v>
      </c>
    </row>
    <row r="140" spans="1:81" x14ac:dyDescent="0.4">
      <c r="A140" s="49"/>
      <c r="B140" s="178" t="s">
        <v>577</v>
      </c>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v>160</v>
      </c>
      <c r="AS140" s="317">
        <v>151</v>
      </c>
      <c r="AT140" s="317">
        <v>151</v>
      </c>
      <c r="AU140" s="317">
        <v>152</v>
      </c>
      <c r="AV140" s="317">
        <v>153</v>
      </c>
      <c r="AW140" s="317">
        <v>153</v>
      </c>
      <c r="AX140" s="317">
        <v>152</v>
      </c>
      <c r="AY140" s="317">
        <v>151</v>
      </c>
      <c r="AZ140" s="317">
        <v>148</v>
      </c>
      <c r="BA140" s="317">
        <v>143</v>
      </c>
      <c r="BB140" s="317">
        <v>138</v>
      </c>
      <c r="BC140" s="317">
        <v>132</v>
      </c>
      <c r="BD140" s="317">
        <v>126</v>
      </c>
      <c r="BE140" s="317">
        <v>122</v>
      </c>
      <c r="BF140" s="317">
        <v>117</v>
      </c>
      <c r="BG140" s="317">
        <v>112</v>
      </c>
      <c r="BH140" s="317">
        <v>110</v>
      </c>
      <c r="BI140" s="317">
        <v>109</v>
      </c>
      <c r="BJ140" s="317">
        <v>107</v>
      </c>
      <c r="BK140" s="317">
        <v>112</v>
      </c>
      <c r="BL140" s="317">
        <v>90</v>
      </c>
      <c r="BM140" s="317">
        <v>80</v>
      </c>
      <c r="BN140" s="317">
        <v>72</v>
      </c>
      <c r="BO140" s="317">
        <v>65</v>
      </c>
      <c r="BP140" s="317">
        <v>65</v>
      </c>
      <c r="BQ140" s="317">
        <v>64</v>
      </c>
      <c r="BR140" s="317">
        <v>63</v>
      </c>
      <c r="BS140" s="317">
        <v>61</v>
      </c>
      <c r="BT140" s="317">
        <v>60</v>
      </c>
      <c r="BU140" s="317">
        <v>59</v>
      </c>
      <c r="BV140" s="317">
        <v>55</v>
      </c>
      <c r="BW140" s="317">
        <v>49</v>
      </c>
      <c r="BX140" s="317">
        <v>44</v>
      </c>
      <c r="BY140" s="317">
        <v>42</v>
      </c>
      <c r="BZ140" s="317">
        <v>40</v>
      </c>
      <c r="CA140" s="317">
        <v>38</v>
      </c>
      <c r="CB140" s="317">
        <v>34</v>
      </c>
      <c r="CC140" s="318">
        <v>29</v>
      </c>
    </row>
    <row r="141" spans="1:81" x14ac:dyDescent="0.4">
      <c r="A141" s="49"/>
      <c r="B141" s="178" t="s">
        <v>578</v>
      </c>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v>492</v>
      </c>
      <c r="AS141" s="317">
        <v>478</v>
      </c>
      <c r="AT141" s="317">
        <v>467</v>
      </c>
      <c r="AU141" s="317">
        <v>465</v>
      </c>
      <c r="AV141" s="317">
        <v>460</v>
      </c>
      <c r="AW141" s="317">
        <v>457</v>
      </c>
      <c r="AX141" s="317">
        <v>445</v>
      </c>
      <c r="AY141" s="317">
        <v>428</v>
      </c>
      <c r="AZ141" s="317">
        <v>420</v>
      </c>
      <c r="BA141" s="317">
        <v>400</v>
      </c>
      <c r="BB141" s="317">
        <v>385</v>
      </c>
      <c r="BC141" s="317">
        <v>366</v>
      </c>
      <c r="BD141" s="317">
        <v>342</v>
      </c>
      <c r="BE141" s="317">
        <v>322</v>
      </c>
      <c r="BF141" s="317">
        <v>308</v>
      </c>
      <c r="BG141" s="317">
        <v>229</v>
      </c>
      <c r="BH141" s="317">
        <v>231</v>
      </c>
      <c r="BI141" s="317">
        <v>224</v>
      </c>
      <c r="BJ141" s="317">
        <v>216</v>
      </c>
      <c r="BK141" s="317">
        <v>196</v>
      </c>
      <c r="BL141" s="317">
        <v>199</v>
      </c>
      <c r="BM141" s="317">
        <v>202</v>
      </c>
      <c r="BN141" s="317">
        <v>206</v>
      </c>
      <c r="BO141" s="317">
        <v>205</v>
      </c>
      <c r="BP141" s="317">
        <v>206</v>
      </c>
      <c r="BQ141" s="317">
        <v>201</v>
      </c>
      <c r="BR141" s="317">
        <v>197</v>
      </c>
      <c r="BS141" s="317">
        <v>192</v>
      </c>
      <c r="BT141" s="317">
        <v>185</v>
      </c>
      <c r="BU141" s="317">
        <v>178</v>
      </c>
      <c r="BV141" s="317">
        <v>162</v>
      </c>
      <c r="BW141" s="317">
        <v>142</v>
      </c>
      <c r="BX141" s="317">
        <v>129</v>
      </c>
      <c r="BY141" s="317">
        <v>125</v>
      </c>
      <c r="BZ141" s="317">
        <v>120</v>
      </c>
      <c r="CA141" s="317">
        <v>114</v>
      </c>
      <c r="CB141" s="317">
        <v>104</v>
      </c>
      <c r="CC141" s="318">
        <v>88</v>
      </c>
    </row>
    <row r="142" spans="1:81" ht="26.25" customHeight="1" x14ac:dyDescent="0.4">
      <c r="A142" s="49"/>
      <c r="B142" s="65" t="s">
        <v>605</v>
      </c>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317"/>
      <c r="AE142" s="317"/>
      <c r="AF142" s="317"/>
      <c r="AG142" s="317"/>
      <c r="AH142" s="317">
        <v>741</v>
      </c>
      <c r="AI142" s="317">
        <v>689</v>
      </c>
      <c r="AJ142" s="317">
        <v>713</v>
      </c>
      <c r="AK142" s="317">
        <v>797</v>
      </c>
      <c r="AL142" s="317">
        <v>851</v>
      </c>
      <c r="AM142" s="317">
        <v>1015</v>
      </c>
      <c r="AN142" s="317">
        <v>1080</v>
      </c>
      <c r="AO142" s="317">
        <v>1150</v>
      </c>
      <c r="AP142" s="317">
        <v>1180</v>
      </c>
      <c r="AQ142" s="317">
        <v>1195</v>
      </c>
      <c r="AR142" s="317">
        <v>914</v>
      </c>
      <c r="AS142" s="317">
        <v>948</v>
      </c>
      <c r="AT142" s="317">
        <v>1028</v>
      </c>
      <c r="AU142" s="317">
        <v>1153</v>
      </c>
      <c r="AV142" s="317">
        <v>1346</v>
      </c>
      <c r="AW142" s="317">
        <v>1549</v>
      </c>
      <c r="AX142" s="317">
        <v>1686</v>
      </c>
      <c r="AY142" s="317">
        <v>1818</v>
      </c>
      <c r="AZ142" s="317">
        <v>1872</v>
      </c>
      <c r="BA142" s="317">
        <v>1834</v>
      </c>
      <c r="BB142" s="317">
        <v>1795</v>
      </c>
      <c r="BC142" s="317">
        <v>1749</v>
      </c>
      <c r="BD142" s="317">
        <v>1717</v>
      </c>
      <c r="BE142" s="317">
        <v>1753</v>
      </c>
      <c r="BF142" s="317">
        <v>1814</v>
      </c>
      <c r="BG142" s="317">
        <v>1988</v>
      </c>
      <c r="BH142" s="317">
        <v>2132</v>
      </c>
      <c r="BI142" s="317">
        <v>2233</v>
      </c>
      <c r="BJ142" s="317">
        <v>2347</v>
      </c>
      <c r="BK142" s="317">
        <v>2455</v>
      </c>
      <c r="BL142" s="317">
        <v>2633</v>
      </c>
      <c r="BM142" s="317">
        <v>3035</v>
      </c>
      <c r="BN142" s="317">
        <v>3296</v>
      </c>
      <c r="BO142" s="317">
        <v>3468</v>
      </c>
      <c r="BP142" s="317">
        <v>3598</v>
      </c>
      <c r="BQ142" s="317">
        <v>3597</v>
      </c>
      <c r="BR142" s="317">
        <v>3524</v>
      </c>
      <c r="BS142" s="317">
        <v>3433</v>
      </c>
      <c r="BT142" s="317">
        <v>3294</v>
      </c>
      <c r="BU142" s="317">
        <v>3128</v>
      </c>
      <c r="BV142" s="317">
        <v>2836</v>
      </c>
      <c r="BW142" s="317">
        <v>2382</v>
      </c>
      <c r="BX142" s="317">
        <v>2060</v>
      </c>
      <c r="BY142" s="317">
        <v>1923</v>
      </c>
      <c r="BZ142" s="317">
        <v>1771</v>
      </c>
      <c r="CA142" s="317">
        <v>1580</v>
      </c>
      <c r="CB142" s="317">
        <v>1344</v>
      </c>
      <c r="CC142" s="318">
        <v>1059</v>
      </c>
    </row>
    <row r="143" spans="1:81" x14ac:dyDescent="0.4">
      <c r="A143" s="49"/>
      <c r="B143" s="178" t="s">
        <v>576</v>
      </c>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v>797</v>
      </c>
      <c r="AS143" s="317">
        <v>819</v>
      </c>
      <c r="AT143" s="317">
        <v>900</v>
      </c>
      <c r="AU143" s="317">
        <v>1020</v>
      </c>
      <c r="AV143" s="317">
        <v>1195</v>
      </c>
      <c r="AW143" s="317">
        <v>1379</v>
      </c>
      <c r="AX143" s="317">
        <v>1498</v>
      </c>
      <c r="AY143" s="317">
        <v>1614</v>
      </c>
      <c r="AZ143" s="317">
        <v>1655</v>
      </c>
      <c r="BA143" s="317">
        <v>1613</v>
      </c>
      <c r="BB143" s="317">
        <v>1574</v>
      </c>
      <c r="BC143" s="317">
        <v>1531</v>
      </c>
      <c r="BD143" s="317">
        <v>1500</v>
      </c>
      <c r="BE143" s="317">
        <v>1534</v>
      </c>
      <c r="BF143" s="317">
        <v>1590</v>
      </c>
      <c r="BG143" s="317">
        <v>1692</v>
      </c>
      <c r="BH143" s="317">
        <v>1823</v>
      </c>
      <c r="BI143" s="317">
        <v>1927</v>
      </c>
      <c r="BJ143" s="317">
        <v>2038</v>
      </c>
      <c r="BK143" s="317">
        <v>2125</v>
      </c>
      <c r="BL143" s="317">
        <v>2292</v>
      </c>
      <c r="BM143" s="317">
        <v>2642</v>
      </c>
      <c r="BN143" s="317">
        <v>2867</v>
      </c>
      <c r="BO143" s="317">
        <v>3016</v>
      </c>
      <c r="BP143" s="317">
        <v>3133</v>
      </c>
      <c r="BQ143" s="317">
        <v>3133</v>
      </c>
      <c r="BR143" s="317">
        <v>3065</v>
      </c>
      <c r="BS143" s="317">
        <v>2986</v>
      </c>
      <c r="BT143" s="317">
        <v>2863</v>
      </c>
      <c r="BU143" s="317">
        <v>2714</v>
      </c>
      <c r="BV143" s="317">
        <v>2460</v>
      </c>
      <c r="BW143" s="317">
        <v>2062</v>
      </c>
      <c r="BX143" s="317">
        <v>1781</v>
      </c>
      <c r="BY143" s="317">
        <v>1662</v>
      </c>
      <c r="BZ143" s="317">
        <v>1530</v>
      </c>
      <c r="CA143" s="317">
        <v>1364</v>
      </c>
      <c r="CB143" s="317">
        <v>1159</v>
      </c>
      <c r="CC143" s="318">
        <v>913</v>
      </c>
    </row>
    <row r="144" spans="1:81" x14ac:dyDescent="0.4">
      <c r="A144" s="49"/>
      <c r="B144" s="178" t="s">
        <v>577</v>
      </c>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v>45</v>
      </c>
      <c r="AS144" s="317">
        <v>50</v>
      </c>
      <c r="AT144" s="317">
        <v>52</v>
      </c>
      <c r="AU144" s="317">
        <v>58</v>
      </c>
      <c r="AV144" s="317">
        <v>67</v>
      </c>
      <c r="AW144" s="317">
        <v>76</v>
      </c>
      <c r="AX144" s="317">
        <v>84</v>
      </c>
      <c r="AY144" s="317">
        <v>89</v>
      </c>
      <c r="AZ144" s="317">
        <v>92</v>
      </c>
      <c r="BA144" s="317">
        <v>90</v>
      </c>
      <c r="BB144" s="317">
        <v>89</v>
      </c>
      <c r="BC144" s="317">
        <v>86</v>
      </c>
      <c r="BD144" s="317">
        <v>84</v>
      </c>
      <c r="BE144" s="317">
        <v>84</v>
      </c>
      <c r="BF144" s="317">
        <v>83</v>
      </c>
      <c r="BG144" s="317">
        <v>85</v>
      </c>
      <c r="BH144" s="317">
        <v>91</v>
      </c>
      <c r="BI144" s="317">
        <v>92</v>
      </c>
      <c r="BJ144" s="317">
        <v>94</v>
      </c>
      <c r="BK144" s="317">
        <v>102</v>
      </c>
      <c r="BL144" s="317">
        <v>121</v>
      </c>
      <c r="BM144" s="317">
        <v>148</v>
      </c>
      <c r="BN144" s="317">
        <v>166</v>
      </c>
      <c r="BO144" s="317">
        <v>181</v>
      </c>
      <c r="BP144" s="317">
        <v>187</v>
      </c>
      <c r="BQ144" s="317">
        <v>188</v>
      </c>
      <c r="BR144" s="317">
        <v>186</v>
      </c>
      <c r="BS144" s="317">
        <v>182</v>
      </c>
      <c r="BT144" s="317">
        <v>176</v>
      </c>
      <c r="BU144" s="317">
        <v>170</v>
      </c>
      <c r="BV144" s="317">
        <v>154</v>
      </c>
      <c r="BW144" s="317">
        <v>130</v>
      </c>
      <c r="BX144" s="317">
        <v>113</v>
      </c>
      <c r="BY144" s="317">
        <v>105</v>
      </c>
      <c r="BZ144" s="317">
        <v>97</v>
      </c>
      <c r="CA144" s="317">
        <v>86</v>
      </c>
      <c r="CB144" s="317">
        <v>74</v>
      </c>
      <c r="CC144" s="318">
        <v>58</v>
      </c>
    </row>
    <row r="145" spans="1:81" x14ac:dyDescent="0.4">
      <c r="A145" s="49"/>
      <c r="B145" s="178" t="s">
        <v>578</v>
      </c>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v>72</v>
      </c>
      <c r="AS145" s="317">
        <v>78</v>
      </c>
      <c r="AT145" s="317">
        <v>75</v>
      </c>
      <c r="AU145" s="317">
        <v>75</v>
      </c>
      <c r="AV145" s="317">
        <v>83</v>
      </c>
      <c r="AW145" s="317">
        <v>93</v>
      </c>
      <c r="AX145" s="317">
        <v>105</v>
      </c>
      <c r="AY145" s="317">
        <v>115</v>
      </c>
      <c r="AZ145" s="317">
        <v>124</v>
      </c>
      <c r="BA145" s="317">
        <v>131</v>
      </c>
      <c r="BB145" s="317">
        <v>132</v>
      </c>
      <c r="BC145" s="317">
        <v>132</v>
      </c>
      <c r="BD145" s="317">
        <v>133</v>
      </c>
      <c r="BE145" s="317">
        <v>135</v>
      </c>
      <c r="BF145" s="317">
        <v>141</v>
      </c>
      <c r="BG145" s="317">
        <v>211</v>
      </c>
      <c r="BH145" s="317">
        <v>218</v>
      </c>
      <c r="BI145" s="317">
        <v>214</v>
      </c>
      <c r="BJ145" s="317">
        <v>215</v>
      </c>
      <c r="BK145" s="317">
        <v>228</v>
      </c>
      <c r="BL145" s="317">
        <v>220</v>
      </c>
      <c r="BM145" s="317">
        <v>245</v>
      </c>
      <c r="BN145" s="317">
        <v>263</v>
      </c>
      <c r="BO145" s="317">
        <v>271</v>
      </c>
      <c r="BP145" s="317">
        <v>278</v>
      </c>
      <c r="BQ145" s="317">
        <v>277</v>
      </c>
      <c r="BR145" s="317">
        <v>272</v>
      </c>
      <c r="BS145" s="317">
        <v>264</v>
      </c>
      <c r="BT145" s="317">
        <v>254</v>
      </c>
      <c r="BU145" s="317">
        <v>243</v>
      </c>
      <c r="BV145" s="317">
        <v>224</v>
      </c>
      <c r="BW145" s="317">
        <v>190</v>
      </c>
      <c r="BX145" s="317">
        <v>166</v>
      </c>
      <c r="BY145" s="317">
        <v>156</v>
      </c>
      <c r="BZ145" s="317">
        <v>144</v>
      </c>
      <c r="CA145" s="317">
        <v>130</v>
      </c>
      <c r="CB145" s="317">
        <v>112</v>
      </c>
      <c r="CC145" s="318">
        <v>88</v>
      </c>
    </row>
    <row r="146" spans="1:81" ht="15.4" thickBot="1" x14ac:dyDescent="0.45">
      <c r="A146" s="104"/>
      <c r="B146" s="383"/>
      <c r="C146" s="333"/>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c r="BQ146" s="345"/>
      <c r="BR146" s="345"/>
      <c r="BS146" s="345"/>
      <c r="BT146" s="345"/>
      <c r="BU146" s="345"/>
      <c r="BV146" s="345"/>
      <c r="BW146" s="345"/>
      <c r="BX146" s="345"/>
      <c r="BY146" s="345"/>
      <c r="BZ146" s="345"/>
      <c r="CA146" s="345"/>
      <c r="CB146" s="345"/>
      <c r="CC146" s="34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8"/>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397"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row>
    <row r="2" spans="1:81" x14ac:dyDescent="0.4">
      <c r="A2" s="45" t="s">
        <v>45</v>
      </c>
      <c r="B2" s="18" t="s">
        <v>621</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s="219" customFormat="1" ht="30.75" customHeight="1" x14ac:dyDescent="0.4">
      <c r="A4" s="21"/>
      <c r="B4" s="102" t="s">
        <v>622</v>
      </c>
      <c r="C4" s="93"/>
      <c r="D4" s="385">
        <f t="shared" ref="D4:AG4" si="0">SUM(D8,D17,D27,D34,D37,D40)</f>
        <v>43.5</v>
      </c>
      <c r="E4" s="385">
        <f t="shared" si="0"/>
        <v>65.5</v>
      </c>
      <c r="F4" s="385">
        <f t="shared" si="0"/>
        <v>68.599999999999994</v>
      </c>
      <c r="G4" s="385">
        <f t="shared" si="0"/>
        <v>63.3</v>
      </c>
      <c r="H4" s="385">
        <f t="shared" si="0"/>
        <v>79.2</v>
      </c>
      <c r="I4" s="385">
        <f t="shared" si="0"/>
        <v>84.9</v>
      </c>
      <c r="J4" s="385">
        <f t="shared" si="0"/>
        <v>84.5</v>
      </c>
      <c r="K4" s="385">
        <f t="shared" si="0"/>
        <v>99.6</v>
      </c>
      <c r="L4" s="385">
        <f t="shared" si="0"/>
        <v>96.7</v>
      </c>
      <c r="M4" s="385">
        <f t="shared" si="0"/>
        <v>111.4</v>
      </c>
      <c r="N4" s="385">
        <f t="shared" si="0"/>
        <v>133.5</v>
      </c>
      <c r="O4" s="385">
        <f t="shared" si="0"/>
        <v>130.6</v>
      </c>
      <c r="P4" s="385">
        <f t="shared" si="0"/>
        <v>135</v>
      </c>
      <c r="Q4" s="385">
        <f t="shared" si="0"/>
        <v>154.6</v>
      </c>
      <c r="R4" s="385">
        <f t="shared" si="0"/>
        <v>161.5</v>
      </c>
      <c r="S4" s="385">
        <f t="shared" si="0"/>
        <v>191.4</v>
      </c>
      <c r="T4" s="385">
        <f t="shared" si="0"/>
        <v>200.9</v>
      </c>
      <c r="U4" s="385">
        <f t="shared" si="0"/>
        <v>248.5</v>
      </c>
      <c r="V4" s="385">
        <f t="shared" si="0"/>
        <v>261.8</v>
      </c>
      <c r="W4" s="385">
        <f t="shared" si="0"/>
        <v>322.89999999999998</v>
      </c>
      <c r="X4" s="385">
        <f t="shared" si="0"/>
        <v>348.4</v>
      </c>
      <c r="Y4" s="385">
        <f t="shared" si="0"/>
        <v>382.7</v>
      </c>
      <c r="Z4" s="385">
        <f t="shared" si="0"/>
        <v>373.7</v>
      </c>
      <c r="AA4" s="385">
        <f t="shared" si="0"/>
        <v>413.7</v>
      </c>
      <c r="AB4" s="385">
        <f t="shared" si="0"/>
        <v>486.6</v>
      </c>
      <c r="AC4" s="385">
        <f t="shared" si="0"/>
        <v>547.80899999999997</v>
      </c>
      <c r="AD4" s="385">
        <f t="shared" si="0"/>
        <v>664.90499999999997</v>
      </c>
      <c r="AE4" s="385">
        <f t="shared" si="0"/>
        <v>884.99400000000003</v>
      </c>
      <c r="AF4" s="385">
        <f t="shared" si="0"/>
        <v>1092.8500000000001</v>
      </c>
      <c r="AG4" s="385">
        <f t="shared" si="0"/>
        <v>1331.0940000000001</v>
      </c>
      <c r="AH4" s="385">
        <f t="shared" ref="AH4:CC4" si="1">SUM(AH5:AH6)</f>
        <v>1735</v>
      </c>
      <c r="AI4" s="385">
        <f t="shared" si="1"/>
        <v>1881</v>
      </c>
      <c r="AJ4" s="385">
        <f t="shared" si="1"/>
        <v>2084</v>
      </c>
      <c r="AK4" s="385">
        <f t="shared" si="1"/>
        <v>2378</v>
      </c>
      <c r="AL4" s="385">
        <f t="shared" si="1"/>
        <v>2560.0000000000005</v>
      </c>
      <c r="AM4" s="385">
        <f t="shared" si="1"/>
        <v>2624.0000000000005</v>
      </c>
      <c r="AN4" s="385">
        <f t="shared" si="1"/>
        <v>3010</v>
      </c>
      <c r="AO4" s="385">
        <f t="shared" si="1"/>
        <v>3322.9999999999995</v>
      </c>
      <c r="AP4" s="385">
        <f t="shared" si="1"/>
        <v>3676.8379999999997</v>
      </c>
      <c r="AQ4" s="385">
        <f t="shared" si="1"/>
        <v>4043.5760000000005</v>
      </c>
      <c r="AR4" s="385">
        <f t="shared" si="1"/>
        <v>4639.5419999999995</v>
      </c>
      <c r="AS4" s="385">
        <f t="shared" si="1"/>
        <v>5288.3220000000001</v>
      </c>
      <c r="AT4" s="385">
        <f t="shared" si="1"/>
        <v>6158.0410000000011</v>
      </c>
      <c r="AU4" s="385">
        <f t="shared" si="1"/>
        <v>7754.1389999999992</v>
      </c>
      <c r="AV4" s="385">
        <f t="shared" si="1"/>
        <v>9112.7170000000006</v>
      </c>
      <c r="AW4" s="385">
        <f t="shared" si="1"/>
        <v>10494.066999999999</v>
      </c>
      <c r="AX4" s="385">
        <f t="shared" si="1"/>
        <v>11580.523999999999</v>
      </c>
      <c r="AY4" s="385">
        <f t="shared" si="1"/>
        <v>11948.351999999999</v>
      </c>
      <c r="AZ4" s="385">
        <f t="shared" si="1"/>
        <v>12074.405000000001</v>
      </c>
      <c r="BA4" s="385">
        <f t="shared" si="1"/>
        <v>12090.098000000002</v>
      </c>
      <c r="BB4" s="385">
        <f t="shared" si="1"/>
        <v>12082.812</v>
      </c>
      <c r="BC4" s="385">
        <f t="shared" si="1"/>
        <v>11847.279</v>
      </c>
      <c r="BD4" s="385">
        <f t="shared" si="1"/>
        <v>12180.391000000001</v>
      </c>
      <c r="BE4" s="385">
        <f t="shared" si="1"/>
        <v>12557.704338892205</v>
      </c>
      <c r="BF4" s="385">
        <f t="shared" si="1"/>
        <v>12488.598948891869</v>
      </c>
      <c r="BG4" s="385">
        <f t="shared" si="1"/>
        <v>12665.169673067492</v>
      </c>
      <c r="BH4" s="386">
        <f t="shared" si="1"/>
        <v>12297.070067599379</v>
      </c>
      <c r="BI4" s="385">
        <f t="shared" si="1"/>
        <v>12082.332327895076</v>
      </c>
      <c r="BJ4" s="385">
        <f t="shared" si="1"/>
        <v>12043.921697260022</v>
      </c>
      <c r="BK4" s="385">
        <f t="shared" si="1"/>
        <v>12612.190449657457</v>
      </c>
      <c r="BL4" s="385">
        <f t="shared" si="1"/>
        <v>12629.213878372164</v>
      </c>
      <c r="BM4" s="385">
        <f t="shared" si="1"/>
        <v>13267.210975195316</v>
      </c>
      <c r="BN4" s="385">
        <f t="shared" si="1"/>
        <v>13311.061557779603</v>
      </c>
      <c r="BO4" s="385">
        <f t="shared" si="1"/>
        <v>13412.354468304708</v>
      </c>
      <c r="BP4" s="385">
        <f t="shared" si="1"/>
        <v>13431.776763784655</v>
      </c>
      <c r="BQ4" s="385">
        <f t="shared" si="1"/>
        <v>13474.883556889308</v>
      </c>
      <c r="BR4" s="385">
        <f t="shared" si="1"/>
        <v>14266.9206808656</v>
      </c>
      <c r="BS4" s="385">
        <f t="shared" si="1"/>
        <v>15036.262745254488</v>
      </c>
      <c r="BT4" s="385">
        <f t="shared" si="1"/>
        <v>15179.358808429874</v>
      </c>
      <c r="BU4" s="385">
        <f t="shared" si="1"/>
        <v>15510.367565588816</v>
      </c>
      <c r="BV4" s="385">
        <f t="shared" si="1"/>
        <v>15198.17654627702</v>
      </c>
      <c r="BW4" s="385">
        <f t="shared" si="1"/>
        <v>13940.001834000006</v>
      </c>
      <c r="BX4" s="385">
        <f t="shared" si="1"/>
        <v>13439.27852424513</v>
      </c>
      <c r="BY4" s="385">
        <f t="shared" si="1"/>
        <v>13524.066591524217</v>
      </c>
      <c r="BZ4" s="385">
        <f t="shared" si="1"/>
        <v>13211.191709652387</v>
      </c>
      <c r="CA4" s="385">
        <f t="shared" si="1"/>
        <v>12780.494276375699</v>
      </c>
      <c r="CB4" s="385">
        <f t="shared" si="1"/>
        <v>11181.051870020996</v>
      </c>
      <c r="CC4" s="387">
        <f t="shared" si="1"/>
        <v>8233.4167833709744</v>
      </c>
    </row>
    <row r="5" spans="1:81" s="219" customFormat="1" x14ac:dyDescent="0.4">
      <c r="A5" s="316"/>
      <c r="B5" s="362" t="s">
        <v>408</v>
      </c>
      <c r="C5" s="93"/>
      <c r="D5" s="363">
        <f t="shared" ref="D5:AI5" si="2">D8+D22+D25+D29+D32+D35+D38+D40</f>
        <v>0</v>
      </c>
      <c r="E5" s="363">
        <f t="shared" si="2"/>
        <v>0</v>
      </c>
      <c r="F5" s="363">
        <f t="shared" si="2"/>
        <v>0</v>
      </c>
      <c r="G5" s="363">
        <f t="shared" si="2"/>
        <v>0</v>
      </c>
      <c r="H5" s="363">
        <f t="shared" si="2"/>
        <v>0</v>
      </c>
      <c r="I5" s="363">
        <f t="shared" si="2"/>
        <v>0</v>
      </c>
      <c r="J5" s="363">
        <f t="shared" si="2"/>
        <v>0</v>
      </c>
      <c r="K5" s="363">
        <f t="shared" si="2"/>
        <v>0</v>
      </c>
      <c r="L5" s="363">
        <f t="shared" si="2"/>
        <v>0</v>
      </c>
      <c r="M5" s="363">
        <f t="shared" si="2"/>
        <v>0</v>
      </c>
      <c r="N5" s="363">
        <f t="shared" si="2"/>
        <v>0</v>
      </c>
      <c r="O5" s="363">
        <f t="shared" si="2"/>
        <v>0</v>
      </c>
      <c r="P5" s="363">
        <f t="shared" si="2"/>
        <v>0</v>
      </c>
      <c r="Q5" s="363">
        <f t="shared" si="2"/>
        <v>0</v>
      </c>
      <c r="R5" s="363">
        <f t="shared" si="2"/>
        <v>0</v>
      </c>
      <c r="S5" s="363">
        <f t="shared" si="2"/>
        <v>0</v>
      </c>
      <c r="T5" s="363">
        <f t="shared" si="2"/>
        <v>0</v>
      </c>
      <c r="U5" s="363">
        <f t="shared" si="2"/>
        <v>0</v>
      </c>
      <c r="V5" s="363">
        <f t="shared" si="2"/>
        <v>0</v>
      </c>
      <c r="W5" s="363">
        <f t="shared" si="2"/>
        <v>0</v>
      </c>
      <c r="X5" s="363">
        <f t="shared" si="2"/>
        <v>0</v>
      </c>
      <c r="Y5" s="363">
        <f t="shared" si="2"/>
        <v>0</v>
      </c>
      <c r="Z5" s="363">
        <f t="shared" si="2"/>
        <v>0</v>
      </c>
      <c r="AA5" s="363">
        <f t="shared" si="2"/>
        <v>0</v>
      </c>
      <c r="AB5" s="363">
        <f t="shared" si="2"/>
        <v>0</v>
      </c>
      <c r="AC5" s="363">
        <f t="shared" si="2"/>
        <v>0</v>
      </c>
      <c r="AD5" s="363">
        <f t="shared" si="2"/>
        <v>0</v>
      </c>
      <c r="AE5" s="363">
        <f t="shared" si="2"/>
        <v>0</v>
      </c>
      <c r="AF5" s="363">
        <f t="shared" si="2"/>
        <v>0</v>
      </c>
      <c r="AG5" s="363">
        <f t="shared" si="2"/>
        <v>0</v>
      </c>
      <c r="AH5" s="363">
        <f t="shared" si="2"/>
        <v>1659.9435153078261</v>
      </c>
      <c r="AI5" s="363">
        <f t="shared" si="2"/>
        <v>1792.1343128758599</v>
      </c>
      <c r="AJ5" s="363">
        <f t="shared" ref="AJ5:BO5" si="3">AJ8+AJ22+AJ25+AJ29+AJ32+AJ35+AJ38+AJ40</f>
        <v>1981.2107295895348</v>
      </c>
      <c r="AK5" s="363">
        <f t="shared" si="3"/>
        <v>2255.9282400413831</v>
      </c>
      <c r="AL5" s="363">
        <f t="shared" si="3"/>
        <v>2417.1250547400077</v>
      </c>
      <c r="AM5" s="363">
        <f t="shared" si="3"/>
        <v>2453.0162562895484</v>
      </c>
      <c r="AN5" s="363">
        <f t="shared" si="3"/>
        <v>2795.4057492428551</v>
      </c>
      <c r="AO5" s="363">
        <f t="shared" si="3"/>
        <v>3056.2766144896923</v>
      </c>
      <c r="AP5" s="363">
        <f t="shared" si="3"/>
        <v>3334.1359305710021</v>
      </c>
      <c r="AQ5" s="363">
        <f t="shared" si="3"/>
        <v>3619.0325436077005</v>
      </c>
      <c r="AR5" s="363">
        <f t="shared" si="3"/>
        <v>4120.4154610469932</v>
      </c>
      <c r="AS5" s="363">
        <f t="shared" si="3"/>
        <v>4649.1906503585542</v>
      </c>
      <c r="AT5" s="363">
        <f t="shared" si="3"/>
        <v>5362.9922575999344</v>
      </c>
      <c r="AU5" s="363">
        <f t="shared" si="3"/>
        <v>6739.9336377056543</v>
      </c>
      <c r="AV5" s="363">
        <f t="shared" si="3"/>
        <v>7963.9994719953866</v>
      </c>
      <c r="AW5" s="363">
        <f t="shared" si="3"/>
        <v>9216.9656368973046</v>
      </c>
      <c r="AX5" s="363">
        <f t="shared" si="3"/>
        <v>10225.021256654652</v>
      </c>
      <c r="AY5" s="363">
        <f t="shared" si="3"/>
        <v>10765.217292034049</v>
      </c>
      <c r="AZ5" s="363">
        <f t="shared" si="3"/>
        <v>11100.797527991303</v>
      </c>
      <c r="BA5" s="363">
        <f t="shared" si="3"/>
        <v>11285.78715130033</v>
      </c>
      <c r="BB5" s="363">
        <f t="shared" si="3"/>
        <v>11507.882074852045</v>
      </c>
      <c r="BC5" s="363">
        <f t="shared" si="3"/>
        <v>11542.301361696584</v>
      </c>
      <c r="BD5" s="363">
        <f t="shared" si="3"/>
        <v>12014.255000000001</v>
      </c>
      <c r="BE5" s="363">
        <f t="shared" si="3"/>
        <v>12392.217338892206</v>
      </c>
      <c r="BF5" s="363">
        <f t="shared" si="3"/>
        <v>12325.947699970275</v>
      </c>
      <c r="BG5" s="363">
        <f t="shared" si="3"/>
        <v>12495.266684366108</v>
      </c>
      <c r="BH5" s="388">
        <f t="shared" si="3"/>
        <v>12172.78706759938</v>
      </c>
      <c r="BI5" s="363">
        <f t="shared" si="3"/>
        <v>11954.071771256264</v>
      </c>
      <c r="BJ5" s="363">
        <f t="shared" si="3"/>
        <v>11908.755623242781</v>
      </c>
      <c r="BK5" s="363">
        <f t="shared" si="3"/>
        <v>12411.436029490982</v>
      </c>
      <c r="BL5" s="363">
        <f t="shared" si="3"/>
        <v>12453.678815330739</v>
      </c>
      <c r="BM5" s="363">
        <f t="shared" si="3"/>
        <v>13083.972559046761</v>
      </c>
      <c r="BN5" s="363">
        <f t="shared" si="3"/>
        <v>13141.076623992645</v>
      </c>
      <c r="BO5" s="363">
        <f t="shared" si="3"/>
        <v>13243.032113571322</v>
      </c>
      <c r="BP5" s="363">
        <f t="shared" ref="BP5:CC5" si="4">BP8+BP22+BP25+BP29+BP32+BP35+BP38+BP40</f>
        <v>13272.310041567645</v>
      </c>
      <c r="BQ5" s="363">
        <f t="shared" si="4"/>
        <v>13330.209035966524</v>
      </c>
      <c r="BR5" s="363">
        <f t="shared" si="4"/>
        <v>14128.611646926445</v>
      </c>
      <c r="BS5" s="363">
        <f t="shared" si="4"/>
        <v>14908.065136758507</v>
      </c>
      <c r="BT5" s="363">
        <f t="shared" si="4"/>
        <v>15059.050955626981</v>
      </c>
      <c r="BU5" s="363">
        <f t="shared" si="4"/>
        <v>15405.385348526766</v>
      </c>
      <c r="BV5" s="363">
        <f t="shared" si="4"/>
        <v>15102.221150263307</v>
      </c>
      <c r="BW5" s="363">
        <f t="shared" si="4"/>
        <v>13851.229950433542</v>
      </c>
      <c r="BX5" s="363">
        <f t="shared" si="4"/>
        <v>13367.609812715769</v>
      </c>
      <c r="BY5" s="363">
        <f t="shared" si="4"/>
        <v>13460.329332138816</v>
      </c>
      <c r="BZ5" s="363">
        <f t="shared" si="4"/>
        <v>13154.210826909919</v>
      </c>
      <c r="CA5" s="363">
        <f t="shared" si="4"/>
        <v>12730.342727374675</v>
      </c>
      <c r="CB5" s="363">
        <f t="shared" si="4"/>
        <v>11138.379891556076</v>
      </c>
      <c r="CC5" s="364">
        <f t="shared" si="4"/>
        <v>8198.4718008175387</v>
      </c>
    </row>
    <row r="6" spans="1:81" s="219" customFormat="1" x14ac:dyDescent="0.4">
      <c r="A6" s="316"/>
      <c r="B6" s="362" t="s">
        <v>407</v>
      </c>
      <c r="C6" s="93"/>
      <c r="D6" s="363">
        <f t="shared" ref="D6:AI6" si="5">D23+D26+D30+D33+D36+D39</f>
        <v>0</v>
      </c>
      <c r="E6" s="363">
        <f t="shared" si="5"/>
        <v>0</v>
      </c>
      <c r="F6" s="363">
        <f t="shared" si="5"/>
        <v>0</v>
      </c>
      <c r="G6" s="363">
        <f t="shared" si="5"/>
        <v>0</v>
      </c>
      <c r="H6" s="363">
        <f t="shared" si="5"/>
        <v>0</v>
      </c>
      <c r="I6" s="363">
        <f t="shared" si="5"/>
        <v>0</v>
      </c>
      <c r="J6" s="363">
        <f t="shared" si="5"/>
        <v>0</v>
      </c>
      <c r="K6" s="363">
        <f t="shared" si="5"/>
        <v>0</v>
      </c>
      <c r="L6" s="363">
        <f t="shared" si="5"/>
        <v>0</v>
      </c>
      <c r="M6" s="363">
        <f t="shared" si="5"/>
        <v>0</v>
      </c>
      <c r="N6" s="363">
        <f t="shared" si="5"/>
        <v>0</v>
      </c>
      <c r="O6" s="363">
        <f t="shared" si="5"/>
        <v>0</v>
      </c>
      <c r="P6" s="363">
        <f t="shared" si="5"/>
        <v>0</v>
      </c>
      <c r="Q6" s="363">
        <f t="shared" si="5"/>
        <v>0</v>
      </c>
      <c r="R6" s="363">
        <f t="shared" si="5"/>
        <v>0</v>
      </c>
      <c r="S6" s="363">
        <f t="shared" si="5"/>
        <v>0</v>
      </c>
      <c r="T6" s="363">
        <f t="shared" si="5"/>
        <v>0</v>
      </c>
      <c r="U6" s="363">
        <f t="shared" si="5"/>
        <v>0</v>
      </c>
      <c r="V6" s="363">
        <f t="shared" si="5"/>
        <v>0</v>
      </c>
      <c r="W6" s="363">
        <f t="shared" si="5"/>
        <v>0</v>
      </c>
      <c r="X6" s="363">
        <f t="shared" si="5"/>
        <v>0</v>
      </c>
      <c r="Y6" s="363">
        <f t="shared" si="5"/>
        <v>0</v>
      </c>
      <c r="Z6" s="363">
        <f t="shared" si="5"/>
        <v>0</v>
      </c>
      <c r="AA6" s="363">
        <f t="shared" si="5"/>
        <v>0</v>
      </c>
      <c r="AB6" s="363">
        <f t="shared" si="5"/>
        <v>0</v>
      </c>
      <c r="AC6" s="363">
        <f t="shared" si="5"/>
        <v>0</v>
      </c>
      <c r="AD6" s="363">
        <f t="shared" si="5"/>
        <v>0</v>
      </c>
      <c r="AE6" s="363">
        <f t="shared" si="5"/>
        <v>0</v>
      </c>
      <c r="AF6" s="363">
        <f t="shared" si="5"/>
        <v>0</v>
      </c>
      <c r="AG6" s="363">
        <f t="shared" si="5"/>
        <v>0</v>
      </c>
      <c r="AH6" s="363">
        <f t="shared" si="5"/>
        <v>75.056484692173782</v>
      </c>
      <c r="AI6" s="363">
        <f t="shared" si="5"/>
        <v>88.865687124140152</v>
      </c>
      <c r="AJ6" s="363">
        <f t="shared" ref="AJ6:BO6" si="6">AJ23+AJ26+AJ30+AJ33+AJ36+AJ39</f>
        <v>102.78927041046519</v>
      </c>
      <c r="AK6" s="363">
        <f t="shared" si="6"/>
        <v>122.07175995861695</v>
      </c>
      <c r="AL6" s="363">
        <f t="shared" si="6"/>
        <v>142.87494525999253</v>
      </c>
      <c r="AM6" s="363">
        <f t="shared" si="6"/>
        <v>170.98374371045185</v>
      </c>
      <c r="AN6" s="363">
        <f t="shared" si="6"/>
        <v>214.59425075714512</v>
      </c>
      <c r="AO6" s="363">
        <f t="shared" si="6"/>
        <v>266.72338551030731</v>
      </c>
      <c r="AP6" s="363">
        <f t="shared" si="6"/>
        <v>342.7020694289975</v>
      </c>
      <c r="AQ6" s="363">
        <f t="shared" si="6"/>
        <v>424.5434563922999</v>
      </c>
      <c r="AR6" s="363">
        <f t="shared" si="6"/>
        <v>519.12653895300627</v>
      </c>
      <c r="AS6" s="363">
        <f t="shared" si="6"/>
        <v>639.13134964144592</v>
      </c>
      <c r="AT6" s="363">
        <f t="shared" si="6"/>
        <v>795.04874240006654</v>
      </c>
      <c r="AU6" s="363">
        <f t="shared" si="6"/>
        <v>1014.2053622943447</v>
      </c>
      <c r="AV6" s="363">
        <f t="shared" si="6"/>
        <v>1148.7175280046133</v>
      </c>
      <c r="AW6" s="363">
        <f t="shared" si="6"/>
        <v>1277.1013631026954</v>
      </c>
      <c r="AX6" s="363">
        <f t="shared" si="6"/>
        <v>1355.5027433453472</v>
      </c>
      <c r="AY6" s="363">
        <f t="shared" si="6"/>
        <v>1183.1347079659499</v>
      </c>
      <c r="AZ6" s="363">
        <f t="shared" si="6"/>
        <v>973.60747200869753</v>
      </c>
      <c r="BA6" s="363">
        <f t="shared" si="6"/>
        <v>804.31084869967242</v>
      </c>
      <c r="BB6" s="363">
        <f t="shared" si="6"/>
        <v>574.92992514795503</v>
      </c>
      <c r="BC6" s="363">
        <f t="shared" si="6"/>
        <v>304.97763830341717</v>
      </c>
      <c r="BD6" s="363">
        <f t="shared" si="6"/>
        <v>166.136</v>
      </c>
      <c r="BE6" s="363">
        <f t="shared" si="6"/>
        <v>165.48699999999999</v>
      </c>
      <c r="BF6" s="363">
        <f t="shared" si="6"/>
        <v>162.65124892159454</v>
      </c>
      <c r="BG6" s="363">
        <f t="shared" si="6"/>
        <v>169.90298870138361</v>
      </c>
      <c r="BH6" s="363">
        <f t="shared" si="6"/>
        <v>124.283</v>
      </c>
      <c r="BI6" s="363">
        <f t="shared" si="6"/>
        <v>128.26055663881266</v>
      </c>
      <c r="BJ6" s="363">
        <f t="shared" si="6"/>
        <v>135.16607401724025</v>
      </c>
      <c r="BK6" s="363">
        <f t="shared" si="6"/>
        <v>200.75442016647554</v>
      </c>
      <c r="BL6" s="363">
        <f t="shared" si="6"/>
        <v>175.53506304142508</v>
      </c>
      <c r="BM6" s="363">
        <f t="shared" si="6"/>
        <v>183.23841614855513</v>
      </c>
      <c r="BN6" s="363">
        <f t="shared" si="6"/>
        <v>169.98493378695881</v>
      </c>
      <c r="BO6" s="363">
        <f t="shared" si="6"/>
        <v>169.32235473338639</v>
      </c>
      <c r="BP6" s="363">
        <f t="shared" ref="BP6:CC6" si="7">BP23+BP26+BP30+BP33+BP36+BP39</f>
        <v>159.46672221701033</v>
      </c>
      <c r="BQ6" s="363">
        <f t="shared" si="7"/>
        <v>144.67452092278563</v>
      </c>
      <c r="BR6" s="363">
        <f t="shared" si="7"/>
        <v>138.30903393915511</v>
      </c>
      <c r="BS6" s="363">
        <f t="shared" si="7"/>
        <v>128.19760849598063</v>
      </c>
      <c r="BT6" s="363">
        <f t="shared" si="7"/>
        <v>120.30785280289261</v>
      </c>
      <c r="BU6" s="363">
        <f t="shared" si="7"/>
        <v>104.98221706204986</v>
      </c>
      <c r="BV6" s="363">
        <f t="shared" si="7"/>
        <v>95.955396013713354</v>
      </c>
      <c r="BW6" s="363">
        <f t="shared" si="7"/>
        <v>88.771883566463586</v>
      </c>
      <c r="BX6" s="363">
        <f t="shared" si="7"/>
        <v>71.668711529360223</v>
      </c>
      <c r="BY6" s="363">
        <f t="shared" si="7"/>
        <v>63.737259385401956</v>
      </c>
      <c r="BZ6" s="363">
        <f t="shared" si="7"/>
        <v>56.980882742467458</v>
      </c>
      <c r="CA6" s="363">
        <f t="shared" si="7"/>
        <v>50.151549001025018</v>
      </c>
      <c r="CB6" s="363">
        <f t="shared" si="7"/>
        <v>42.671978464919015</v>
      </c>
      <c r="CC6" s="364">
        <f t="shared" si="7"/>
        <v>34.944982553435608</v>
      </c>
    </row>
    <row r="7" spans="1:81" s="219" customFormat="1" x14ac:dyDescent="0.4">
      <c r="A7" s="316"/>
      <c r="B7" s="389"/>
      <c r="C7" s="9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c r="BK7" s="363"/>
      <c r="BL7" s="363"/>
      <c r="BM7" s="363"/>
      <c r="BN7" s="363"/>
      <c r="BO7" s="363"/>
      <c r="BP7" s="363"/>
      <c r="BQ7" s="363"/>
      <c r="BR7" s="363"/>
      <c r="BS7" s="363"/>
      <c r="BT7" s="363"/>
      <c r="BU7" s="363"/>
      <c r="BV7" s="363"/>
      <c r="BW7" s="363"/>
      <c r="BX7" s="363"/>
      <c r="BY7" s="363"/>
      <c r="BZ7" s="363"/>
      <c r="CA7" s="363"/>
      <c r="CB7" s="363"/>
      <c r="CC7" s="364"/>
    </row>
    <row r="8" spans="1:81" s="219" customFormat="1" x14ac:dyDescent="0.4">
      <c r="B8" s="93" t="s">
        <v>233</v>
      </c>
      <c r="C8" s="93"/>
      <c r="D8" s="360">
        <f t="shared" ref="D8:AI8" si="8">SUM(D9,D13)</f>
        <v>0</v>
      </c>
      <c r="E8" s="360">
        <f t="shared" si="8"/>
        <v>0</v>
      </c>
      <c r="F8" s="360">
        <f t="shared" si="8"/>
        <v>0</v>
      </c>
      <c r="G8" s="360">
        <f t="shared" si="8"/>
        <v>0</v>
      </c>
      <c r="H8" s="360">
        <f t="shared" si="8"/>
        <v>0</v>
      </c>
      <c r="I8" s="360">
        <f t="shared" si="8"/>
        <v>0</v>
      </c>
      <c r="J8" s="360">
        <f t="shared" si="8"/>
        <v>0</v>
      </c>
      <c r="K8" s="360">
        <f t="shared" si="8"/>
        <v>0</v>
      </c>
      <c r="L8" s="360">
        <f t="shared" si="8"/>
        <v>0</v>
      </c>
      <c r="M8" s="360">
        <f t="shared" si="8"/>
        <v>0</v>
      </c>
      <c r="N8" s="360">
        <f t="shared" si="8"/>
        <v>0</v>
      </c>
      <c r="O8" s="360">
        <f t="shared" si="8"/>
        <v>0</v>
      </c>
      <c r="P8" s="360">
        <f t="shared" si="8"/>
        <v>0</v>
      </c>
      <c r="Q8" s="360">
        <f t="shared" si="8"/>
        <v>0</v>
      </c>
      <c r="R8" s="360">
        <f t="shared" si="8"/>
        <v>0</v>
      </c>
      <c r="S8" s="360">
        <f t="shared" si="8"/>
        <v>0</v>
      </c>
      <c r="T8" s="360">
        <f t="shared" si="8"/>
        <v>0</v>
      </c>
      <c r="U8" s="360">
        <f t="shared" si="8"/>
        <v>0</v>
      </c>
      <c r="V8" s="360">
        <f t="shared" si="8"/>
        <v>0</v>
      </c>
      <c r="W8" s="360">
        <f t="shared" si="8"/>
        <v>0</v>
      </c>
      <c r="X8" s="360">
        <f t="shared" si="8"/>
        <v>0</v>
      </c>
      <c r="Y8" s="360">
        <f t="shared" si="8"/>
        <v>0</v>
      </c>
      <c r="Z8" s="360">
        <f t="shared" si="8"/>
        <v>0</v>
      </c>
      <c r="AA8" s="360">
        <f t="shared" si="8"/>
        <v>0</v>
      </c>
      <c r="AB8" s="360">
        <f t="shared" si="8"/>
        <v>0</v>
      </c>
      <c r="AC8" s="360">
        <f t="shared" si="8"/>
        <v>0</v>
      </c>
      <c r="AD8" s="360">
        <f t="shared" si="8"/>
        <v>0</v>
      </c>
      <c r="AE8" s="360">
        <f t="shared" si="8"/>
        <v>0</v>
      </c>
      <c r="AF8" s="360">
        <f t="shared" si="8"/>
        <v>0</v>
      </c>
      <c r="AG8" s="360">
        <f t="shared" si="8"/>
        <v>0</v>
      </c>
      <c r="AH8" s="360">
        <f t="shared" si="8"/>
        <v>0</v>
      </c>
      <c r="AI8" s="360">
        <f t="shared" si="8"/>
        <v>0</v>
      </c>
      <c r="AJ8" s="360">
        <f t="shared" ref="AJ8:BO8" si="9">SUM(AJ9,AJ13)</f>
        <v>0</v>
      </c>
      <c r="AK8" s="360">
        <f t="shared" si="9"/>
        <v>0</v>
      </c>
      <c r="AL8" s="360">
        <f t="shared" si="9"/>
        <v>0</v>
      </c>
      <c r="AM8" s="360">
        <f t="shared" si="9"/>
        <v>0</v>
      </c>
      <c r="AN8" s="360">
        <f t="shared" si="9"/>
        <v>0</v>
      </c>
      <c r="AO8" s="360">
        <f t="shared" si="9"/>
        <v>0</v>
      </c>
      <c r="AP8" s="360">
        <f t="shared" si="9"/>
        <v>0</v>
      </c>
      <c r="AQ8" s="360">
        <f t="shared" si="9"/>
        <v>0</v>
      </c>
      <c r="AR8" s="360">
        <f t="shared" si="9"/>
        <v>0</v>
      </c>
      <c r="AS8" s="360">
        <f t="shared" si="9"/>
        <v>0</v>
      </c>
      <c r="AT8" s="360">
        <f t="shared" si="9"/>
        <v>0</v>
      </c>
      <c r="AU8" s="360">
        <f t="shared" si="9"/>
        <v>0</v>
      </c>
      <c r="AV8" s="360">
        <f t="shared" si="9"/>
        <v>0</v>
      </c>
      <c r="AW8" s="360">
        <f t="shared" si="9"/>
        <v>0</v>
      </c>
      <c r="AX8" s="360">
        <f t="shared" si="9"/>
        <v>0</v>
      </c>
      <c r="AY8" s="360">
        <f t="shared" si="9"/>
        <v>0</v>
      </c>
      <c r="AZ8" s="360">
        <f t="shared" si="9"/>
        <v>0</v>
      </c>
      <c r="BA8" s="360">
        <f t="shared" si="9"/>
        <v>0</v>
      </c>
      <c r="BB8" s="360">
        <f t="shared" si="9"/>
        <v>0</v>
      </c>
      <c r="BC8" s="360">
        <f t="shared" si="9"/>
        <v>0</v>
      </c>
      <c r="BD8" s="360">
        <f t="shared" si="9"/>
        <v>0</v>
      </c>
      <c r="BE8" s="360">
        <f t="shared" si="9"/>
        <v>0</v>
      </c>
      <c r="BF8" s="360">
        <f t="shared" si="9"/>
        <v>0</v>
      </c>
      <c r="BG8" s="360">
        <f t="shared" si="9"/>
        <v>0</v>
      </c>
      <c r="BH8" s="360">
        <f t="shared" si="9"/>
        <v>0</v>
      </c>
      <c r="BI8" s="360">
        <f t="shared" si="9"/>
        <v>0</v>
      </c>
      <c r="BJ8" s="360">
        <f t="shared" si="9"/>
        <v>0</v>
      </c>
      <c r="BK8" s="360">
        <f t="shared" si="9"/>
        <v>0</v>
      </c>
      <c r="BL8" s="360">
        <f t="shared" si="9"/>
        <v>127.18792894999999</v>
      </c>
      <c r="BM8" s="360">
        <f t="shared" si="9"/>
        <v>1267.3993002300001</v>
      </c>
      <c r="BN8" s="360">
        <f t="shared" si="9"/>
        <v>2231.7483618999995</v>
      </c>
      <c r="BO8" s="360">
        <f t="shared" si="9"/>
        <v>3554.1022156099998</v>
      </c>
      <c r="BP8" s="360">
        <f t="shared" ref="BP8:CC8" si="10">SUM(BP9,BP13)</f>
        <v>6779.6544881600003</v>
      </c>
      <c r="BQ8" s="360">
        <f t="shared" si="10"/>
        <v>10436.707839979998</v>
      </c>
      <c r="BR8" s="360">
        <f t="shared" si="10"/>
        <v>12827.382151169997</v>
      </c>
      <c r="BS8" s="360">
        <f t="shared" si="10"/>
        <v>14271.54856918</v>
      </c>
      <c r="BT8" s="360">
        <f t="shared" si="10"/>
        <v>14830.444816650002</v>
      </c>
      <c r="BU8" s="360">
        <f t="shared" si="10"/>
        <v>15352.8923552</v>
      </c>
      <c r="BV8" s="360">
        <f t="shared" si="10"/>
        <v>15097.86932374</v>
      </c>
      <c r="BW8" s="360">
        <f t="shared" si="10"/>
        <v>13850.988828140005</v>
      </c>
      <c r="BX8" s="360">
        <f t="shared" si="10"/>
        <v>13367.440782328105</v>
      </c>
      <c r="BY8" s="360">
        <f t="shared" si="10"/>
        <v>13460.279900028829</v>
      </c>
      <c r="BZ8" s="360">
        <f t="shared" si="10"/>
        <v>13154.210826909919</v>
      </c>
      <c r="CA8" s="360">
        <f t="shared" si="10"/>
        <v>12730.342727374675</v>
      </c>
      <c r="CB8" s="360">
        <f t="shared" si="10"/>
        <v>11138.379891556076</v>
      </c>
      <c r="CC8" s="361">
        <f t="shared" si="10"/>
        <v>8198.4718008175387</v>
      </c>
    </row>
    <row r="9" spans="1:81" x14ac:dyDescent="0.4">
      <c r="B9" s="65" t="s">
        <v>623</v>
      </c>
      <c r="C9" s="49"/>
      <c r="D9" s="363">
        <v>0</v>
      </c>
      <c r="E9" s="363">
        <v>0</v>
      </c>
      <c r="F9" s="363">
        <v>0</v>
      </c>
      <c r="G9" s="363">
        <v>0</v>
      </c>
      <c r="H9" s="363">
        <v>0</v>
      </c>
      <c r="I9" s="363">
        <v>0</v>
      </c>
      <c r="J9" s="363">
        <v>0</v>
      </c>
      <c r="K9" s="363">
        <v>0</v>
      </c>
      <c r="L9" s="363">
        <v>0</v>
      </c>
      <c r="M9" s="363">
        <v>0</v>
      </c>
      <c r="N9" s="363">
        <v>0</v>
      </c>
      <c r="O9" s="363">
        <v>0</v>
      </c>
      <c r="P9" s="363">
        <v>0</v>
      </c>
      <c r="Q9" s="363">
        <v>0</v>
      </c>
      <c r="R9" s="363">
        <v>0</v>
      </c>
      <c r="S9" s="363">
        <v>0</v>
      </c>
      <c r="T9" s="363">
        <v>0</v>
      </c>
      <c r="U9" s="363">
        <v>0</v>
      </c>
      <c r="V9" s="363">
        <v>0</v>
      </c>
      <c r="W9" s="363">
        <v>0</v>
      </c>
      <c r="X9" s="363">
        <v>0</v>
      </c>
      <c r="Y9" s="363">
        <v>0</v>
      </c>
      <c r="Z9" s="363">
        <v>0</v>
      </c>
      <c r="AA9" s="363">
        <v>0</v>
      </c>
      <c r="AB9" s="363">
        <v>0</v>
      </c>
      <c r="AC9" s="363">
        <v>0</v>
      </c>
      <c r="AD9" s="363">
        <v>0</v>
      </c>
      <c r="AE9" s="363">
        <v>0</v>
      </c>
      <c r="AF9" s="363">
        <v>0</v>
      </c>
      <c r="AG9" s="363">
        <v>0</v>
      </c>
      <c r="AH9" s="363">
        <v>0</v>
      </c>
      <c r="AI9" s="363">
        <v>0</v>
      </c>
      <c r="AJ9" s="363">
        <v>0</v>
      </c>
      <c r="AK9" s="363">
        <v>0</v>
      </c>
      <c r="AL9" s="363">
        <v>0</v>
      </c>
      <c r="AM9" s="363">
        <v>0</v>
      </c>
      <c r="AN9" s="363">
        <v>0</v>
      </c>
      <c r="AO9" s="363">
        <v>0</v>
      </c>
      <c r="AP9" s="363">
        <v>0</v>
      </c>
      <c r="AQ9" s="363">
        <v>0</v>
      </c>
      <c r="AR9" s="363">
        <v>0</v>
      </c>
      <c r="AS9" s="363">
        <v>0</v>
      </c>
      <c r="AT9" s="363">
        <v>0</v>
      </c>
      <c r="AU9" s="363">
        <v>0</v>
      </c>
      <c r="AV9" s="363">
        <v>0</v>
      </c>
      <c r="AW9" s="363">
        <v>0</v>
      </c>
      <c r="AX9" s="363">
        <v>0</v>
      </c>
      <c r="AY9" s="363">
        <v>0</v>
      </c>
      <c r="AZ9" s="363">
        <v>0</v>
      </c>
      <c r="BA9" s="363">
        <v>0</v>
      </c>
      <c r="BB9" s="363">
        <v>0</v>
      </c>
      <c r="BC9" s="363">
        <v>0</v>
      </c>
      <c r="BD9" s="363">
        <v>0</v>
      </c>
      <c r="BE9" s="363">
        <v>0</v>
      </c>
      <c r="BF9" s="363">
        <v>0</v>
      </c>
      <c r="BG9" s="363">
        <v>0</v>
      </c>
      <c r="BH9" s="363">
        <v>0</v>
      </c>
      <c r="BI9" s="363">
        <v>0</v>
      </c>
      <c r="BJ9" s="363">
        <v>0</v>
      </c>
      <c r="BK9" s="363">
        <v>0</v>
      </c>
      <c r="BL9" s="363">
        <f t="shared" ref="BL9:CC9" si="11">SUM(BL10:BL12)</f>
        <v>64.379764080000001</v>
      </c>
      <c r="BM9" s="363">
        <f t="shared" si="11"/>
        <v>580.96194385999991</v>
      </c>
      <c r="BN9" s="363">
        <f t="shared" si="11"/>
        <v>954.84283311999991</v>
      </c>
      <c r="BO9" s="363">
        <f t="shared" si="11"/>
        <v>1398.5169151799998</v>
      </c>
      <c r="BP9" s="363">
        <f t="shared" si="11"/>
        <v>2304.75857546</v>
      </c>
      <c r="BQ9" s="363">
        <f t="shared" si="11"/>
        <v>3538.8798924699986</v>
      </c>
      <c r="BR9" s="363">
        <f t="shared" si="11"/>
        <v>4100.9191948399985</v>
      </c>
      <c r="BS9" s="363">
        <f t="shared" si="11"/>
        <v>4456.6648349100014</v>
      </c>
      <c r="BT9" s="363">
        <f t="shared" si="11"/>
        <v>4687.0089817599983</v>
      </c>
      <c r="BU9" s="363">
        <f t="shared" si="11"/>
        <v>4711.3251268400018</v>
      </c>
      <c r="BV9" s="363">
        <f t="shared" si="11"/>
        <v>4562.8610960799988</v>
      </c>
      <c r="BW9" s="363">
        <f t="shared" si="11"/>
        <v>4511.989815750002</v>
      </c>
      <c r="BX9" s="363">
        <f t="shared" si="11"/>
        <v>4580.2520234175845</v>
      </c>
      <c r="BY9" s="363">
        <f t="shared" si="11"/>
        <v>4767.8169244017799</v>
      </c>
      <c r="BZ9" s="363">
        <f t="shared" si="11"/>
        <v>4929.3294983533333</v>
      </c>
      <c r="CA9" s="363">
        <f t="shared" si="11"/>
        <v>4996.7346554791666</v>
      </c>
      <c r="CB9" s="363">
        <f t="shared" si="11"/>
        <v>4939.8070127257779</v>
      </c>
      <c r="CC9" s="364">
        <f t="shared" si="11"/>
        <v>4814.0396123052496</v>
      </c>
    </row>
    <row r="10" spans="1:81" x14ac:dyDescent="0.4">
      <c r="B10" s="255" t="s">
        <v>386</v>
      </c>
      <c r="C10" s="362"/>
      <c r="D10" s="363">
        <v>0</v>
      </c>
      <c r="E10" s="363">
        <v>0</v>
      </c>
      <c r="F10" s="363">
        <v>0</v>
      </c>
      <c r="G10" s="363">
        <v>0</v>
      </c>
      <c r="H10" s="363">
        <v>0</v>
      </c>
      <c r="I10" s="363">
        <v>0</v>
      </c>
      <c r="J10" s="363">
        <v>0</v>
      </c>
      <c r="K10" s="363">
        <v>0</v>
      </c>
      <c r="L10" s="363">
        <v>0</v>
      </c>
      <c r="M10" s="363">
        <v>0</v>
      </c>
      <c r="N10" s="363">
        <v>0</v>
      </c>
      <c r="O10" s="363">
        <v>0</v>
      </c>
      <c r="P10" s="363">
        <v>0</v>
      </c>
      <c r="Q10" s="363">
        <v>0</v>
      </c>
      <c r="R10" s="363">
        <v>0</v>
      </c>
      <c r="S10" s="363">
        <v>0</v>
      </c>
      <c r="T10" s="363">
        <v>0</v>
      </c>
      <c r="U10" s="363">
        <v>0</v>
      </c>
      <c r="V10" s="363">
        <v>0</v>
      </c>
      <c r="W10" s="363">
        <v>0</v>
      </c>
      <c r="X10" s="363">
        <v>0</v>
      </c>
      <c r="Y10" s="363">
        <v>0</v>
      </c>
      <c r="Z10" s="363">
        <v>0</v>
      </c>
      <c r="AA10" s="363">
        <v>0</v>
      </c>
      <c r="AB10" s="363">
        <v>0</v>
      </c>
      <c r="AC10" s="363">
        <v>0</v>
      </c>
      <c r="AD10" s="363">
        <v>0</v>
      </c>
      <c r="AE10" s="363">
        <v>0</v>
      </c>
      <c r="AF10" s="363">
        <v>0</v>
      </c>
      <c r="AG10" s="363">
        <v>0</v>
      </c>
      <c r="AH10" s="363">
        <v>0</v>
      </c>
      <c r="AI10" s="363">
        <v>0</v>
      </c>
      <c r="AJ10" s="363">
        <v>0</v>
      </c>
      <c r="AK10" s="363">
        <v>0</v>
      </c>
      <c r="AL10" s="363">
        <v>0</v>
      </c>
      <c r="AM10" s="363">
        <v>0</v>
      </c>
      <c r="AN10" s="363">
        <v>0</v>
      </c>
      <c r="AO10" s="363">
        <v>0</v>
      </c>
      <c r="AP10" s="363">
        <v>0</v>
      </c>
      <c r="AQ10" s="363">
        <v>0</v>
      </c>
      <c r="AR10" s="363">
        <v>0</v>
      </c>
      <c r="AS10" s="363">
        <v>0</v>
      </c>
      <c r="AT10" s="363">
        <v>0</v>
      </c>
      <c r="AU10" s="363">
        <v>0</v>
      </c>
      <c r="AV10" s="363">
        <v>0</v>
      </c>
      <c r="AW10" s="363">
        <v>0</v>
      </c>
      <c r="AX10" s="363">
        <v>0</v>
      </c>
      <c r="AY10" s="363">
        <v>0</v>
      </c>
      <c r="AZ10" s="363">
        <v>0</v>
      </c>
      <c r="BA10" s="363">
        <v>0</v>
      </c>
      <c r="BB10" s="363">
        <v>0</v>
      </c>
      <c r="BC10" s="363">
        <v>0</v>
      </c>
      <c r="BD10" s="363">
        <v>0</v>
      </c>
      <c r="BE10" s="363">
        <v>0</v>
      </c>
      <c r="BF10" s="363">
        <v>0</v>
      </c>
      <c r="BG10" s="363">
        <v>0</v>
      </c>
      <c r="BH10" s="363">
        <v>0</v>
      </c>
      <c r="BI10" s="363">
        <v>0</v>
      </c>
      <c r="BJ10" s="363">
        <v>0</v>
      </c>
      <c r="BK10" s="363">
        <v>0</v>
      </c>
      <c r="BL10" s="363">
        <v>59.439229722159169</v>
      </c>
      <c r="BM10" s="363">
        <v>398.34870338712346</v>
      </c>
      <c r="BN10" s="363">
        <v>468.20475344214412</v>
      </c>
      <c r="BO10" s="363">
        <v>471.00414737742267</v>
      </c>
      <c r="BP10" s="363">
        <v>555.63097238618491</v>
      </c>
      <c r="BQ10" s="363">
        <v>481.86507341433418</v>
      </c>
      <c r="BR10" s="363">
        <v>431.11865560276999</v>
      </c>
      <c r="BS10" s="363">
        <v>337.01689271158045</v>
      </c>
      <c r="BT10" s="363">
        <v>308.67569965105292</v>
      </c>
      <c r="BU10" s="363">
        <v>281.6213362597012</v>
      </c>
      <c r="BV10" s="363">
        <v>158.89990198046291</v>
      </c>
      <c r="BW10" s="363">
        <v>115.1712721747862</v>
      </c>
      <c r="BX10" s="363">
        <v>214.80045943868984</v>
      </c>
      <c r="BY10" s="363">
        <v>276.54382302266629</v>
      </c>
      <c r="BZ10" s="363">
        <v>233.28756969961481</v>
      </c>
      <c r="CA10" s="363">
        <v>169.06113200252815</v>
      </c>
      <c r="CB10" s="363">
        <v>180.45044975071986</v>
      </c>
      <c r="CC10" s="364">
        <v>192.83488266939702</v>
      </c>
    </row>
    <row r="11" spans="1:81" x14ac:dyDescent="0.4">
      <c r="B11" s="255" t="s">
        <v>624</v>
      </c>
      <c r="C11" s="362"/>
      <c r="D11" s="363">
        <v>0</v>
      </c>
      <c r="E11" s="363">
        <v>0</v>
      </c>
      <c r="F11" s="363">
        <v>0</v>
      </c>
      <c r="G11" s="363">
        <v>0</v>
      </c>
      <c r="H11" s="363">
        <v>0</v>
      </c>
      <c r="I11" s="363">
        <v>0</v>
      </c>
      <c r="J11" s="363">
        <v>0</v>
      </c>
      <c r="K11" s="363">
        <v>0</v>
      </c>
      <c r="L11" s="363">
        <v>0</v>
      </c>
      <c r="M11" s="363">
        <v>0</v>
      </c>
      <c r="N11" s="363">
        <v>0</v>
      </c>
      <c r="O11" s="363">
        <v>0</v>
      </c>
      <c r="P11" s="363">
        <v>0</v>
      </c>
      <c r="Q11" s="363">
        <v>0</v>
      </c>
      <c r="R11" s="363">
        <v>0</v>
      </c>
      <c r="S11" s="363">
        <v>0</v>
      </c>
      <c r="T11" s="363">
        <v>0</v>
      </c>
      <c r="U11" s="363">
        <v>0</v>
      </c>
      <c r="V11" s="363">
        <v>0</v>
      </c>
      <c r="W11" s="363">
        <v>0</v>
      </c>
      <c r="X11" s="363">
        <v>0</v>
      </c>
      <c r="Y11" s="363">
        <v>0</v>
      </c>
      <c r="Z11" s="363">
        <v>0</v>
      </c>
      <c r="AA11" s="363">
        <v>0</v>
      </c>
      <c r="AB11" s="363">
        <v>0</v>
      </c>
      <c r="AC11" s="363">
        <v>0</v>
      </c>
      <c r="AD11" s="363">
        <v>0</v>
      </c>
      <c r="AE11" s="363">
        <v>0</v>
      </c>
      <c r="AF11" s="363">
        <v>0</v>
      </c>
      <c r="AG11" s="363">
        <v>0</v>
      </c>
      <c r="AH11" s="363">
        <v>0</v>
      </c>
      <c r="AI11" s="363">
        <v>0</v>
      </c>
      <c r="AJ11" s="363">
        <v>0</v>
      </c>
      <c r="AK11" s="363">
        <v>0</v>
      </c>
      <c r="AL11" s="363">
        <v>0</v>
      </c>
      <c r="AM11" s="363">
        <v>0</v>
      </c>
      <c r="AN11" s="363">
        <v>0</v>
      </c>
      <c r="AO11" s="363">
        <v>0</v>
      </c>
      <c r="AP11" s="363">
        <v>0</v>
      </c>
      <c r="AQ11" s="363">
        <v>0</v>
      </c>
      <c r="AR11" s="363">
        <v>0</v>
      </c>
      <c r="AS11" s="363">
        <v>0</v>
      </c>
      <c r="AT11" s="363">
        <v>0</v>
      </c>
      <c r="AU11" s="363">
        <v>0</v>
      </c>
      <c r="AV11" s="363">
        <v>0</v>
      </c>
      <c r="AW11" s="363">
        <v>0</v>
      </c>
      <c r="AX11" s="363">
        <v>0</v>
      </c>
      <c r="AY11" s="363">
        <v>0</v>
      </c>
      <c r="AZ11" s="363">
        <v>0</v>
      </c>
      <c r="BA11" s="363">
        <v>0</v>
      </c>
      <c r="BB11" s="363">
        <v>0</v>
      </c>
      <c r="BC11" s="363">
        <v>0</v>
      </c>
      <c r="BD11" s="363">
        <v>0</v>
      </c>
      <c r="BE11" s="363">
        <v>0</v>
      </c>
      <c r="BF11" s="363">
        <v>0</v>
      </c>
      <c r="BG11" s="363">
        <v>0</v>
      </c>
      <c r="BH11" s="363">
        <v>0</v>
      </c>
      <c r="BI11" s="363">
        <v>0</v>
      </c>
      <c r="BJ11" s="363">
        <v>0</v>
      </c>
      <c r="BK11" s="363">
        <v>0</v>
      </c>
      <c r="BL11" s="363">
        <v>2.7215671600525173</v>
      </c>
      <c r="BM11" s="363">
        <v>124.95805821650838</v>
      </c>
      <c r="BN11" s="363">
        <v>353.35394914685565</v>
      </c>
      <c r="BO11" s="363">
        <v>595.95602065950209</v>
      </c>
      <c r="BP11" s="363">
        <v>677.67918756495885</v>
      </c>
      <c r="BQ11" s="363">
        <v>649.03122862517091</v>
      </c>
      <c r="BR11" s="363">
        <v>207.402013027555</v>
      </c>
      <c r="BS11" s="363">
        <v>86.953410355670513</v>
      </c>
      <c r="BT11" s="363">
        <v>100.35891225356676</v>
      </c>
      <c r="BU11" s="363">
        <v>122.11120582234818</v>
      </c>
      <c r="BV11" s="363">
        <v>82.452257024359184</v>
      </c>
      <c r="BW11" s="363">
        <v>51.388472870772915</v>
      </c>
      <c r="BX11" s="363">
        <v>20.542387740119249</v>
      </c>
      <c r="BY11" s="363">
        <v>9.4583572857519869</v>
      </c>
      <c r="BZ11" s="363">
        <v>8.7875990125452823</v>
      </c>
      <c r="CA11" s="363">
        <v>9.3747264581807315</v>
      </c>
      <c r="CB11" s="363">
        <v>10.088583098400427</v>
      </c>
      <c r="CC11" s="364">
        <v>11.394222690178001</v>
      </c>
    </row>
    <row r="12" spans="1:81" x14ac:dyDescent="0.4">
      <c r="B12" s="255" t="s">
        <v>388</v>
      </c>
      <c r="C12" s="362"/>
      <c r="D12" s="363">
        <v>0</v>
      </c>
      <c r="E12" s="363">
        <v>0</v>
      </c>
      <c r="F12" s="363">
        <v>0</v>
      </c>
      <c r="G12" s="363">
        <v>0</v>
      </c>
      <c r="H12" s="363">
        <v>0</v>
      </c>
      <c r="I12" s="363">
        <v>0</v>
      </c>
      <c r="J12" s="363">
        <v>0</v>
      </c>
      <c r="K12" s="363">
        <v>0</v>
      </c>
      <c r="L12" s="363">
        <v>0</v>
      </c>
      <c r="M12" s="363">
        <v>0</v>
      </c>
      <c r="N12" s="363">
        <v>0</v>
      </c>
      <c r="O12" s="363">
        <v>0</v>
      </c>
      <c r="P12" s="363">
        <v>0</v>
      </c>
      <c r="Q12" s="363">
        <v>0</v>
      </c>
      <c r="R12" s="363">
        <v>0</v>
      </c>
      <c r="S12" s="363">
        <v>0</v>
      </c>
      <c r="T12" s="363">
        <v>0</v>
      </c>
      <c r="U12" s="363">
        <v>0</v>
      </c>
      <c r="V12" s="363">
        <v>0</v>
      </c>
      <c r="W12" s="363">
        <v>0</v>
      </c>
      <c r="X12" s="363">
        <v>0</v>
      </c>
      <c r="Y12" s="363">
        <v>0</v>
      </c>
      <c r="Z12" s="363">
        <v>0</v>
      </c>
      <c r="AA12" s="363">
        <v>0</v>
      </c>
      <c r="AB12" s="363">
        <v>0</v>
      </c>
      <c r="AC12" s="363">
        <v>0</v>
      </c>
      <c r="AD12" s="363">
        <v>0</v>
      </c>
      <c r="AE12" s="363">
        <v>0</v>
      </c>
      <c r="AF12" s="363">
        <v>0</v>
      </c>
      <c r="AG12" s="363">
        <v>0</v>
      </c>
      <c r="AH12" s="363">
        <v>0</v>
      </c>
      <c r="AI12" s="363">
        <v>0</v>
      </c>
      <c r="AJ12" s="363">
        <v>0</v>
      </c>
      <c r="AK12" s="363">
        <v>0</v>
      </c>
      <c r="AL12" s="363">
        <v>0</v>
      </c>
      <c r="AM12" s="363">
        <v>0</v>
      </c>
      <c r="AN12" s="363">
        <v>0</v>
      </c>
      <c r="AO12" s="363">
        <v>0</v>
      </c>
      <c r="AP12" s="363">
        <v>0</v>
      </c>
      <c r="AQ12" s="363">
        <v>0</v>
      </c>
      <c r="AR12" s="363">
        <v>0</v>
      </c>
      <c r="AS12" s="363">
        <v>0</v>
      </c>
      <c r="AT12" s="363">
        <v>0</v>
      </c>
      <c r="AU12" s="363">
        <v>0</v>
      </c>
      <c r="AV12" s="363">
        <v>0</v>
      </c>
      <c r="AW12" s="363">
        <v>0</v>
      </c>
      <c r="AX12" s="363">
        <v>0</v>
      </c>
      <c r="AY12" s="363">
        <v>0</v>
      </c>
      <c r="AZ12" s="363">
        <v>0</v>
      </c>
      <c r="BA12" s="363">
        <v>0</v>
      </c>
      <c r="BB12" s="363">
        <v>0</v>
      </c>
      <c r="BC12" s="363">
        <v>0</v>
      </c>
      <c r="BD12" s="363">
        <v>0</v>
      </c>
      <c r="BE12" s="363">
        <v>0</v>
      </c>
      <c r="BF12" s="363">
        <v>0</v>
      </c>
      <c r="BG12" s="363">
        <v>0</v>
      </c>
      <c r="BH12" s="363">
        <v>0</v>
      </c>
      <c r="BI12" s="363">
        <v>0</v>
      </c>
      <c r="BJ12" s="363">
        <v>0</v>
      </c>
      <c r="BK12" s="363">
        <v>0</v>
      </c>
      <c r="BL12" s="363">
        <v>2.2189671977883112</v>
      </c>
      <c r="BM12" s="363">
        <v>57.655182256368107</v>
      </c>
      <c r="BN12" s="363">
        <v>133.28413053100019</v>
      </c>
      <c r="BO12" s="363">
        <v>331.55674714307514</v>
      </c>
      <c r="BP12" s="363">
        <v>1071.4484155088562</v>
      </c>
      <c r="BQ12" s="363">
        <v>2407.9835904304932</v>
      </c>
      <c r="BR12" s="363">
        <v>3462.3985262096739</v>
      </c>
      <c r="BS12" s="363">
        <v>4032.6945318427502</v>
      </c>
      <c r="BT12" s="363">
        <v>4277.9743698553784</v>
      </c>
      <c r="BU12" s="363">
        <v>4307.592584757952</v>
      </c>
      <c r="BV12" s="363">
        <v>4321.5089370751766</v>
      </c>
      <c r="BW12" s="363">
        <v>4345.4300707044431</v>
      </c>
      <c r="BX12" s="363">
        <v>4344.9091762387752</v>
      </c>
      <c r="BY12" s="363">
        <v>4481.8147440933617</v>
      </c>
      <c r="BZ12" s="363">
        <v>4687.2543296411732</v>
      </c>
      <c r="CA12" s="363">
        <v>4818.2987970184577</v>
      </c>
      <c r="CB12" s="363">
        <v>4749.2679798766576</v>
      </c>
      <c r="CC12" s="364">
        <v>4609.8105069456742</v>
      </c>
    </row>
    <row r="13" spans="1:81" ht="26.25" customHeight="1" x14ac:dyDescent="0.4">
      <c r="B13" s="65" t="s">
        <v>625</v>
      </c>
      <c r="C13" s="49"/>
      <c r="D13" s="363">
        <v>0</v>
      </c>
      <c r="E13" s="363">
        <v>0</v>
      </c>
      <c r="F13" s="363">
        <v>0</v>
      </c>
      <c r="G13" s="363">
        <v>0</v>
      </c>
      <c r="H13" s="363">
        <v>0</v>
      </c>
      <c r="I13" s="363">
        <v>0</v>
      </c>
      <c r="J13" s="363">
        <v>0</v>
      </c>
      <c r="K13" s="363">
        <v>0</v>
      </c>
      <c r="L13" s="363">
        <v>0</v>
      </c>
      <c r="M13" s="363">
        <v>0</v>
      </c>
      <c r="N13" s="363">
        <v>0</v>
      </c>
      <c r="O13" s="363">
        <v>0</v>
      </c>
      <c r="P13" s="363">
        <v>0</v>
      </c>
      <c r="Q13" s="363">
        <v>0</v>
      </c>
      <c r="R13" s="363">
        <v>0</v>
      </c>
      <c r="S13" s="363">
        <v>0</v>
      </c>
      <c r="T13" s="363">
        <v>0</v>
      </c>
      <c r="U13" s="363">
        <v>0</v>
      </c>
      <c r="V13" s="363">
        <v>0</v>
      </c>
      <c r="W13" s="363">
        <v>0</v>
      </c>
      <c r="X13" s="363">
        <v>0</v>
      </c>
      <c r="Y13" s="363">
        <v>0</v>
      </c>
      <c r="Z13" s="363">
        <v>0</v>
      </c>
      <c r="AA13" s="363">
        <v>0</v>
      </c>
      <c r="AB13" s="363">
        <v>0</v>
      </c>
      <c r="AC13" s="363">
        <v>0</v>
      </c>
      <c r="AD13" s="363">
        <v>0</v>
      </c>
      <c r="AE13" s="363">
        <v>0</v>
      </c>
      <c r="AF13" s="363">
        <v>0</v>
      </c>
      <c r="AG13" s="363">
        <v>0</v>
      </c>
      <c r="AH13" s="363">
        <v>0</v>
      </c>
      <c r="AI13" s="363">
        <v>0</v>
      </c>
      <c r="AJ13" s="363">
        <v>0</v>
      </c>
      <c r="AK13" s="363">
        <v>0</v>
      </c>
      <c r="AL13" s="363">
        <v>0</v>
      </c>
      <c r="AM13" s="363">
        <v>0</v>
      </c>
      <c r="AN13" s="363">
        <v>0</v>
      </c>
      <c r="AO13" s="363">
        <v>0</v>
      </c>
      <c r="AP13" s="363">
        <v>0</v>
      </c>
      <c r="AQ13" s="363">
        <v>0</v>
      </c>
      <c r="AR13" s="363">
        <v>0</v>
      </c>
      <c r="AS13" s="363">
        <v>0</v>
      </c>
      <c r="AT13" s="363">
        <v>0</v>
      </c>
      <c r="AU13" s="363">
        <v>0</v>
      </c>
      <c r="AV13" s="363">
        <v>0</v>
      </c>
      <c r="AW13" s="363">
        <v>0</v>
      </c>
      <c r="AX13" s="363">
        <v>0</v>
      </c>
      <c r="AY13" s="363">
        <v>0</v>
      </c>
      <c r="AZ13" s="363">
        <v>0</v>
      </c>
      <c r="BA13" s="363">
        <v>0</v>
      </c>
      <c r="BB13" s="363">
        <v>0</v>
      </c>
      <c r="BC13" s="363">
        <v>0</v>
      </c>
      <c r="BD13" s="363">
        <v>0</v>
      </c>
      <c r="BE13" s="363">
        <v>0</v>
      </c>
      <c r="BF13" s="363">
        <v>0</v>
      </c>
      <c r="BG13" s="363">
        <v>0</v>
      </c>
      <c r="BH13" s="363">
        <v>0</v>
      </c>
      <c r="BI13" s="363">
        <v>0</v>
      </c>
      <c r="BJ13" s="363">
        <v>0</v>
      </c>
      <c r="BK13" s="363">
        <v>0</v>
      </c>
      <c r="BL13" s="363">
        <f t="shared" ref="BL13:CC13" si="12">SUM(BL14:BL16)</f>
        <v>62.808164869999992</v>
      </c>
      <c r="BM13" s="363">
        <f t="shared" si="12"/>
        <v>686.4373563700002</v>
      </c>
      <c r="BN13" s="363">
        <f t="shared" si="12"/>
        <v>1276.9055287799997</v>
      </c>
      <c r="BO13" s="363">
        <f t="shared" si="12"/>
        <v>2155.5853004299997</v>
      </c>
      <c r="BP13" s="363">
        <f t="shared" si="12"/>
        <v>4474.8959126999998</v>
      </c>
      <c r="BQ13" s="363">
        <f t="shared" si="12"/>
        <v>6897.8279475099998</v>
      </c>
      <c r="BR13" s="363">
        <f t="shared" si="12"/>
        <v>8726.4629563299986</v>
      </c>
      <c r="BS13" s="363">
        <f t="shared" si="12"/>
        <v>9814.883734269999</v>
      </c>
      <c r="BT13" s="363">
        <f t="shared" si="12"/>
        <v>10143.435834890004</v>
      </c>
      <c r="BU13" s="363">
        <f t="shared" si="12"/>
        <v>10641.567228359998</v>
      </c>
      <c r="BV13" s="363">
        <f t="shared" si="12"/>
        <v>10535.008227660001</v>
      </c>
      <c r="BW13" s="363">
        <f t="shared" si="12"/>
        <v>9338.9990123900025</v>
      </c>
      <c r="BX13" s="363">
        <f t="shared" si="12"/>
        <v>8787.1887589105208</v>
      </c>
      <c r="BY13" s="363">
        <f t="shared" si="12"/>
        <v>8692.4629756270479</v>
      </c>
      <c r="BZ13" s="363">
        <f t="shared" si="12"/>
        <v>8224.8813285565848</v>
      </c>
      <c r="CA13" s="363">
        <f t="shared" si="12"/>
        <v>7733.6080718955091</v>
      </c>
      <c r="CB13" s="363">
        <f t="shared" si="12"/>
        <v>6198.5728788302995</v>
      </c>
      <c r="CC13" s="364">
        <f t="shared" si="12"/>
        <v>3384.432188512289</v>
      </c>
    </row>
    <row r="14" spans="1:81" x14ac:dyDescent="0.4">
      <c r="B14" s="255" t="s">
        <v>386</v>
      </c>
      <c r="C14" s="362"/>
      <c r="D14" s="363">
        <v>0</v>
      </c>
      <c r="E14" s="363">
        <v>0</v>
      </c>
      <c r="F14" s="363">
        <v>0</v>
      </c>
      <c r="G14" s="363">
        <v>0</v>
      </c>
      <c r="H14" s="363">
        <v>0</v>
      </c>
      <c r="I14" s="363">
        <v>0</v>
      </c>
      <c r="J14" s="363">
        <v>0</v>
      </c>
      <c r="K14" s="363">
        <v>0</v>
      </c>
      <c r="L14" s="363">
        <v>0</v>
      </c>
      <c r="M14" s="363">
        <v>0</v>
      </c>
      <c r="N14" s="363">
        <v>0</v>
      </c>
      <c r="O14" s="363">
        <v>0</v>
      </c>
      <c r="P14" s="363">
        <v>0</v>
      </c>
      <c r="Q14" s="363">
        <v>0</v>
      </c>
      <c r="R14" s="363">
        <v>0</v>
      </c>
      <c r="S14" s="363">
        <v>0</v>
      </c>
      <c r="T14" s="363">
        <v>0</v>
      </c>
      <c r="U14" s="363">
        <v>0</v>
      </c>
      <c r="V14" s="363">
        <v>0</v>
      </c>
      <c r="W14" s="363">
        <v>0</v>
      </c>
      <c r="X14" s="363">
        <v>0</v>
      </c>
      <c r="Y14" s="363">
        <v>0</v>
      </c>
      <c r="Z14" s="363">
        <v>0</v>
      </c>
      <c r="AA14" s="363">
        <v>0</v>
      </c>
      <c r="AB14" s="363">
        <v>0</v>
      </c>
      <c r="AC14" s="363">
        <v>0</v>
      </c>
      <c r="AD14" s="363">
        <v>0</v>
      </c>
      <c r="AE14" s="363">
        <v>0</v>
      </c>
      <c r="AF14" s="363">
        <v>0</v>
      </c>
      <c r="AG14" s="363">
        <v>0</v>
      </c>
      <c r="AH14" s="363">
        <v>0</v>
      </c>
      <c r="AI14" s="363">
        <v>0</v>
      </c>
      <c r="AJ14" s="363">
        <v>0</v>
      </c>
      <c r="AK14" s="363">
        <v>0</v>
      </c>
      <c r="AL14" s="363">
        <v>0</v>
      </c>
      <c r="AM14" s="363">
        <v>0</v>
      </c>
      <c r="AN14" s="363">
        <v>0</v>
      </c>
      <c r="AO14" s="363">
        <v>0</v>
      </c>
      <c r="AP14" s="363">
        <v>0</v>
      </c>
      <c r="AQ14" s="363">
        <v>0</v>
      </c>
      <c r="AR14" s="363">
        <v>0</v>
      </c>
      <c r="AS14" s="363">
        <v>0</v>
      </c>
      <c r="AT14" s="363">
        <v>0</v>
      </c>
      <c r="AU14" s="363">
        <v>0</v>
      </c>
      <c r="AV14" s="363">
        <v>0</v>
      </c>
      <c r="AW14" s="363">
        <v>0</v>
      </c>
      <c r="AX14" s="363">
        <v>0</v>
      </c>
      <c r="AY14" s="363">
        <v>0</v>
      </c>
      <c r="AZ14" s="363">
        <v>0</v>
      </c>
      <c r="BA14" s="363">
        <v>0</v>
      </c>
      <c r="BB14" s="363">
        <v>0</v>
      </c>
      <c r="BC14" s="363">
        <v>0</v>
      </c>
      <c r="BD14" s="363">
        <v>0</v>
      </c>
      <c r="BE14" s="363">
        <v>0</v>
      </c>
      <c r="BF14" s="363">
        <v>0</v>
      </c>
      <c r="BG14" s="363">
        <v>0</v>
      </c>
      <c r="BH14" s="363">
        <v>0</v>
      </c>
      <c r="BI14" s="363">
        <v>0</v>
      </c>
      <c r="BJ14" s="363">
        <v>0</v>
      </c>
      <c r="BK14" s="363">
        <v>0</v>
      </c>
      <c r="BL14" s="363">
        <v>56.760396859939483</v>
      </c>
      <c r="BM14" s="363">
        <v>485.65064439592379</v>
      </c>
      <c r="BN14" s="363">
        <v>706.84818816706706</v>
      </c>
      <c r="BO14" s="363">
        <v>863.27839205061048</v>
      </c>
      <c r="BP14" s="363">
        <v>1247.2615802462533</v>
      </c>
      <c r="BQ14" s="363">
        <v>1409.208543423181</v>
      </c>
      <c r="BR14" s="363">
        <v>1560.1474336531285</v>
      </c>
      <c r="BS14" s="363">
        <v>1212.3477836956604</v>
      </c>
      <c r="BT14" s="363">
        <v>888.94274729039341</v>
      </c>
      <c r="BU14" s="363">
        <v>835.29677913720059</v>
      </c>
      <c r="BV14" s="363">
        <v>401.70249467046597</v>
      </c>
      <c r="BW14" s="363">
        <v>107.231597175555</v>
      </c>
      <c r="BX14" s="363">
        <v>49.227651415378283</v>
      </c>
      <c r="BY14" s="363">
        <v>20.14252977052584</v>
      </c>
      <c r="BZ14" s="363">
        <v>7.2898296053054299</v>
      </c>
      <c r="CA14" s="363">
        <v>2.1008252471875699</v>
      </c>
      <c r="CB14" s="363">
        <v>0</v>
      </c>
      <c r="CC14" s="364">
        <v>0</v>
      </c>
    </row>
    <row r="15" spans="1:81" x14ac:dyDescent="0.4">
      <c r="B15" s="255" t="s">
        <v>624</v>
      </c>
      <c r="C15" s="362"/>
      <c r="D15" s="363">
        <v>0</v>
      </c>
      <c r="E15" s="363">
        <v>0</v>
      </c>
      <c r="F15" s="363">
        <v>0</v>
      </c>
      <c r="G15" s="363">
        <v>0</v>
      </c>
      <c r="H15" s="363">
        <v>0</v>
      </c>
      <c r="I15" s="363">
        <v>0</v>
      </c>
      <c r="J15" s="363">
        <v>0</v>
      </c>
      <c r="K15" s="363">
        <v>0</v>
      </c>
      <c r="L15" s="363">
        <v>0</v>
      </c>
      <c r="M15" s="363">
        <v>0</v>
      </c>
      <c r="N15" s="363">
        <v>0</v>
      </c>
      <c r="O15" s="363">
        <v>0</v>
      </c>
      <c r="P15" s="363">
        <v>0</v>
      </c>
      <c r="Q15" s="363">
        <v>0</v>
      </c>
      <c r="R15" s="363">
        <v>0</v>
      </c>
      <c r="S15" s="363">
        <v>0</v>
      </c>
      <c r="T15" s="363">
        <v>0</v>
      </c>
      <c r="U15" s="363">
        <v>0</v>
      </c>
      <c r="V15" s="363">
        <v>0</v>
      </c>
      <c r="W15" s="363">
        <v>0</v>
      </c>
      <c r="X15" s="363">
        <v>0</v>
      </c>
      <c r="Y15" s="363">
        <v>0</v>
      </c>
      <c r="Z15" s="363">
        <v>0</v>
      </c>
      <c r="AA15" s="363">
        <v>0</v>
      </c>
      <c r="AB15" s="363">
        <v>0</v>
      </c>
      <c r="AC15" s="363">
        <v>0</v>
      </c>
      <c r="AD15" s="363">
        <v>0</v>
      </c>
      <c r="AE15" s="363">
        <v>0</v>
      </c>
      <c r="AF15" s="363">
        <v>0</v>
      </c>
      <c r="AG15" s="363">
        <v>0</v>
      </c>
      <c r="AH15" s="363">
        <v>0</v>
      </c>
      <c r="AI15" s="363">
        <v>0</v>
      </c>
      <c r="AJ15" s="363">
        <v>0</v>
      </c>
      <c r="AK15" s="363">
        <v>0</v>
      </c>
      <c r="AL15" s="363">
        <v>0</v>
      </c>
      <c r="AM15" s="363">
        <v>0</v>
      </c>
      <c r="AN15" s="363">
        <v>0</v>
      </c>
      <c r="AO15" s="363">
        <v>0</v>
      </c>
      <c r="AP15" s="363">
        <v>0</v>
      </c>
      <c r="AQ15" s="363">
        <v>0</v>
      </c>
      <c r="AR15" s="363">
        <v>0</v>
      </c>
      <c r="AS15" s="363">
        <v>0</v>
      </c>
      <c r="AT15" s="363">
        <v>0</v>
      </c>
      <c r="AU15" s="363">
        <v>0</v>
      </c>
      <c r="AV15" s="363">
        <v>0</v>
      </c>
      <c r="AW15" s="363">
        <v>0</v>
      </c>
      <c r="AX15" s="363">
        <v>0</v>
      </c>
      <c r="AY15" s="363">
        <v>0</v>
      </c>
      <c r="AZ15" s="363">
        <v>0</v>
      </c>
      <c r="BA15" s="363">
        <v>0</v>
      </c>
      <c r="BB15" s="363">
        <v>0</v>
      </c>
      <c r="BC15" s="363">
        <v>0</v>
      </c>
      <c r="BD15" s="363">
        <v>0</v>
      </c>
      <c r="BE15" s="363">
        <v>0</v>
      </c>
      <c r="BF15" s="363">
        <v>0</v>
      </c>
      <c r="BG15" s="363">
        <v>0</v>
      </c>
      <c r="BH15" s="363">
        <v>0</v>
      </c>
      <c r="BI15" s="363">
        <v>0</v>
      </c>
      <c r="BJ15" s="363">
        <v>0</v>
      </c>
      <c r="BK15" s="363">
        <v>0</v>
      </c>
      <c r="BL15" s="363">
        <v>0.87047432142392211</v>
      </c>
      <c r="BM15" s="363">
        <v>141.54873738557404</v>
      </c>
      <c r="BN15" s="363">
        <v>402.72970317666335</v>
      </c>
      <c r="BO15" s="363">
        <v>804.03284371611733</v>
      </c>
      <c r="BP15" s="363">
        <v>1746.6088386345339</v>
      </c>
      <c r="BQ15" s="363">
        <v>2450.2182244415649</v>
      </c>
      <c r="BR15" s="363">
        <v>2597.5443602920268</v>
      </c>
      <c r="BS15" s="363">
        <v>2513.1558877265252</v>
      </c>
      <c r="BT15" s="363">
        <v>2313.4731794794607</v>
      </c>
      <c r="BU15" s="363">
        <v>2292.6887774336947</v>
      </c>
      <c r="BV15" s="363">
        <v>2090.4897166964433</v>
      </c>
      <c r="BW15" s="363">
        <v>1491.9242761228768</v>
      </c>
      <c r="BX15" s="363">
        <v>1163.7539527672359</v>
      </c>
      <c r="BY15" s="363">
        <v>996.57662563168094</v>
      </c>
      <c r="BZ15" s="363">
        <v>862.92286478809285</v>
      </c>
      <c r="CA15" s="363">
        <v>793.02726013207621</v>
      </c>
      <c r="CB15" s="363">
        <v>638.37653018539424</v>
      </c>
      <c r="CC15" s="364">
        <v>367.49350052644883</v>
      </c>
    </row>
    <row r="16" spans="1:81" x14ac:dyDescent="0.4">
      <c r="B16" s="255" t="s">
        <v>388</v>
      </c>
      <c r="C16" s="362"/>
      <c r="D16" s="363">
        <v>0</v>
      </c>
      <c r="E16" s="363">
        <v>0</v>
      </c>
      <c r="F16" s="363">
        <v>0</v>
      </c>
      <c r="G16" s="363">
        <v>0</v>
      </c>
      <c r="H16" s="363">
        <v>0</v>
      </c>
      <c r="I16" s="363">
        <v>0</v>
      </c>
      <c r="J16" s="363">
        <v>0</v>
      </c>
      <c r="K16" s="363">
        <v>0</v>
      </c>
      <c r="L16" s="363">
        <v>0</v>
      </c>
      <c r="M16" s="363">
        <v>0</v>
      </c>
      <c r="N16" s="363">
        <v>0</v>
      </c>
      <c r="O16" s="363">
        <v>0</v>
      </c>
      <c r="P16" s="363">
        <v>0</v>
      </c>
      <c r="Q16" s="363">
        <v>0</v>
      </c>
      <c r="R16" s="363">
        <v>0</v>
      </c>
      <c r="S16" s="363">
        <v>0</v>
      </c>
      <c r="T16" s="363">
        <v>0</v>
      </c>
      <c r="U16" s="363">
        <v>0</v>
      </c>
      <c r="V16" s="363">
        <v>0</v>
      </c>
      <c r="W16" s="363">
        <v>0</v>
      </c>
      <c r="X16" s="363">
        <v>0</v>
      </c>
      <c r="Y16" s="363">
        <v>0</v>
      </c>
      <c r="Z16" s="363">
        <v>0</v>
      </c>
      <c r="AA16" s="363">
        <v>0</v>
      </c>
      <c r="AB16" s="363">
        <v>0</v>
      </c>
      <c r="AC16" s="363">
        <v>0</v>
      </c>
      <c r="AD16" s="363">
        <v>0</v>
      </c>
      <c r="AE16" s="363">
        <v>0</v>
      </c>
      <c r="AF16" s="363">
        <v>0</v>
      </c>
      <c r="AG16" s="363">
        <v>0</v>
      </c>
      <c r="AH16" s="363">
        <v>0</v>
      </c>
      <c r="AI16" s="363">
        <v>0</v>
      </c>
      <c r="AJ16" s="363">
        <v>0</v>
      </c>
      <c r="AK16" s="363">
        <v>0</v>
      </c>
      <c r="AL16" s="363">
        <v>0</v>
      </c>
      <c r="AM16" s="363">
        <v>0</v>
      </c>
      <c r="AN16" s="363">
        <v>0</v>
      </c>
      <c r="AO16" s="363">
        <v>0</v>
      </c>
      <c r="AP16" s="363">
        <v>0</v>
      </c>
      <c r="AQ16" s="363">
        <v>0</v>
      </c>
      <c r="AR16" s="363">
        <v>0</v>
      </c>
      <c r="AS16" s="363">
        <v>0</v>
      </c>
      <c r="AT16" s="363">
        <v>0</v>
      </c>
      <c r="AU16" s="363">
        <v>0</v>
      </c>
      <c r="AV16" s="363">
        <v>0</v>
      </c>
      <c r="AW16" s="363">
        <v>0</v>
      </c>
      <c r="AX16" s="363">
        <v>0</v>
      </c>
      <c r="AY16" s="363">
        <v>0</v>
      </c>
      <c r="AZ16" s="363">
        <v>0</v>
      </c>
      <c r="BA16" s="363">
        <v>0</v>
      </c>
      <c r="BB16" s="363">
        <v>0</v>
      </c>
      <c r="BC16" s="363">
        <v>0</v>
      </c>
      <c r="BD16" s="363">
        <v>0</v>
      </c>
      <c r="BE16" s="363">
        <v>0</v>
      </c>
      <c r="BF16" s="363">
        <v>0</v>
      </c>
      <c r="BG16" s="363">
        <v>0</v>
      </c>
      <c r="BH16" s="363">
        <v>0</v>
      </c>
      <c r="BI16" s="363">
        <v>0</v>
      </c>
      <c r="BJ16" s="363">
        <v>0</v>
      </c>
      <c r="BK16" s="363">
        <v>0</v>
      </c>
      <c r="BL16" s="363">
        <v>5.1772936886365866</v>
      </c>
      <c r="BM16" s="363">
        <v>59.237974588502404</v>
      </c>
      <c r="BN16" s="363">
        <v>167.3276374362693</v>
      </c>
      <c r="BO16" s="363">
        <v>488.27406466327216</v>
      </c>
      <c r="BP16" s="363">
        <v>1481.0254938192129</v>
      </c>
      <c r="BQ16" s="363">
        <v>3038.4011796452542</v>
      </c>
      <c r="BR16" s="363">
        <v>4568.7711623848436</v>
      </c>
      <c r="BS16" s="363">
        <v>6089.380062847813</v>
      </c>
      <c r="BT16" s="363">
        <v>6941.0199081201499</v>
      </c>
      <c r="BU16" s="363">
        <v>7513.581671789103</v>
      </c>
      <c r="BV16" s="363">
        <v>8042.8160162930908</v>
      </c>
      <c r="BW16" s="363">
        <v>7739.8431390915712</v>
      </c>
      <c r="BX16" s="363">
        <v>7574.2071547279065</v>
      </c>
      <c r="BY16" s="363">
        <v>7675.7438202248413</v>
      </c>
      <c r="BZ16" s="363">
        <v>7354.6686341631857</v>
      </c>
      <c r="CA16" s="363">
        <v>6938.4799865162449</v>
      </c>
      <c r="CB16" s="363">
        <v>5560.1963486449049</v>
      </c>
      <c r="CC16" s="364">
        <v>3016.9386879858403</v>
      </c>
    </row>
    <row r="17" spans="1:81" s="219" customFormat="1" ht="25.5" customHeight="1" x14ac:dyDescent="0.4">
      <c r="B17" s="72" t="s">
        <v>243</v>
      </c>
      <c r="C17" s="210"/>
      <c r="D17" s="360">
        <f t="shared" ref="D17:AI17" si="13">SUM(D21,D24)</f>
        <v>0</v>
      </c>
      <c r="E17" s="360">
        <f t="shared" si="13"/>
        <v>0</v>
      </c>
      <c r="F17" s="360">
        <f t="shared" si="13"/>
        <v>0</v>
      </c>
      <c r="G17" s="360">
        <f t="shared" si="13"/>
        <v>0</v>
      </c>
      <c r="H17" s="360">
        <f t="shared" si="13"/>
        <v>0</v>
      </c>
      <c r="I17" s="360">
        <f t="shared" si="13"/>
        <v>0</v>
      </c>
      <c r="J17" s="360">
        <f t="shared" si="13"/>
        <v>0</v>
      </c>
      <c r="K17" s="360">
        <f t="shared" si="13"/>
        <v>0</v>
      </c>
      <c r="L17" s="360">
        <f t="shared" si="13"/>
        <v>0</v>
      </c>
      <c r="M17" s="360">
        <f t="shared" si="13"/>
        <v>0</v>
      </c>
      <c r="N17" s="360">
        <f t="shared" si="13"/>
        <v>0</v>
      </c>
      <c r="O17" s="360">
        <f t="shared" si="13"/>
        <v>0</v>
      </c>
      <c r="P17" s="360">
        <f t="shared" si="13"/>
        <v>0</v>
      </c>
      <c r="Q17" s="360">
        <f t="shared" si="13"/>
        <v>0</v>
      </c>
      <c r="R17" s="360">
        <f t="shared" si="13"/>
        <v>0</v>
      </c>
      <c r="S17" s="360">
        <f t="shared" si="13"/>
        <v>0</v>
      </c>
      <c r="T17" s="360">
        <f t="shared" si="13"/>
        <v>0</v>
      </c>
      <c r="U17" s="360">
        <f t="shared" si="13"/>
        <v>0</v>
      </c>
      <c r="V17" s="360">
        <f t="shared" si="13"/>
        <v>0</v>
      </c>
      <c r="W17" s="360">
        <f t="shared" si="13"/>
        <v>0</v>
      </c>
      <c r="X17" s="360">
        <f t="shared" si="13"/>
        <v>0</v>
      </c>
      <c r="Y17" s="360">
        <f t="shared" si="13"/>
        <v>0</v>
      </c>
      <c r="Z17" s="360">
        <f t="shared" si="13"/>
        <v>0</v>
      </c>
      <c r="AA17" s="360">
        <f t="shared" si="13"/>
        <v>0</v>
      </c>
      <c r="AB17" s="360">
        <f t="shared" si="13"/>
        <v>0</v>
      </c>
      <c r="AC17" s="360">
        <f t="shared" si="13"/>
        <v>0</v>
      </c>
      <c r="AD17" s="360">
        <f t="shared" si="13"/>
        <v>0</v>
      </c>
      <c r="AE17" s="360">
        <f t="shared" si="13"/>
        <v>0</v>
      </c>
      <c r="AF17" s="360">
        <f t="shared" si="13"/>
        <v>0</v>
      </c>
      <c r="AG17" s="360">
        <f t="shared" si="13"/>
        <v>0</v>
      </c>
      <c r="AH17" s="360">
        <f t="shared" si="13"/>
        <v>0</v>
      </c>
      <c r="AI17" s="360">
        <f t="shared" si="13"/>
        <v>0</v>
      </c>
      <c r="AJ17" s="360">
        <f t="shared" ref="AJ17:BO17" si="14">SUM(AJ21,AJ24)</f>
        <v>0</v>
      </c>
      <c r="AK17" s="360">
        <f t="shared" si="14"/>
        <v>0</v>
      </c>
      <c r="AL17" s="360">
        <f t="shared" si="14"/>
        <v>0</v>
      </c>
      <c r="AM17" s="360">
        <f t="shared" si="14"/>
        <v>0</v>
      </c>
      <c r="AN17" s="360">
        <f t="shared" si="14"/>
        <v>0</v>
      </c>
      <c r="AO17" s="360">
        <f t="shared" si="14"/>
        <v>0</v>
      </c>
      <c r="AP17" s="360">
        <f t="shared" si="14"/>
        <v>0</v>
      </c>
      <c r="AQ17" s="360">
        <f t="shared" si="14"/>
        <v>0</v>
      </c>
      <c r="AR17" s="360">
        <f t="shared" si="14"/>
        <v>0</v>
      </c>
      <c r="AS17" s="360">
        <f t="shared" si="14"/>
        <v>0</v>
      </c>
      <c r="AT17" s="360">
        <f t="shared" si="14"/>
        <v>0</v>
      </c>
      <c r="AU17" s="360">
        <f t="shared" si="14"/>
        <v>0</v>
      </c>
      <c r="AV17" s="360">
        <f t="shared" si="14"/>
        <v>0</v>
      </c>
      <c r="AW17" s="360">
        <f t="shared" si="14"/>
        <v>0</v>
      </c>
      <c r="AX17" s="360">
        <f t="shared" si="14"/>
        <v>0</v>
      </c>
      <c r="AY17" s="360">
        <f t="shared" si="14"/>
        <v>7622.94</v>
      </c>
      <c r="AZ17" s="360">
        <f t="shared" si="14"/>
        <v>7661.6239999999998</v>
      </c>
      <c r="BA17" s="360">
        <f t="shared" si="14"/>
        <v>7412.2720000000008</v>
      </c>
      <c r="BB17" s="360">
        <f t="shared" si="14"/>
        <v>7250.5899999999992</v>
      </c>
      <c r="BC17" s="360">
        <f t="shared" si="14"/>
        <v>6790.04</v>
      </c>
      <c r="BD17" s="360">
        <f t="shared" si="14"/>
        <v>6766.183</v>
      </c>
      <c r="BE17" s="360">
        <f t="shared" si="14"/>
        <v>6749.0433528570848</v>
      </c>
      <c r="BF17" s="360">
        <f t="shared" si="14"/>
        <v>6757.9545089520052</v>
      </c>
      <c r="BG17" s="360">
        <f t="shared" si="14"/>
        <v>6724.1235550023994</v>
      </c>
      <c r="BH17" s="360">
        <f t="shared" si="14"/>
        <v>6662.027000000001</v>
      </c>
      <c r="BI17" s="360">
        <f t="shared" si="14"/>
        <v>6649.9306075200002</v>
      </c>
      <c r="BJ17" s="360">
        <f t="shared" si="14"/>
        <v>6566.1693209299992</v>
      </c>
      <c r="BK17" s="360">
        <f t="shared" si="14"/>
        <v>6657.0001817393668</v>
      </c>
      <c r="BL17" s="360">
        <f t="shared" si="14"/>
        <v>6515.843602259999</v>
      </c>
      <c r="BM17" s="360">
        <f t="shared" si="14"/>
        <v>6108.3423565899984</v>
      </c>
      <c r="BN17" s="360">
        <f t="shared" si="14"/>
        <v>5556.0370140352552</v>
      </c>
      <c r="BO17" s="360">
        <f t="shared" si="14"/>
        <v>4935.2797263499997</v>
      </c>
      <c r="BP17" s="360">
        <f t="shared" ref="BP17:CC17" si="15">SUM(BP21,BP24)</f>
        <v>3275.8454461099991</v>
      </c>
      <c r="BQ17" s="360">
        <f t="shared" si="15"/>
        <v>1186.7982191800002</v>
      </c>
      <c r="BR17" s="360">
        <f t="shared" si="15"/>
        <v>244.52811802000031</v>
      </c>
      <c r="BS17" s="360">
        <f t="shared" si="15"/>
        <v>62.986505620193512</v>
      </c>
      <c r="BT17" s="360">
        <f t="shared" si="15"/>
        <v>15.069286518175856</v>
      </c>
      <c r="BU17" s="360">
        <f t="shared" si="15"/>
        <v>9.0194682002369593</v>
      </c>
      <c r="BV17" s="360">
        <f t="shared" si="15"/>
        <v>0</v>
      </c>
      <c r="BW17" s="360">
        <f t="shared" si="15"/>
        <v>0</v>
      </c>
      <c r="BX17" s="360">
        <f t="shared" si="15"/>
        <v>0</v>
      </c>
      <c r="BY17" s="390">
        <f t="shared" si="15"/>
        <v>0</v>
      </c>
      <c r="BZ17" s="390">
        <f t="shared" si="15"/>
        <v>0</v>
      </c>
      <c r="CA17" s="390">
        <f t="shared" si="15"/>
        <v>0</v>
      </c>
      <c r="CB17" s="390">
        <f t="shared" si="15"/>
        <v>0</v>
      </c>
      <c r="CC17" s="391">
        <f t="shared" si="15"/>
        <v>0</v>
      </c>
    </row>
    <row r="18" spans="1:81" x14ac:dyDescent="0.4">
      <c r="B18" s="65" t="s">
        <v>626</v>
      </c>
      <c r="C18" s="49"/>
      <c r="D18" s="363">
        <v>0</v>
      </c>
      <c r="E18" s="363">
        <v>0</v>
      </c>
      <c r="F18" s="363">
        <v>0</v>
      </c>
      <c r="G18" s="363">
        <v>0</v>
      </c>
      <c r="H18" s="363">
        <v>0</v>
      </c>
      <c r="I18" s="363">
        <v>0</v>
      </c>
      <c r="J18" s="363">
        <v>0</v>
      </c>
      <c r="K18" s="363">
        <v>0</v>
      </c>
      <c r="L18" s="363">
        <v>0</v>
      </c>
      <c r="M18" s="363">
        <v>0</v>
      </c>
      <c r="N18" s="363">
        <v>0</v>
      </c>
      <c r="O18" s="363">
        <v>0</v>
      </c>
      <c r="P18" s="363">
        <v>0</v>
      </c>
      <c r="Q18" s="363">
        <v>0</v>
      </c>
      <c r="R18" s="363">
        <v>0</v>
      </c>
      <c r="S18" s="363">
        <v>0</v>
      </c>
      <c r="T18" s="363">
        <v>0</v>
      </c>
      <c r="U18" s="363">
        <v>0</v>
      </c>
      <c r="V18" s="363">
        <v>0</v>
      </c>
      <c r="W18" s="363">
        <v>0</v>
      </c>
      <c r="X18" s="363">
        <v>0</v>
      </c>
      <c r="Y18" s="363">
        <v>0</v>
      </c>
      <c r="Z18" s="363">
        <v>0</v>
      </c>
      <c r="AA18" s="363">
        <v>0</v>
      </c>
      <c r="AB18" s="363">
        <v>0</v>
      </c>
      <c r="AC18" s="363">
        <v>0</v>
      </c>
      <c r="AD18" s="363">
        <v>0</v>
      </c>
      <c r="AE18" s="363">
        <v>0</v>
      </c>
      <c r="AF18" s="363">
        <v>0</v>
      </c>
      <c r="AG18" s="363">
        <v>0</v>
      </c>
      <c r="AH18" s="363">
        <v>0</v>
      </c>
      <c r="AI18" s="363">
        <v>0</v>
      </c>
      <c r="AJ18" s="363">
        <v>0</v>
      </c>
      <c r="AK18" s="363">
        <v>0</v>
      </c>
      <c r="AL18" s="363">
        <v>0</v>
      </c>
      <c r="AM18" s="363">
        <v>0</v>
      </c>
      <c r="AN18" s="363">
        <v>0</v>
      </c>
      <c r="AO18" s="363">
        <v>0</v>
      </c>
      <c r="AP18" s="363">
        <v>0</v>
      </c>
      <c r="AQ18" s="363">
        <v>0</v>
      </c>
      <c r="AR18" s="363">
        <v>0</v>
      </c>
      <c r="AS18" s="363">
        <v>0</v>
      </c>
      <c r="AT18" s="363">
        <v>0</v>
      </c>
      <c r="AU18" s="363">
        <v>0</v>
      </c>
      <c r="AV18" s="363">
        <v>0</v>
      </c>
      <c r="AW18" s="363">
        <v>0</v>
      </c>
      <c r="AX18" s="363">
        <v>0</v>
      </c>
      <c r="AY18" s="363">
        <v>278.33999999999997</v>
      </c>
      <c r="AZ18" s="363">
        <v>312.73</v>
      </c>
      <c r="BA18" s="363">
        <v>317.79700000000003</v>
      </c>
      <c r="BB18" s="363">
        <v>282.72800000000001</v>
      </c>
      <c r="BC18" s="363">
        <v>330.15090755271024</v>
      </c>
      <c r="BD18" s="363">
        <v>333.25174293093409</v>
      </c>
      <c r="BE18" s="363">
        <v>333.04137154438575</v>
      </c>
      <c r="BF18" s="363">
        <v>382.88721096740397</v>
      </c>
      <c r="BG18" s="363">
        <v>327.37031524653656</v>
      </c>
      <c r="BH18" s="363">
        <v>304.44139058878591</v>
      </c>
      <c r="BI18" s="363">
        <v>278.06156262040605</v>
      </c>
      <c r="BJ18" s="363">
        <v>289.99861489743967</v>
      </c>
      <c r="BK18" s="363">
        <v>275.18506486688074</v>
      </c>
      <c r="BL18" s="363">
        <v>233.47537700891493</v>
      </c>
      <c r="BM18" s="363">
        <v>25.701808144413643</v>
      </c>
      <c r="BN18" s="363">
        <v>25.203064663515647</v>
      </c>
      <c r="BO18" s="363">
        <v>12.429903442670245</v>
      </c>
      <c r="BP18" s="363">
        <v>4.7759055965311905</v>
      </c>
      <c r="BQ18" s="363">
        <v>3.1683124134191218</v>
      </c>
      <c r="BR18" s="363">
        <v>0.57839741453015014</v>
      </c>
      <c r="BS18" s="363">
        <v>7.8663114070179882E-2</v>
      </c>
      <c r="BT18" s="363">
        <v>1.6086072841076982E-2</v>
      </c>
      <c r="BU18" s="363">
        <v>7.756634753931453E-3</v>
      </c>
      <c r="BV18" s="363">
        <v>0</v>
      </c>
      <c r="BW18" s="363">
        <v>0</v>
      </c>
      <c r="BX18" s="363">
        <v>0</v>
      </c>
      <c r="BY18" s="392">
        <v>0</v>
      </c>
      <c r="BZ18" s="392">
        <v>0</v>
      </c>
      <c r="CA18" s="392">
        <v>0</v>
      </c>
      <c r="CB18" s="392">
        <v>0</v>
      </c>
      <c r="CC18" s="393">
        <v>0</v>
      </c>
    </row>
    <row r="19" spans="1:81" x14ac:dyDescent="0.4">
      <c r="B19" s="65" t="s">
        <v>627</v>
      </c>
      <c r="C19" s="49"/>
      <c r="D19" s="363">
        <v>0</v>
      </c>
      <c r="E19" s="363">
        <v>0</v>
      </c>
      <c r="F19" s="363">
        <v>0</v>
      </c>
      <c r="G19" s="363">
        <v>0</v>
      </c>
      <c r="H19" s="363">
        <v>0</v>
      </c>
      <c r="I19" s="363">
        <v>0</v>
      </c>
      <c r="J19" s="363">
        <v>0</v>
      </c>
      <c r="K19" s="363">
        <v>0</v>
      </c>
      <c r="L19" s="363">
        <v>0</v>
      </c>
      <c r="M19" s="363">
        <v>0</v>
      </c>
      <c r="N19" s="363">
        <v>0</v>
      </c>
      <c r="O19" s="363">
        <v>0</v>
      </c>
      <c r="P19" s="363">
        <v>0</v>
      </c>
      <c r="Q19" s="363">
        <v>0</v>
      </c>
      <c r="R19" s="363">
        <v>0</v>
      </c>
      <c r="S19" s="363">
        <v>0</v>
      </c>
      <c r="T19" s="363">
        <v>0</v>
      </c>
      <c r="U19" s="363">
        <v>0</v>
      </c>
      <c r="V19" s="363">
        <v>0</v>
      </c>
      <c r="W19" s="363">
        <v>0</v>
      </c>
      <c r="X19" s="363">
        <v>0</v>
      </c>
      <c r="Y19" s="363">
        <v>0</v>
      </c>
      <c r="Z19" s="363">
        <v>0</v>
      </c>
      <c r="AA19" s="363">
        <v>0</v>
      </c>
      <c r="AB19" s="363">
        <v>0</v>
      </c>
      <c r="AC19" s="363">
        <v>0</v>
      </c>
      <c r="AD19" s="363">
        <v>0</v>
      </c>
      <c r="AE19" s="363">
        <v>0</v>
      </c>
      <c r="AF19" s="363">
        <v>0</v>
      </c>
      <c r="AG19" s="363">
        <v>0</v>
      </c>
      <c r="AH19" s="363">
        <v>0</v>
      </c>
      <c r="AI19" s="363">
        <v>0</v>
      </c>
      <c r="AJ19" s="363">
        <v>0</v>
      </c>
      <c r="AK19" s="363">
        <v>0</v>
      </c>
      <c r="AL19" s="363">
        <v>0</v>
      </c>
      <c r="AM19" s="363">
        <v>0</v>
      </c>
      <c r="AN19" s="363">
        <v>0</v>
      </c>
      <c r="AO19" s="363">
        <v>0</v>
      </c>
      <c r="AP19" s="363">
        <v>0</v>
      </c>
      <c r="AQ19" s="363">
        <v>0</v>
      </c>
      <c r="AR19" s="363">
        <v>0</v>
      </c>
      <c r="AS19" s="363">
        <v>0</v>
      </c>
      <c r="AT19" s="363">
        <v>0</v>
      </c>
      <c r="AU19" s="363">
        <v>0</v>
      </c>
      <c r="AV19" s="363">
        <v>0</v>
      </c>
      <c r="AW19" s="363">
        <v>0</v>
      </c>
      <c r="AX19" s="363">
        <v>0</v>
      </c>
      <c r="AY19" s="363">
        <v>255.893</v>
      </c>
      <c r="AZ19" s="363">
        <v>296.48399999999998</v>
      </c>
      <c r="BA19" s="363">
        <v>316.82499999999999</v>
      </c>
      <c r="BB19" s="363">
        <v>304.512</v>
      </c>
      <c r="BC19" s="363">
        <v>389.09290450278598</v>
      </c>
      <c r="BD19" s="363">
        <v>388.42224478490493</v>
      </c>
      <c r="BE19" s="363">
        <v>403.02054330646723</v>
      </c>
      <c r="BF19" s="363">
        <v>434.43669273899275</v>
      </c>
      <c r="BG19" s="363">
        <v>395.20975548624494</v>
      </c>
      <c r="BH19" s="363">
        <v>385.52086790840985</v>
      </c>
      <c r="BI19" s="363">
        <v>338.42995165229138</v>
      </c>
      <c r="BJ19" s="363">
        <v>343.23821262673005</v>
      </c>
      <c r="BK19" s="363">
        <v>333.42902642687261</v>
      </c>
      <c r="BL19" s="363">
        <v>303.88524745009164</v>
      </c>
      <c r="BM19" s="363">
        <v>89.11510244239652</v>
      </c>
      <c r="BN19" s="363">
        <v>23.972191081960425</v>
      </c>
      <c r="BO19" s="363">
        <v>14.68613337390328</v>
      </c>
      <c r="BP19" s="363">
        <v>6.2138376610834092</v>
      </c>
      <c r="BQ19" s="363">
        <v>1.5341430366137312</v>
      </c>
      <c r="BR19" s="363">
        <v>0.92562324341331403</v>
      </c>
      <c r="BS19" s="363">
        <v>0.11088457245345321</v>
      </c>
      <c r="BT19" s="363">
        <v>2.4473953737035307E-2</v>
      </c>
      <c r="BU19" s="363">
        <v>1.6556657835364592E-2</v>
      </c>
      <c r="BV19" s="363">
        <v>0</v>
      </c>
      <c r="BW19" s="363">
        <v>0</v>
      </c>
      <c r="BX19" s="363">
        <v>0</v>
      </c>
      <c r="BY19" s="392">
        <v>0</v>
      </c>
      <c r="BZ19" s="392">
        <v>0</v>
      </c>
      <c r="CA19" s="392">
        <v>0</v>
      </c>
      <c r="CB19" s="392">
        <v>0</v>
      </c>
      <c r="CC19" s="393">
        <v>0</v>
      </c>
    </row>
    <row r="20" spans="1:81" x14ac:dyDescent="0.4">
      <c r="B20" s="65" t="s">
        <v>628</v>
      </c>
      <c r="C20" s="49"/>
      <c r="D20" s="363">
        <v>0</v>
      </c>
      <c r="E20" s="363">
        <v>0</v>
      </c>
      <c r="F20" s="363">
        <v>0</v>
      </c>
      <c r="G20" s="363">
        <v>0</v>
      </c>
      <c r="H20" s="363">
        <v>0</v>
      </c>
      <c r="I20" s="363">
        <v>0</v>
      </c>
      <c r="J20" s="363">
        <v>0</v>
      </c>
      <c r="K20" s="363">
        <v>0</v>
      </c>
      <c r="L20" s="363">
        <v>0</v>
      </c>
      <c r="M20" s="363">
        <v>0</v>
      </c>
      <c r="N20" s="363">
        <v>0</v>
      </c>
      <c r="O20" s="363">
        <v>0</v>
      </c>
      <c r="P20" s="363">
        <v>0</v>
      </c>
      <c r="Q20" s="363">
        <v>0</v>
      </c>
      <c r="R20" s="363">
        <v>0</v>
      </c>
      <c r="S20" s="363">
        <v>0</v>
      </c>
      <c r="T20" s="363">
        <v>0</v>
      </c>
      <c r="U20" s="363">
        <v>0</v>
      </c>
      <c r="V20" s="363">
        <v>0</v>
      </c>
      <c r="W20" s="363">
        <v>0</v>
      </c>
      <c r="X20" s="363">
        <v>0</v>
      </c>
      <c r="Y20" s="363">
        <v>0</v>
      </c>
      <c r="Z20" s="363">
        <v>0</v>
      </c>
      <c r="AA20" s="363">
        <v>0</v>
      </c>
      <c r="AB20" s="363">
        <v>0</v>
      </c>
      <c r="AC20" s="363">
        <v>0</v>
      </c>
      <c r="AD20" s="363">
        <v>0</v>
      </c>
      <c r="AE20" s="363">
        <v>0</v>
      </c>
      <c r="AF20" s="363">
        <v>0</v>
      </c>
      <c r="AG20" s="363">
        <v>0</v>
      </c>
      <c r="AH20" s="363">
        <v>0</v>
      </c>
      <c r="AI20" s="363">
        <v>0</v>
      </c>
      <c r="AJ20" s="363">
        <v>0</v>
      </c>
      <c r="AK20" s="363">
        <v>0</v>
      </c>
      <c r="AL20" s="363">
        <v>0</v>
      </c>
      <c r="AM20" s="363">
        <v>0</v>
      </c>
      <c r="AN20" s="363">
        <v>0</v>
      </c>
      <c r="AO20" s="363">
        <v>0</v>
      </c>
      <c r="AP20" s="363">
        <v>0</v>
      </c>
      <c r="AQ20" s="363">
        <v>0</v>
      </c>
      <c r="AR20" s="363">
        <v>0</v>
      </c>
      <c r="AS20" s="363">
        <v>0</v>
      </c>
      <c r="AT20" s="363">
        <v>0</v>
      </c>
      <c r="AU20" s="363">
        <v>0</v>
      </c>
      <c r="AV20" s="363">
        <v>0</v>
      </c>
      <c r="AW20" s="363">
        <v>0</v>
      </c>
      <c r="AX20" s="363">
        <v>0</v>
      </c>
      <c r="AY20" s="363">
        <v>5708.9949999999999</v>
      </c>
      <c r="AZ20" s="363">
        <v>5792.4780000000001</v>
      </c>
      <c r="BA20" s="363">
        <v>5715.9560000000001</v>
      </c>
      <c r="BB20" s="363">
        <v>5743.7889999999998</v>
      </c>
      <c r="BC20" s="363">
        <v>5318.2371879445036</v>
      </c>
      <c r="BD20" s="363">
        <v>5349.2100122841612</v>
      </c>
      <c r="BE20" s="363">
        <v>5496.5920851491464</v>
      </c>
      <c r="BF20" s="363">
        <v>5467.9550307962018</v>
      </c>
      <c r="BG20" s="363">
        <v>5553.812341810718</v>
      </c>
      <c r="BH20" s="363">
        <v>5590.5197415028051</v>
      </c>
      <c r="BI20" s="363">
        <v>5720.7396083745025</v>
      </c>
      <c r="BJ20" s="363">
        <v>5649.4461624454298</v>
      </c>
      <c r="BK20" s="363">
        <v>5800.6336650356134</v>
      </c>
      <c r="BL20" s="363">
        <v>5763.5421717209929</v>
      </c>
      <c r="BM20" s="363">
        <v>5815.048541423188</v>
      </c>
      <c r="BN20" s="363">
        <v>5349.4641971087312</v>
      </c>
      <c r="BO20" s="363">
        <v>4781.9556614559224</v>
      </c>
      <c r="BP20" s="363">
        <v>3181.2062019864088</v>
      </c>
      <c r="BQ20" s="363">
        <v>1153.9482224260289</v>
      </c>
      <c r="BR20" s="363">
        <v>237.86477993205682</v>
      </c>
      <c r="BS20" s="363">
        <v>61.737674063476376</v>
      </c>
      <c r="BT20" s="363">
        <v>14.854808293421895</v>
      </c>
      <c r="BU20" s="363">
        <v>8.9041502574107003</v>
      </c>
      <c r="BV20" s="363">
        <v>0</v>
      </c>
      <c r="BW20" s="363">
        <v>0</v>
      </c>
      <c r="BX20" s="363">
        <v>0</v>
      </c>
      <c r="BY20" s="392">
        <v>0</v>
      </c>
      <c r="BZ20" s="392">
        <v>0</v>
      </c>
      <c r="CA20" s="392">
        <v>0</v>
      </c>
      <c r="CB20" s="392">
        <v>0</v>
      </c>
      <c r="CC20" s="393">
        <v>0</v>
      </c>
    </row>
    <row r="21" spans="1:81" x14ac:dyDescent="0.4">
      <c r="B21" s="65" t="s">
        <v>629</v>
      </c>
      <c r="C21" s="49"/>
      <c r="D21" s="363">
        <v>0</v>
      </c>
      <c r="E21" s="363">
        <v>0</v>
      </c>
      <c r="F21" s="363">
        <v>0</v>
      </c>
      <c r="G21" s="363">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3">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f t="shared" ref="AY21:CC21" si="16">SUM(AY18:AY20)</f>
        <v>6243.2280000000001</v>
      </c>
      <c r="AZ21" s="363">
        <f t="shared" si="16"/>
        <v>6401.692</v>
      </c>
      <c r="BA21" s="363">
        <f t="shared" si="16"/>
        <v>6350.5780000000004</v>
      </c>
      <c r="BB21" s="363">
        <f t="shared" si="16"/>
        <v>6331.0289999999995</v>
      </c>
      <c r="BC21" s="363">
        <f t="shared" si="16"/>
        <v>6037.4809999999998</v>
      </c>
      <c r="BD21" s="363">
        <f t="shared" si="16"/>
        <v>6070.884</v>
      </c>
      <c r="BE21" s="363">
        <f t="shared" si="16"/>
        <v>6232.6539999999995</v>
      </c>
      <c r="BF21" s="363">
        <f t="shared" si="16"/>
        <v>6285.2789345025985</v>
      </c>
      <c r="BG21" s="363">
        <f t="shared" si="16"/>
        <v>6276.3924125434996</v>
      </c>
      <c r="BH21" s="363">
        <f t="shared" si="16"/>
        <v>6280.4820000000009</v>
      </c>
      <c r="BI21" s="363">
        <f t="shared" si="16"/>
        <v>6337.2311226472002</v>
      </c>
      <c r="BJ21" s="363">
        <f t="shared" si="16"/>
        <v>6282.6829899695995</v>
      </c>
      <c r="BK21" s="363">
        <f t="shared" si="16"/>
        <v>6409.2477563293669</v>
      </c>
      <c r="BL21" s="363">
        <f t="shared" si="16"/>
        <v>6300.9027961799993</v>
      </c>
      <c r="BM21" s="363">
        <f t="shared" si="16"/>
        <v>5929.8654520099981</v>
      </c>
      <c r="BN21" s="363">
        <f t="shared" si="16"/>
        <v>5398.6394528542069</v>
      </c>
      <c r="BO21" s="363">
        <f t="shared" si="16"/>
        <v>4809.0716982724962</v>
      </c>
      <c r="BP21" s="363">
        <f t="shared" si="16"/>
        <v>3192.1959452440233</v>
      </c>
      <c r="BQ21" s="363">
        <f t="shared" si="16"/>
        <v>1158.6506778760618</v>
      </c>
      <c r="BR21" s="363">
        <f t="shared" si="16"/>
        <v>239.36880059000029</v>
      </c>
      <c r="BS21" s="363">
        <f t="shared" si="16"/>
        <v>61.927221750000008</v>
      </c>
      <c r="BT21" s="363">
        <f t="shared" si="16"/>
        <v>14.895368320000006</v>
      </c>
      <c r="BU21" s="363">
        <f t="shared" si="16"/>
        <v>8.9284635499999965</v>
      </c>
      <c r="BV21" s="363">
        <f t="shared" si="16"/>
        <v>0</v>
      </c>
      <c r="BW21" s="363">
        <f t="shared" si="16"/>
        <v>0</v>
      </c>
      <c r="BX21" s="363">
        <f t="shared" si="16"/>
        <v>0</v>
      </c>
      <c r="BY21" s="392">
        <f t="shared" si="16"/>
        <v>0</v>
      </c>
      <c r="BZ21" s="392">
        <f t="shared" si="16"/>
        <v>0</v>
      </c>
      <c r="CA21" s="392">
        <f t="shared" si="16"/>
        <v>0</v>
      </c>
      <c r="CB21" s="392">
        <f t="shared" si="16"/>
        <v>0</v>
      </c>
      <c r="CC21" s="393">
        <f t="shared" si="16"/>
        <v>0</v>
      </c>
    </row>
    <row r="22" spans="1:81" x14ac:dyDescent="0.4">
      <c r="B22" s="255" t="s">
        <v>408</v>
      </c>
      <c r="C22" s="362"/>
      <c r="D22" s="363">
        <v>0</v>
      </c>
      <c r="E22" s="363">
        <v>0</v>
      </c>
      <c r="F22" s="363">
        <v>0</v>
      </c>
      <c r="G22" s="363">
        <v>0</v>
      </c>
      <c r="H22" s="363">
        <v>0</v>
      </c>
      <c r="I22" s="363">
        <v>0</v>
      </c>
      <c r="J22" s="363">
        <v>0</v>
      </c>
      <c r="K22" s="363">
        <v>0</v>
      </c>
      <c r="L22" s="363">
        <v>0</v>
      </c>
      <c r="M22" s="363">
        <v>0</v>
      </c>
      <c r="N22" s="363">
        <v>0</v>
      </c>
      <c r="O22" s="363">
        <v>0</v>
      </c>
      <c r="P22" s="363">
        <v>0</v>
      </c>
      <c r="Q22" s="363">
        <v>0</v>
      </c>
      <c r="R22" s="363">
        <v>0</v>
      </c>
      <c r="S22" s="363">
        <v>0</v>
      </c>
      <c r="T22" s="363">
        <v>0</v>
      </c>
      <c r="U22" s="363">
        <v>0</v>
      </c>
      <c r="V22" s="363">
        <v>0</v>
      </c>
      <c r="W22" s="363">
        <v>0</v>
      </c>
      <c r="X22" s="363">
        <v>0</v>
      </c>
      <c r="Y22" s="363">
        <v>0</v>
      </c>
      <c r="Z22" s="363">
        <v>0</v>
      </c>
      <c r="AA22" s="363">
        <v>0</v>
      </c>
      <c r="AB22" s="363">
        <v>0</v>
      </c>
      <c r="AC22" s="363">
        <v>0</v>
      </c>
      <c r="AD22" s="363">
        <v>0</v>
      </c>
      <c r="AE22" s="363">
        <v>0</v>
      </c>
      <c r="AF22" s="363">
        <v>0</v>
      </c>
      <c r="AG22" s="363">
        <v>0</v>
      </c>
      <c r="AH22" s="363">
        <v>0</v>
      </c>
      <c r="AI22" s="363">
        <v>0</v>
      </c>
      <c r="AJ22" s="363">
        <v>0</v>
      </c>
      <c r="AK22" s="363">
        <v>0</v>
      </c>
      <c r="AL22" s="363">
        <v>0</v>
      </c>
      <c r="AM22" s="363">
        <v>0</v>
      </c>
      <c r="AN22" s="363">
        <v>0</v>
      </c>
      <c r="AO22" s="363">
        <v>0</v>
      </c>
      <c r="AP22" s="363">
        <v>0</v>
      </c>
      <c r="AQ22" s="363">
        <v>0</v>
      </c>
      <c r="AR22" s="363">
        <v>0</v>
      </c>
      <c r="AS22" s="363">
        <v>0</v>
      </c>
      <c r="AT22" s="363">
        <v>0</v>
      </c>
      <c r="AU22" s="363">
        <v>0</v>
      </c>
      <c r="AV22" s="363">
        <v>0</v>
      </c>
      <c r="AW22" s="363">
        <v>0</v>
      </c>
      <c r="AX22" s="363">
        <v>0</v>
      </c>
      <c r="AY22" s="363">
        <v>5326.5479309760121</v>
      </c>
      <c r="AZ22" s="363">
        <v>5634.0700627548977</v>
      </c>
      <c r="BA22" s="363">
        <v>5761.3166007132186</v>
      </c>
      <c r="BB22" s="363">
        <v>5954.2356985493152</v>
      </c>
      <c r="BC22" s="363">
        <v>5897.0027550317054</v>
      </c>
      <c r="BD22" s="363">
        <v>6067.8</v>
      </c>
      <c r="BE22" s="363">
        <v>6232.6540000000005</v>
      </c>
      <c r="BF22" s="363">
        <v>6285.2789345025994</v>
      </c>
      <c r="BG22" s="363">
        <v>6276.3924125434996</v>
      </c>
      <c r="BH22" s="363">
        <v>6280.482</v>
      </c>
      <c r="BI22" s="363">
        <v>6337.2311226471993</v>
      </c>
      <c r="BJ22" s="363">
        <v>6282.6829899695995</v>
      </c>
      <c r="BK22" s="363">
        <v>6409.2477563293669</v>
      </c>
      <c r="BL22" s="363">
        <v>6300.9027961799993</v>
      </c>
      <c r="BM22" s="363">
        <v>5929.8654520099981</v>
      </c>
      <c r="BN22" s="363">
        <v>5398.6394528542078</v>
      </c>
      <c r="BO22" s="363">
        <v>4809.0716982724962</v>
      </c>
      <c r="BP22" s="363">
        <v>3192.1959452440233</v>
      </c>
      <c r="BQ22" s="363">
        <v>1158.650677876062</v>
      </c>
      <c r="BR22" s="363">
        <v>239.36880059000026</v>
      </c>
      <c r="BS22" s="363">
        <v>60.867937879806497</v>
      </c>
      <c r="BT22" s="363">
        <v>14.721450121824157</v>
      </c>
      <c r="BU22" s="363">
        <v>8.8374588997630372</v>
      </c>
      <c r="BV22" s="363">
        <v>0</v>
      </c>
      <c r="BW22" s="363">
        <v>0</v>
      </c>
      <c r="BX22" s="363">
        <v>0</v>
      </c>
      <c r="BY22" s="392">
        <v>0</v>
      </c>
      <c r="BZ22" s="392">
        <v>0</v>
      </c>
      <c r="CA22" s="392">
        <v>0</v>
      </c>
      <c r="CB22" s="392">
        <v>0</v>
      </c>
      <c r="CC22" s="393">
        <v>0</v>
      </c>
    </row>
    <row r="23" spans="1:81" x14ac:dyDescent="0.4">
      <c r="B23" s="255" t="s">
        <v>407</v>
      </c>
      <c r="C23" s="362"/>
      <c r="D23" s="363">
        <v>0</v>
      </c>
      <c r="E23" s="363">
        <v>0</v>
      </c>
      <c r="F23" s="363">
        <v>0</v>
      </c>
      <c r="G23" s="363">
        <v>0</v>
      </c>
      <c r="H23" s="363">
        <v>0</v>
      </c>
      <c r="I23" s="363">
        <v>0</v>
      </c>
      <c r="J23" s="363">
        <v>0</v>
      </c>
      <c r="K23" s="363">
        <v>0</v>
      </c>
      <c r="L23" s="363">
        <v>0</v>
      </c>
      <c r="M23" s="363">
        <v>0</v>
      </c>
      <c r="N23" s="363">
        <v>0</v>
      </c>
      <c r="O23" s="363">
        <v>0</v>
      </c>
      <c r="P23" s="363">
        <v>0</v>
      </c>
      <c r="Q23" s="363">
        <v>0</v>
      </c>
      <c r="R23" s="363">
        <v>0</v>
      </c>
      <c r="S23" s="363">
        <v>0</v>
      </c>
      <c r="T23" s="363">
        <v>0</v>
      </c>
      <c r="U23" s="363">
        <v>0</v>
      </c>
      <c r="V23" s="363">
        <v>0</v>
      </c>
      <c r="W23" s="363">
        <v>0</v>
      </c>
      <c r="X23" s="363">
        <v>0</v>
      </c>
      <c r="Y23" s="363">
        <v>0</v>
      </c>
      <c r="Z23" s="363">
        <v>0</v>
      </c>
      <c r="AA23" s="363">
        <v>0</v>
      </c>
      <c r="AB23" s="363">
        <v>0</v>
      </c>
      <c r="AC23" s="363">
        <v>0</v>
      </c>
      <c r="AD23" s="363">
        <v>0</v>
      </c>
      <c r="AE23" s="363">
        <v>0</v>
      </c>
      <c r="AF23" s="363">
        <v>0</v>
      </c>
      <c r="AG23" s="363">
        <v>0</v>
      </c>
      <c r="AH23" s="363">
        <v>0</v>
      </c>
      <c r="AI23" s="363">
        <v>0</v>
      </c>
      <c r="AJ23" s="363">
        <v>0</v>
      </c>
      <c r="AK23" s="363">
        <v>0</v>
      </c>
      <c r="AL23" s="363">
        <v>0</v>
      </c>
      <c r="AM23" s="363">
        <v>0</v>
      </c>
      <c r="AN23" s="363">
        <v>0</v>
      </c>
      <c r="AO23" s="363">
        <v>0</v>
      </c>
      <c r="AP23" s="363">
        <v>0</v>
      </c>
      <c r="AQ23" s="363">
        <v>0</v>
      </c>
      <c r="AR23" s="363">
        <v>0</v>
      </c>
      <c r="AS23" s="363">
        <v>0</v>
      </c>
      <c r="AT23" s="363">
        <v>0</v>
      </c>
      <c r="AU23" s="363">
        <v>0</v>
      </c>
      <c r="AV23" s="363">
        <v>0</v>
      </c>
      <c r="AW23" s="363">
        <v>0</v>
      </c>
      <c r="AX23" s="363">
        <v>0</v>
      </c>
      <c r="AY23" s="363">
        <v>916.68006902398884</v>
      </c>
      <c r="AZ23" s="363">
        <v>767.62193724510246</v>
      </c>
      <c r="BA23" s="363">
        <v>589.26139928678288</v>
      </c>
      <c r="BB23" s="363">
        <v>376.793301450684</v>
      </c>
      <c r="BC23" s="363">
        <v>140.4782449682954</v>
      </c>
      <c r="BD23" s="363">
        <v>3.0840000000000001</v>
      </c>
      <c r="BE23" s="363">
        <v>0</v>
      </c>
      <c r="BF23" s="363">
        <v>0</v>
      </c>
      <c r="BG23" s="363">
        <v>0</v>
      </c>
      <c r="BH23" s="363">
        <v>0</v>
      </c>
      <c r="BI23" s="363">
        <v>0</v>
      </c>
      <c r="BJ23" s="363">
        <v>0</v>
      </c>
      <c r="BK23" s="363">
        <v>0</v>
      </c>
      <c r="BL23" s="363">
        <v>0</v>
      </c>
      <c r="BM23" s="363">
        <v>0</v>
      </c>
      <c r="BN23" s="363">
        <v>0</v>
      </c>
      <c r="BO23" s="363">
        <v>0</v>
      </c>
      <c r="BP23" s="363">
        <v>0</v>
      </c>
      <c r="BQ23" s="363">
        <v>0</v>
      </c>
      <c r="BR23" s="363">
        <v>0</v>
      </c>
      <c r="BS23" s="363">
        <v>0</v>
      </c>
      <c r="BT23" s="363">
        <v>0</v>
      </c>
      <c r="BU23" s="363">
        <v>0</v>
      </c>
      <c r="BV23" s="363">
        <v>0</v>
      </c>
      <c r="BW23" s="363">
        <v>0</v>
      </c>
      <c r="BX23" s="363">
        <v>0</v>
      </c>
      <c r="BY23" s="392">
        <v>0</v>
      </c>
      <c r="BZ23" s="392">
        <v>0</v>
      </c>
      <c r="CA23" s="392">
        <v>0</v>
      </c>
      <c r="CB23" s="392">
        <v>0</v>
      </c>
      <c r="CC23" s="393">
        <v>0</v>
      </c>
    </row>
    <row r="24" spans="1:81" ht="24" customHeight="1" x14ac:dyDescent="0.4">
      <c r="B24" s="65" t="s">
        <v>630</v>
      </c>
      <c r="C24" s="49"/>
      <c r="D24" s="363">
        <v>0</v>
      </c>
      <c r="E24" s="363">
        <v>0</v>
      </c>
      <c r="F24" s="363">
        <v>0</v>
      </c>
      <c r="G24" s="363">
        <v>0</v>
      </c>
      <c r="H24" s="363">
        <v>0</v>
      </c>
      <c r="I24" s="363">
        <v>0</v>
      </c>
      <c r="J24" s="363">
        <v>0</v>
      </c>
      <c r="K24" s="363">
        <v>0</v>
      </c>
      <c r="L24" s="363">
        <v>0</v>
      </c>
      <c r="M24" s="363">
        <v>0</v>
      </c>
      <c r="N24" s="363">
        <v>0</v>
      </c>
      <c r="O24" s="363">
        <v>0</v>
      </c>
      <c r="P24" s="363">
        <v>0</v>
      </c>
      <c r="Q24" s="363">
        <v>0</v>
      </c>
      <c r="R24" s="363">
        <v>0</v>
      </c>
      <c r="S24" s="363">
        <v>0</v>
      </c>
      <c r="T24" s="363">
        <v>0</v>
      </c>
      <c r="U24" s="363">
        <v>0</v>
      </c>
      <c r="V24" s="363">
        <v>0</v>
      </c>
      <c r="W24" s="363">
        <v>0</v>
      </c>
      <c r="X24" s="363">
        <v>0</v>
      </c>
      <c r="Y24" s="363">
        <v>0</v>
      </c>
      <c r="Z24" s="363">
        <v>0</v>
      </c>
      <c r="AA24" s="363">
        <v>0</v>
      </c>
      <c r="AB24" s="363">
        <v>0</v>
      </c>
      <c r="AC24" s="363">
        <v>0</v>
      </c>
      <c r="AD24" s="363">
        <v>0</v>
      </c>
      <c r="AE24" s="363">
        <v>0</v>
      </c>
      <c r="AF24" s="363">
        <v>0</v>
      </c>
      <c r="AG24" s="363">
        <v>0</v>
      </c>
      <c r="AH24" s="363">
        <v>0</v>
      </c>
      <c r="AI24" s="363">
        <v>0</v>
      </c>
      <c r="AJ24" s="363">
        <v>0</v>
      </c>
      <c r="AK24" s="363">
        <v>0</v>
      </c>
      <c r="AL24" s="363">
        <v>0</v>
      </c>
      <c r="AM24" s="363">
        <v>0</v>
      </c>
      <c r="AN24" s="363">
        <v>0</v>
      </c>
      <c r="AO24" s="363">
        <v>0</v>
      </c>
      <c r="AP24" s="363">
        <v>0</v>
      </c>
      <c r="AQ24" s="363">
        <v>0</v>
      </c>
      <c r="AR24" s="363">
        <v>0</v>
      </c>
      <c r="AS24" s="363">
        <v>0</v>
      </c>
      <c r="AT24" s="363">
        <v>0</v>
      </c>
      <c r="AU24" s="363">
        <v>0</v>
      </c>
      <c r="AV24" s="363">
        <v>0</v>
      </c>
      <c r="AW24" s="363">
        <v>0</v>
      </c>
      <c r="AX24" s="363">
        <v>0</v>
      </c>
      <c r="AY24" s="363">
        <f t="shared" ref="AY24:CC24" si="17">SUM(AY25:AY26)</f>
        <v>1379.7119999999998</v>
      </c>
      <c r="AZ24" s="363">
        <f t="shared" si="17"/>
        <v>1259.932</v>
      </c>
      <c r="BA24" s="363">
        <f t="shared" si="17"/>
        <v>1061.694</v>
      </c>
      <c r="BB24" s="363">
        <f t="shared" si="17"/>
        <v>919.56100000000004</v>
      </c>
      <c r="BC24" s="363">
        <f t="shared" si="17"/>
        <v>752.55899999999997</v>
      </c>
      <c r="BD24" s="363">
        <f t="shared" si="17"/>
        <v>695.29899999999998</v>
      </c>
      <c r="BE24" s="363">
        <f t="shared" si="17"/>
        <v>516.38935285708476</v>
      </c>
      <c r="BF24" s="363">
        <f t="shared" si="17"/>
        <v>472.67557444940707</v>
      </c>
      <c r="BG24" s="363">
        <f t="shared" si="17"/>
        <v>447.73114245890002</v>
      </c>
      <c r="BH24" s="363">
        <f t="shared" si="17"/>
        <v>381.54500000000002</v>
      </c>
      <c r="BI24" s="363">
        <f t="shared" si="17"/>
        <v>312.69948487280004</v>
      </c>
      <c r="BJ24" s="363">
        <f t="shared" si="17"/>
        <v>283.48633096040004</v>
      </c>
      <c r="BK24" s="363">
        <f t="shared" si="17"/>
        <v>247.75242540999994</v>
      </c>
      <c r="BL24" s="363">
        <f t="shared" si="17"/>
        <v>214.94080607999948</v>
      </c>
      <c r="BM24" s="363">
        <f t="shared" si="17"/>
        <v>178.47690458000002</v>
      </c>
      <c r="BN24" s="363">
        <f t="shared" si="17"/>
        <v>157.3975611810487</v>
      </c>
      <c r="BO24" s="363">
        <f t="shared" si="17"/>
        <v>126.20802807750385</v>
      </c>
      <c r="BP24" s="363">
        <f t="shared" si="17"/>
        <v>83.64950086597598</v>
      </c>
      <c r="BQ24" s="363">
        <f t="shared" si="17"/>
        <v>28.147541303938436</v>
      </c>
      <c r="BR24" s="363">
        <f t="shared" si="17"/>
        <v>5.1593174300000015</v>
      </c>
      <c r="BS24" s="363">
        <f t="shared" si="17"/>
        <v>1.0592838701935048</v>
      </c>
      <c r="BT24" s="363">
        <f t="shared" si="17"/>
        <v>0.17391819817584997</v>
      </c>
      <c r="BU24" s="363">
        <f t="shared" si="17"/>
        <v>9.1004650236962456E-2</v>
      </c>
      <c r="BV24" s="363">
        <f t="shared" si="17"/>
        <v>0</v>
      </c>
      <c r="BW24" s="363">
        <f t="shared" si="17"/>
        <v>0</v>
      </c>
      <c r="BX24" s="363">
        <f t="shared" si="17"/>
        <v>0</v>
      </c>
      <c r="BY24" s="392">
        <f t="shared" si="17"/>
        <v>0</v>
      </c>
      <c r="BZ24" s="392">
        <f t="shared" si="17"/>
        <v>0</v>
      </c>
      <c r="CA24" s="392">
        <f t="shared" si="17"/>
        <v>0</v>
      </c>
      <c r="CB24" s="392">
        <f t="shared" si="17"/>
        <v>0</v>
      </c>
      <c r="CC24" s="393">
        <f t="shared" si="17"/>
        <v>0</v>
      </c>
    </row>
    <row r="25" spans="1:81" x14ac:dyDescent="0.4">
      <c r="B25" s="255" t="s">
        <v>408</v>
      </c>
      <c r="C25" s="49"/>
      <c r="D25" s="363">
        <v>0</v>
      </c>
      <c r="E25" s="363">
        <v>0</v>
      </c>
      <c r="F25" s="363">
        <v>0</v>
      </c>
      <c r="G25" s="363">
        <v>0</v>
      </c>
      <c r="H25" s="363">
        <v>0</v>
      </c>
      <c r="I25" s="363">
        <v>0</v>
      </c>
      <c r="J25" s="363">
        <v>0</v>
      </c>
      <c r="K25" s="363">
        <v>0</v>
      </c>
      <c r="L25" s="363">
        <v>0</v>
      </c>
      <c r="M25" s="363">
        <v>0</v>
      </c>
      <c r="N25" s="363">
        <v>0</v>
      </c>
      <c r="O25" s="363">
        <v>0</v>
      </c>
      <c r="P25" s="363">
        <v>0</v>
      </c>
      <c r="Q25" s="363">
        <v>0</v>
      </c>
      <c r="R25" s="363">
        <v>0</v>
      </c>
      <c r="S25" s="363">
        <v>0</v>
      </c>
      <c r="T25" s="363">
        <v>0</v>
      </c>
      <c r="U25" s="363">
        <v>0</v>
      </c>
      <c r="V25" s="363">
        <v>0</v>
      </c>
      <c r="W25" s="363">
        <v>0</v>
      </c>
      <c r="X25" s="363">
        <v>0</v>
      </c>
      <c r="Y25" s="363">
        <v>0</v>
      </c>
      <c r="Z25" s="363">
        <v>0</v>
      </c>
      <c r="AA25" s="363">
        <v>0</v>
      </c>
      <c r="AB25" s="363">
        <v>0</v>
      </c>
      <c r="AC25" s="363">
        <v>0</v>
      </c>
      <c r="AD25" s="363">
        <v>0</v>
      </c>
      <c r="AE25" s="363">
        <v>0</v>
      </c>
      <c r="AF25" s="363">
        <v>0</v>
      </c>
      <c r="AG25" s="363">
        <v>0</v>
      </c>
      <c r="AH25" s="363">
        <v>0</v>
      </c>
      <c r="AI25" s="363">
        <v>0</v>
      </c>
      <c r="AJ25" s="363">
        <v>0</v>
      </c>
      <c r="AK25" s="363">
        <v>0</v>
      </c>
      <c r="AL25" s="363">
        <v>0</v>
      </c>
      <c r="AM25" s="363">
        <v>0</v>
      </c>
      <c r="AN25" s="363">
        <v>0</v>
      </c>
      <c r="AO25" s="363">
        <v>0</v>
      </c>
      <c r="AP25" s="363">
        <v>0</v>
      </c>
      <c r="AQ25" s="363">
        <v>0</v>
      </c>
      <c r="AR25" s="363">
        <v>0</v>
      </c>
      <c r="AS25" s="363">
        <v>0</v>
      </c>
      <c r="AT25" s="363">
        <v>0</v>
      </c>
      <c r="AU25" s="363">
        <v>0</v>
      </c>
      <c r="AV25" s="363">
        <v>0</v>
      </c>
      <c r="AW25" s="363">
        <v>0</v>
      </c>
      <c r="AX25" s="363">
        <v>0</v>
      </c>
      <c r="AY25" s="363">
        <v>1268.1704446426761</v>
      </c>
      <c r="AZ25" s="363">
        <v>1158.6590688085946</v>
      </c>
      <c r="BA25" s="363">
        <v>983.02751623229062</v>
      </c>
      <c r="BB25" s="363">
        <v>865.6060445406921</v>
      </c>
      <c r="BC25" s="363">
        <v>732.30471410880648</v>
      </c>
      <c r="BD25" s="363">
        <v>695.29899999999998</v>
      </c>
      <c r="BE25" s="363">
        <v>516.38935285708476</v>
      </c>
      <c r="BF25" s="363">
        <v>472.67557444940707</v>
      </c>
      <c r="BG25" s="363">
        <v>447.73114245890002</v>
      </c>
      <c r="BH25" s="363">
        <v>381.54500000000002</v>
      </c>
      <c r="BI25" s="363">
        <v>312.69948487280004</v>
      </c>
      <c r="BJ25" s="363">
        <v>283.48633096040004</v>
      </c>
      <c r="BK25" s="363">
        <v>247.75242540999994</v>
      </c>
      <c r="BL25" s="363">
        <v>214.94080607999948</v>
      </c>
      <c r="BM25" s="363">
        <v>178.47690458000002</v>
      </c>
      <c r="BN25" s="363">
        <v>157.3975611810487</v>
      </c>
      <c r="BO25" s="363">
        <v>126.20802807750385</v>
      </c>
      <c r="BP25" s="363">
        <v>83.64950086597598</v>
      </c>
      <c r="BQ25" s="363">
        <v>28.147541303938436</v>
      </c>
      <c r="BR25" s="363">
        <v>5.1593174300000015</v>
      </c>
      <c r="BS25" s="363">
        <v>1.0592838701935048</v>
      </c>
      <c r="BT25" s="363">
        <v>0.17391819817584997</v>
      </c>
      <c r="BU25" s="363">
        <v>9.1004650236962456E-2</v>
      </c>
      <c r="BV25" s="363">
        <v>0</v>
      </c>
      <c r="BW25" s="363">
        <v>0</v>
      </c>
      <c r="BX25" s="363">
        <v>0</v>
      </c>
      <c r="BY25" s="392">
        <v>0</v>
      </c>
      <c r="BZ25" s="392">
        <v>0</v>
      </c>
      <c r="CA25" s="392">
        <v>0</v>
      </c>
      <c r="CB25" s="392">
        <v>0</v>
      </c>
      <c r="CC25" s="393">
        <v>0</v>
      </c>
    </row>
    <row r="26" spans="1:81" x14ac:dyDescent="0.4">
      <c r="B26" s="255" t="s">
        <v>407</v>
      </c>
      <c r="C26" s="49"/>
      <c r="D26" s="363">
        <v>0</v>
      </c>
      <c r="E26" s="363">
        <v>0</v>
      </c>
      <c r="F26" s="363">
        <v>0</v>
      </c>
      <c r="G26" s="363">
        <v>0</v>
      </c>
      <c r="H26" s="363">
        <v>0</v>
      </c>
      <c r="I26" s="363">
        <v>0</v>
      </c>
      <c r="J26" s="363">
        <v>0</v>
      </c>
      <c r="K26" s="363">
        <v>0</v>
      </c>
      <c r="L26" s="363">
        <v>0</v>
      </c>
      <c r="M26" s="363">
        <v>0</v>
      </c>
      <c r="N26" s="363">
        <v>0</v>
      </c>
      <c r="O26" s="363">
        <v>0</v>
      </c>
      <c r="P26" s="363">
        <v>0</v>
      </c>
      <c r="Q26" s="363">
        <v>0</v>
      </c>
      <c r="R26" s="363">
        <v>0</v>
      </c>
      <c r="S26" s="363">
        <v>0</v>
      </c>
      <c r="T26" s="363">
        <v>0</v>
      </c>
      <c r="U26" s="363">
        <v>0</v>
      </c>
      <c r="V26" s="363">
        <v>0</v>
      </c>
      <c r="W26" s="363">
        <v>0</v>
      </c>
      <c r="X26" s="363">
        <v>0</v>
      </c>
      <c r="Y26" s="363">
        <v>0</v>
      </c>
      <c r="Z26" s="363">
        <v>0</v>
      </c>
      <c r="AA26" s="363">
        <v>0</v>
      </c>
      <c r="AB26" s="363">
        <v>0</v>
      </c>
      <c r="AC26" s="363">
        <v>0</v>
      </c>
      <c r="AD26" s="363">
        <v>0</v>
      </c>
      <c r="AE26" s="363">
        <v>0</v>
      </c>
      <c r="AF26" s="363">
        <v>0</v>
      </c>
      <c r="AG26" s="363">
        <v>0</v>
      </c>
      <c r="AH26" s="363">
        <v>0</v>
      </c>
      <c r="AI26" s="363">
        <v>0</v>
      </c>
      <c r="AJ26" s="363">
        <v>0</v>
      </c>
      <c r="AK26" s="363">
        <v>0</v>
      </c>
      <c r="AL26" s="363">
        <v>0</v>
      </c>
      <c r="AM26" s="363">
        <v>0</v>
      </c>
      <c r="AN26" s="363">
        <v>0</v>
      </c>
      <c r="AO26" s="363">
        <v>0</v>
      </c>
      <c r="AP26" s="363">
        <v>0</v>
      </c>
      <c r="AQ26" s="363">
        <v>0</v>
      </c>
      <c r="AR26" s="363">
        <v>0</v>
      </c>
      <c r="AS26" s="363">
        <v>0</v>
      </c>
      <c r="AT26" s="363">
        <v>0</v>
      </c>
      <c r="AU26" s="363">
        <v>0</v>
      </c>
      <c r="AV26" s="363">
        <v>0</v>
      </c>
      <c r="AW26" s="363">
        <v>0</v>
      </c>
      <c r="AX26" s="363">
        <v>0</v>
      </c>
      <c r="AY26" s="363">
        <v>111.54155535732374</v>
      </c>
      <c r="AZ26" s="363">
        <v>101.27293119140541</v>
      </c>
      <c r="BA26" s="363">
        <v>78.666483767709352</v>
      </c>
      <c r="BB26" s="363">
        <v>53.954955459307946</v>
      </c>
      <c r="BC26" s="363">
        <v>20.254285891193518</v>
      </c>
      <c r="BD26" s="363">
        <v>0</v>
      </c>
      <c r="BE26" s="363">
        <v>0</v>
      </c>
      <c r="BF26" s="363">
        <v>0</v>
      </c>
      <c r="BG26" s="363">
        <v>0</v>
      </c>
      <c r="BH26" s="363">
        <v>0</v>
      </c>
      <c r="BI26" s="363">
        <v>0</v>
      </c>
      <c r="BJ26" s="363">
        <v>0</v>
      </c>
      <c r="BK26" s="363">
        <v>0</v>
      </c>
      <c r="BL26" s="363">
        <v>0</v>
      </c>
      <c r="BM26" s="363">
        <v>0</v>
      </c>
      <c r="BN26" s="363">
        <v>0</v>
      </c>
      <c r="BO26" s="363">
        <v>0</v>
      </c>
      <c r="BP26" s="363">
        <v>0</v>
      </c>
      <c r="BQ26" s="363">
        <v>0</v>
      </c>
      <c r="BR26" s="363">
        <v>0</v>
      </c>
      <c r="BS26" s="363">
        <v>0</v>
      </c>
      <c r="BT26" s="363">
        <v>0</v>
      </c>
      <c r="BU26" s="363">
        <v>0</v>
      </c>
      <c r="BV26" s="363">
        <v>0</v>
      </c>
      <c r="BW26" s="363">
        <v>0</v>
      </c>
      <c r="BX26" s="363">
        <v>0</v>
      </c>
      <c r="BY26" s="363">
        <v>0</v>
      </c>
      <c r="BZ26" s="363">
        <v>0</v>
      </c>
      <c r="CA26" s="363">
        <v>0</v>
      </c>
      <c r="CB26" s="363">
        <v>0</v>
      </c>
      <c r="CC26" s="364">
        <v>0</v>
      </c>
    </row>
    <row r="27" spans="1:81" s="219" customFormat="1" ht="26.25" customHeight="1" x14ac:dyDescent="0.4">
      <c r="A27" s="316"/>
      <c r="B27" s="93" t="s">
        <v>246</v>
      </c>
      <c r="C27" s="93"/>
      <c r="D27" s="360">
        <f t="shared" ref="D27:AI27" si="18">SUM(D28,D31)</f>
        <v>0</v>
      </c>
      <c r="E27" s="360">
        <f t="shared" si="18"/>
        <v>0</v>
      </c>
      <c r="F27" s="360">
        <f t="shared" si="18"/>
        <v>0</v>
      </c>
      <c r="G27" s="360">
        <f t="shared" si="18"/>
        <v>0</v>
      </c>
      <c r="H27" s="360">
        <f t="shared" si="18"/>
        <v>0</v>
      </c>
      <c r="I27" s="360">
        <f t="shared" si="18"/>
        <v>0</v>
      </c>
      <c r="J27" s="360">
        <f t="shared" si="18"/>
        <v>0</v>
      </c>
      <c r="K27" s="360">
        <f t="shared" si="18"/>
        <v>0</v>
      </c>
      <c r="L27" s="360">
        <f t="shared" si="18"/>
        <v>0</v>
      </c>
      <c r="M27" s="360">
        <f t="shared" si="18"/>
        <v>0</v>
      </c>
      <c r="N27" s="360">
        <f t="shared" si="18"/>
        <v>0</v>
      </c>
      <c r="O27" s="360">
        <f t="shared" si="18"/>
        <v>0</v>
      </c>
      <c r="P27" s="360">
        <f t="shared" si="18"/>
        <v>0</v>
      </c>
      <c r="Q27" s="360">
        <f t="shared" si="18"/>
        <v>0</v>
      </c>
      <c r="R27" s="360">
        <f t="shared" si="18"/>
        <v>0</v>
      </c>
      <c r="S27" s="360">
        <f t="shared" si="18"/>
        <v>0</v>
      </c>
      <c r="T27" s="360">
        <f t="shared" si="18"/>
        <v>0</v>
      </c>
      <c r="U27" s="360">
        <f t="shared" si="18"/>
        <v>0</v>
      </c>
      <c r="V27" s="360">
        <f t="shared" si="18"/>
        <v>0</v>
      </c>
      <c r="W27" s="360">
        <f t="shared" si="18"/>
        <v>0</v>
      </c>
      <c r="X27" s="360">
        <f t="shared" si="18"/>
        <v>0</v>
      </c>
      <c r="Y27" s="360">
        <f t="shared" si="18"/>
        <v>0</v>
      </c>
      <c r="Z27" s="360">
        <f t="shared" si="18"/>
        <v>0</v>
      </c>
      <c r="AA27" s="360">
        <f t="shared" si="18"/>
        <v>91</v>
      </c>
      <c r="AB27" s="360">
        <f t="shared" si="18"/>
        <v>196</v>
      </c>
      <c r="AC27" s="360">
        <f t="shared" si="18"/>
        <v>241.541</v>
      </c>
      <c r="AD27" s="360">
        <f t="shared" si="18"/>
        <v>319.58499999999998</v>
      </c>
      <c r="AE27" s="360">
        <f t="shared" si="18"/>
        <v>448.238</v>
      </c>
      <c r="AF27" s="360">
        <f t="shared" si="18"/>
        <v>562.80799999999999</v>
      </c>
      <c r="AG27" s="360">
        <f t="shared" si="18"/>
        <v>701.21900000000005</v>
      </c>
      <c r="AH27" s="360">
        <f t="shared" si="18"/>
        <v>840</v>
      </c>
      <c r="AI27" s="360">
        <f t="shared" si="18"/>
        <v>995</v>
      </c>
      <c r="AJ27" s="360">
        <f t="shared" ref="AJ27:BO27" si="19">SUM(AJ28,AJ31)</f>
        <v>1150</v>
      </c>
      <c r="AK27" s="360">
        <f t="shared" si="19"/>
        <v>1370</v>
      </c>
      <c r="AL27" s="360">
        <f t="shared" si="19"/>
        <v>1593</v>
      </c>
      <c r="AM27" s="360">
        <f t="shared" si="19"/>
        <v>1872</v>
      </c>
      <c r="AN27" s="360">
        <f t="shared" si="19"/>
        <v>2142</v>
      </c>
      <c r="AO27" s="360">
        <f t="shared" si="19"/>
        <v>2349</v>
      </c>
      <c r="AP27" s="360">
        <f t="shared" si="19"/>
        <v>2673.8379999999997</v>
      </c>
      <c r="AQ27" s="360">
        <f t="shared" si="19"/>
        <v>2968.4050000000002</v>
      </c>
      <c r="AR27" s="360">
        <f t="shared" si="19"/>
        <v>3359.3579999999997</v>
      </c>
      <c r="AS27" s="360">
        <f t="shared" si="19"/>
        <v>3836.6360000000004</v>
      </c>
      <c r="AT27" s="360">
        <f t="shared" si="19"/>
        <v>4431.0190000000002</v>
      </c>
      <c r="AU27" s="360">
        <f t="shared" si="19"/>
        <v>5485.4179999999997</v>
      </c>
      <c r="AV27" s="360">
        <f t="shared" si="19"/>
        <v>6209.601999999999</v>
      </c>
      <c r="AW27" s="360">
        <f t="shared" si="19"/>
        <v>7067.8279999999995</v>
      </c>
      <c r="AX27" s="360">
        <f t="shared" si="19"/>
        <v>7705.1339999999991</v>
      </c>
      <c r="AY27" s="360">
        <f t="shared" si="19"/>
        <v>271</v>
      </c>
      <c r="AZ27" s="360">
        <f t="shared" si="19"/>
        <v>0</v>
      </c>
      <c r="BA27" s="360">
        <f t="shared" si="19"/>
        <v>0</v>
      </c>
      <c r="BB27" s="360">
        <f t="shared" si="19"/>
        <v>0</v>
      </c>
      <c r="BC27" s="360">
        <f t="shared" si="19"/>
        <v>0</v>
      </c>
      <c r="BD27" s="360">
        <f t="shared" si="19"/>
        <v>0</v>
      </c>
      <c r="BE27" s="360">
        <f t="shared" si="19"/>
        <v>0</v>
      </c>
      <c r="BF27" s="360">
        <f t="shared" si="19"/>
        <v>0</v>
      </c>
      <c r="BG27" s="360">
        <f t="shared" si="19"/>
        <v>0</v>
      </c>
      <c r="BH27" s="360">
        <f t="shared" si="19"/>
        <v>0</v>
      </c>
      <c r="BI27" s="360">
        <f t="shared" si="19"/>
        <v>0</v>
      </c>
      <c r="BJ27" s="360">
        <f t="shared" si="19"/>
        <v>0</v>
      </c>
      <c r="BK27" s="360">
        <f t="shared" si="19"/>
        <v>0</v>
      </c>
      <c r="BL27" s="360">
        <f t="shared" si="19"/>
        <v>0</v>
      </c>
      <c r="BM27" s="360">
        <f t="shared" si="19"/>
        <v>0</v>
      </c>
      <c r="BN27" s="360">
        <f t="shared" si="19"/>
        <v>0</v>
      </c>
      <c r="BO27" s="360">
        <f t="shared" si="19"/>
        <v>0</v>
      </c>
      <c r="BP27" s="360">
        <f t="shared" ref="BP27:CC27" si="20">SUM(BP28,BP31)</f>
        <v>0</v>
      </c>
      <c r="BQ27" s="360">
        <f t="shared" si="20"/>
        <v>0</v>
      </c>
      <c r="BR27" s="360">
        <f t="shared" si="20"/>
        <v>0</v>
      </c>
      <c r="BS27" s="360">
        <f t="shared" si="20"/>
        <v>0</v>
      </c>
      <c r="BT27" s="360">
        <f t="shared" si="20"/>
        <v>0</v>
      </c>
      <c r="BU27" s="360">
        <f t="shared" si="20"/>
        <v>0</v>
      </c>
      <c r="BV27" s="360">
        <f t="shared" si="20"/>
        <v>0</v>
      </c>
      <c r="BW27" s="360">
        <f t="shared" si="20"/>
        <v>0</v>
      </c>
      <c r="BX27" s="360">
        <f t="shared" si="20"/>
        <v>0</v>
      </c>
      <c r="BY27" s="360">
        <f t="shared" si="20"/>
        <v>0</v>
      </c>
      <c r="BZ27" s="360">
        <f t="shared" si="20"/>
        <v>0</v>
      </c>
      <c r="CA27" s="360">
        <f t="shared" si="20"/>
        <v>0</v>
      </c>
      <c r="CB27" s="360">
        <f t="shared" si="20"/>
        <v>0</v>
      </c>
      <c r="CC27" s="361">
        <f t="shared" si="20"/>
        <v>0</v>
      </c>
    </row>
    <row r="28" spans="1:81" x14ac:dyDescent="0.4">
      <c r="B28" s="65" t="s">
        <v>631</v>
      </c>
      <c r="C28" s="65"/>
      <c r="D28" s="363">
        <v>0</v>
      </c>
      <c r="E28" s="363">
        <v>0</v>
      </c>
      <c r="F28" s="363">
        <v>0</v>
      </c>
      <c r="G28" s="363">
        <v>0</v>
      </c>
      <c r="H28" s="363">
        <v>0</v>
      </c>
      <c r="I28" s="363">
        <v>0</v>
      </c>
      <c r="J28" s="363">
        <v>0</v>
      </c>
      <c r="K28" s="363">
        <v>0</v>
      </c>
      <c r="L28" s="363">
        <v>0</v>
      </c>
      <c r="M28" s="363">
        <v>0</v>
      </c>
      <c r="N28" s="363">
        <v>0</v>
      </c>
      <c r="O28" s="363">
        <v>0</v>
      </c>
      <c r="P28" s="363">
        <v>0</v>
      </c>
      <c r="Q28" s="363">
        <v>0</v>
      </c>
      <c r="R28" s="363">
        <v>0</v>
      </c>
      <c r="S28" s="363">
        <v>0</v>
      </c>
      <c r="T28" s="363">
        <v>0</v>
      </c>
      <c r="U28" s="363">
        <v>0</v>
      </c>
      <c r="V28" s="363">
        <v>0</v>
      </c>
      <c r="W28" s="363">
        <v>0</v>
      </c>
      <c r="X28" s="363">
        <v>0</v>
      </c>
      <c r="Y28" s="363">
        <v>0</v>
      </c>
      <c r="Z28" s="363">
        <v>0</v>
      </c>
      <c r="AA28" s="363">
        <v>91</v>
      </c>
      <c r="AB28" s="363">
        <v>196</v>
      </c>
      <c r="AC28" s="363">
        <v>241.541</v>
      </c>
      <c r="AD28" s="363">
        <v>319.58499999999998</v>
      </c>
      <c r="AE28" s="363">
        <v>448.238</v>
      </c>
      <c r="AF28" s="363">
        <v>562.80799999999999</v>
      </c>
      <c r="AG28" s="363">
        <v>701.21900000000005</v>
      </c>
      <c r="AH28" s="363">
        <f t="shared" ref="AH28:AY28" si="21">SUM(AH29:AH30)</f>
        <v>840</v>
      </c>
      <c r="AI28" s="363">
        <f t="shared" si="21"/>
        <v>992</v>
      </c>
      <c r="AJ28" s="363">
        <f t="shared" si="21"/>
        <v>1140</v>
      </c>
      <c r="AK28" s="363">
        <f t="shared" si="21"/>
        <v>1344</v>
      </c>
      <c r="AL28" s="363">
        <f t="shared" si="21"/>
        <v>1540</v>
      </c>
      <c r="AM28" s="363">
        <f t="shared" si="21"/>
        <v>1805</v>
      </c>
      <c r="AN28" s="363">
        <f t="shared" si="21"/>
        <v>2042</v>
      </c>
      <c r="AO28" s="363">
        <f t="shared" si="21"/>
        <v>2222</v>
      </c>
      <c r="AP28" s="363">
        <f t="shared" si="21"/>
        <v>2480.3919999999998</v>
      </c>
      <c r="AQ28" s="363">
        <f t="shared" si="21"/>
        <v>2707.1950000000002</v>
      </c>
      <c r="AR28" s="363">
        <f t="shared" si="21"/>
        <v>3026.1489999999999</v>
      </c>
      <c r="AS28" s="363">
        <f t="shared" si="21"/>
        <v>3400.9540000000006</v>
      </c>
      <c r="AT28" s="363">
        <f t="shared" si="21"/>
        <v>3859.9520000000002</v>
      </c>
      <c r="AU28" s="363">
        <f t="shared" si="21"/>
        <v>4694.4589999999998</v>
      </c>
      <c r="AV28" s="363">
        <f t="shared" si="21"/>
        <v>5219.8249999999989</v>
      </c>
      <c r="AW28" s="363">
        <f t="shared" si="21"/>
        <v>5832.9319999999998</v>
      </c>
      <c r="AX28" s="363">
        <f t="shared" si="21"/>
        <v>6262.347999999999</v>
      </c>
      <c r="AY28" s="363">
        <f t="shared" si="21"/>
        <v>219.97</v>
      </c>
      <c r="AZ28" s="363">
        <v>0</v>
      </c>
      <c r="BA28" s="363">
        <v>0</v>
      </c>
      <c r="BB28" s="363">
        <v>0</v>
      </c>
      <c r="BC28" s="363">
        <v>0</v>
      </c>
      <c r="BD28" s="363">
        <v>0</v>
      </c>
      <c r="BE28" s="363">
        <v>0</v>
      </c>
      <c r="BF28" s="363">
        <v>0</v>
      </c>
      <c r="BG28" s="363">
        <v>0</v>
      </c>
      <c r="BH28" s="363">
        <v>0</v>
      </c>
      <c r="BI28" s="363">
        <v>0</v>
      </c>
      <c r="BJ28" s="363">
        <v>0</v>
      </c>
      <c r="BK28" s="363">
        <v>0</v>
      </c>
      <c r="BL28" s="363">
        <v>0</v>
      </c>
      <c r="BM28" s="363">
        <v>0</v>
      </c>
      <c r="BN28" s="363">
        <v>0</v>
      </c>
      <c r="BO28" s="363">
        <v>0</v>
      </c>
      <c r="BP28" s="363">
        <v>0</v>
      </c>
      <c r="BQ28" s="363">
        <v>0</v>
      </c>
      <c r="BR28" s="363">
        <v>0</v>
      </c>
      <c r="BS28" s="363">
        <v>0</v>
      </c>
      <c r="BT28" s="363">
        <v>0</v>
      </c>
      <c r="BU28" s="363">
        <v>0</v>
      </c>
      <c r="BV28" s="363">
        <v>0</v>
      </c>
      <c r="BW28" s="363">
        <v>0</v>
      </c>
      <c r="BX28" s="363">
        <v>0</v>
      </c>
      <c r="BY28" s="363">
        <v>0</v>
      </c>
      <c r="BZ28" s="363">
        <v>0</v>
      </c>
      <c r="CA28" s="363">
        <v>0</v>
      </c>
      <c r="CB28" s="363">
        <v>0</v>
      </c>
      <c r="CC28" s="364">
        <v>0</v>
      </c>
    </row>
    <row r="29" spans="1:81" x14ac:dyDescent="0.4">
      <c r="B29" s="255" t="s">
        <v>408</v>
      </c>
      <c r="C29" s="65"/>
      <c r="D29" s="363">
        <v>0</v>
      </c>
      <c r="E29" s="363">
        <v>0</v>
      </c>
      <c r="F29" s="363">
        <v>0</v>
      </c>
      <c r="G29" s="363">
        <v>0</v>
      </c>
      <c r="H29" s="363">
        <v>0</v>
      </c>
      <c r="I29" s="363">
        <v>0</v>
      </c>
      <c r="J29" s="363">
        <v>0</v>
      </c>
      <c r="K29" s="363">
        <v>0</v>
      </c>
      <c r="L29" s="363">
        <v>0</v>
      </c>
      <c r="M29" s="363">
        <v>0</v>
      </c>
      <c r="N29" s="363">
        <v>0</v>
      </c>
      <c r="O29" s="363">
        <v>0</v>
      </c>
      <c r="P29" s="363">
        <v>0</v>
      </c>
      <c r="Q29" s="363">
        <v>0</v>
      </c>
      <c r="R29" s="363">
        <v>0</v>
      </c>
      <c r="S29" s="363">
        <v>0</v>
      </c>
      <c r="T29" s="363">
        <v>0</v>
      </c>
      <c r="U29" s="363">
        <v>0</v>
      </c>
      <c r="V29" s="363">
        <v>0</v>
      </c>
      <c r="W29" s="363">
        <v>0</v>
      </c>
      <c r="X29" s="363">
        <v>0</v>
      </c>
      <c r="Y29" s="363">
        <v>0</v>
      </c>
      <c r="Z29" s="363">
        <v>0</v>
      </c>
      <c r="AA29" s="363">
        <v>0</v>
      </c>
      <c r="AB29" s="363">
        <v>0</v>
      </c>
      <c r="AC29" s="363">
        <v>0</v>
      </c>
      <c r="AD29" s="363">
        <v>0</v>
      </c>
      <c r="AE29" s="363">
        <v>0</v>
      </c>
      <c r="AF29" s="363">
        <v>0</v>
      </c>
      <c r="AG29" s="363">
        <v>0</v>
      </c>
      <c r="AH29" s="363">
        <v>772.81210362020079</v>
      </c>
      <c r="AI29" s="363">
        <v>912.65429379909426</v>
      </c>
      <c r="AJ29" s="363">
        <v>1049.5810005581873</v>
      </c>
      <c r="AK29" s="363">
        <v>1237.2938535808794</v>
      </c>
      <c r="AL29" s="363">
        <v>1415.0885796393793</v>
      </c>
      <c r="AM29" s="363">
        <v>1655.2739886496092</v>
      </c>
      <c r="AN29" s="363">
        <v>1856.8768123129773</v>
      </c>
      <c r="AO29" s="363">
        <v>1989.2295129625934</v>
      </c>
      <c r="AP29" s="363">
        <v>2178.8480527078132</v>
      </c>
      <c r="AQ29" s="363">
        <v>2332.7579787363456</v>
      </c>
      <c r="AR29" s="363">
        <v>2568.7201034171771</v>
      </c>
      <c r="AS29" s="363">
        <v>2839.3256443284918</v>
      </c>
      <c r="AT29" s="363">
        <v>3168.1453738208279</v>
      </c>
      <c r="AU29" s="363">
        <v>3823.4211065045206</v>
      </c>
      <c r="AV29" s="363">
        <v>4244.0094411830742</v>
      </c>
      <c r="AW29" s="363">
        <v>4760.0621334919697</v>
      </c>
      <c r="AX29" s="363">
        <v>5131.4675237746787</v>
      </c>
      <c r="AY29" s="363">
        <v>180.24691556660795</v>
      </c>
      <c r="AZ29" s="363">
        <v>0</v>
      </c>
      <c r="BA29" s="363">
        <v>0</v>
      </c>
      <c r="BB29" s="363">
        <v>0</v>
      </c>
      <c r="BC29" s="363">
        <v>0</v>
      </c>
      <c r="BD29" s="363">
        <v>0</v>
      </c>
      <c r="BE29" s="363">
        <v>0</v>
      </c>
      <c r="BF29" s="363">
        <v>0</v>
      </c>
      <c r="BG29" s="363">
        <v>0</v>
      </c>
      <c r="BH29" s="363">
        <v>0</v>
      </c>
      <c r="BI29" s="363">
        <v>0</v>
      </c>
      <c r="BJ29" s="363">
        <v>0</v>
      </c>
      <c r="BK29" s="363">
        <v>0</v>
      </c>
      <c r="BL29" s="363">
        <v>0</v>
      </c>
      <c r="BM29" s="363">
        <v>0</v>
      </c>
      <c r="BN29" s="363">
        <v>0</v>
      </c>
      <c r="BO29" s="363">
        <v>0</v>
      </c>
      <c r="BP29" s="363">
        <v>0</v>
      </c>
      <c r="BQ29" s="363">
        <v>0</v>
      </c>
      <c r="BR29" s="363">
        <v>0</v>
      </c>
      <c r="BS29" s="363">
        <v>0</v>
      </c>
      <c r="BT29" s="363">
        <v>0</v>
      </c>
      <c r="BU29" s="363">
        <v>0</v>
      </c>
      <c r="BV29" s="363">
        <v>0</v>
      </c>
      <c r="BW29" s="363">
        <v>0</v>
      </c>
      <c r="BX29" s="363">
        <v>0</v>
      </c>
      <c r="BY29" s="363">
        <v>0</v>
      </c>
      <c r="BZ29" s="363">
        <v>0</v>
      </c>
      <c r="CA29" s="363">
        <v>0</v>
      </c>
      <c r="CB29" s="363">
        <v>0</v>
      </c>
      <c r="CC29" s="364">
        <v>0</v>
      </c>
    </row>
    <row r="30" spans="1:81" x14ac:dyDescent="0.4">
      <c r="B30" s="255" t="s">
        <v>407</v>
      </c>
      <c r="C30" s="65"/>
      <c r="D30" s="363">
        <v>0</v>
      </c>
      <c r="E30" s="363">
        <v>0</v>
      </c>
      <c r="F30" s="363">
        <v>0</v>
      </c>
      <c r="G30" s="363">
        <v>0</v>
      </c>
      <c r="H30" s="363">
        <v>0</v>
      </c>
      <c r="I30" s="363">
        <v>0</v>
      </c>
      <c r="J30" s="363">
        <v>0</v>
      </c>
      <c r="K30" s="363">
        <v>0</v>
      </c>
      <c r="L30" s="363">
        <v>0</v>
      </c>
      <c r="M30" s="363">
        <v>0</v>
      </c>
      <c r="N30" s="363">
        <v>0</v>
      </c>
      <c r="O30" s="363">
        <v>0</v>
      </c>
      <c r="P30" s="363">
        <v>0</v>
      </c>
      <c r="Q30" s="363">
        <v>0</v>
      </c>
      <c r="R30" s="363">
        <v>0</v>
      </c>
      <c r="S30" s="363">
        <v>0</v>
      </c>
      <c r="T30" s="363">
        <v>0</v>
      </c>
      <c r="U30" s="363">
        <v>0</v>
      </c>
      <c r="V30" s="363">
        <v>0</v>
      </c>
      <c r="W30" s="363">
        <v>0</v>
      </c>
      <c r="X30" s="363">
        <v>0</v>
      </c>
      <c r="Y30" s="363">
        <v>0</v>
      </c>
      <c r="Z30" s="363">
        <v>0</v>
      </c>
      <c r="AA30" s="363">
        <v>0</v>
      </c>
      <c r="AB30" s="363">
        <v>0</v>
      </c>
      <c r="AC30" s="363">
        <v>0</v>
      </c>
      <c r="AD30" s="363">
        <v>0</v>
      </c>
      <c r="AE30" s="363">
        <v>0</v>
      </c>
      <c r="AF30" s="363">
        <v>0</v>
      </c>
      <c r="AG30" s="363">
        <v>0</v>
      </c>
      <c r="AH30" s="363">
        <v>67.18789637979917</v>
      </c>
      <c r="AI30" s="363">
        <v>79.345706200905695</v>
      </c>
      <c r="AJ30" s="363">
        <v>90.418999441812772</v>
      </c>
      <c r="AK30" s="363">
        <v>106.7061464191205</v>
      </c>
      <c r="AL30" s="363">
        <v>124.91142036062074</v>
      </c>
      <c r="AM30" s="363">
        <v>149.72601135039079</v>
      </c>
      <c r="AN30" s="363">
        <v>185.12318768702264</v>
      </c>
      <c r="AO30" s="363">
        <v>232.77048703740655</v>
      </c>
      <c r="AP30" s="363">
        <v>301.54394729218672</v>
      </c>
      <c r="AQ30" s="363">
        <v>374.43702126365451</v>
      </c>
      <c r="AR30" s="363">
        <v>457.42889658282257</v>
      </c>
      <c r="AS30" s="363">
        <v>561.62835567150864</v>
      </c>
      <c r="AT30" s="363">
        <v>691.80662617917244</v>
      </c>
      <c r="AU30" s="363">
        <v>871.03789349547901</v>
      </c>
      <c r="AV30" s="363">
        <v>975.8155588169252</v>
      </c>
      <c r="AW30" s="363">
        <v>1072.8698665080299</v>
      </c>
      <c r="AX30" s="363">
        <v>1130.8804762253205</v>
      </c>
      <c r="AY30" s="363">
        <v>39.723084433392039</v>
      </c>
      <c r="AZ30" s="363">
        <v>0</v>
      </c>
      <c r="BA30" s="363">
        <v>0</v>
      </c>
      <c r="BB30" s="363">
        <v>0</v>
      </c>
      <c r="BC30" s="363">
        <v>0</v>
      </c>
      <c r="BD30" s="363">
        <v>0</v>
      </c>
      <c r="BE30" s="363">
        <v>0</v>
      </c>
      <c r="BF30" s="363">
        <v>0</v>
      </c>
      <c r="BG30" s="363">
        <v>0</v>
      </c>
      <c r="BH30" s="363">
        <v>0</v>
      </c>
      <c r="BI30" s="363">
        <v>0</v>
      </c>
      <c r="BJ30" s="363">
        <v>0</v>
      </c>
      <c r="BK30" s="363">
        <v>0</v>
      </c>
      <c r="BL30" s="363">
        <v>0</v>
      </c>
      <c r="BM30" s="363">
        <v>0</v>
      </c>
      <c r="BN30" s="363">
        <v>0</v>
      </c>
      <c r="BO30" s="363">
        <v>0</v>
      </c>
      <c r="BP30" s="363">
        <v>0</v>
      </c>
      <c r="BQ30" s="363">
        <v>0</v>
      </c>
      <c r="BR30" s="363">
        <v>0</v>
      </c>
      <c r="BS30" s="363">
        <v>0</v>
      </c>
      <c r="BT30" s="363">
        <v>0</v>
      </c>
      <c r="BU30" s="363">
        <v>0</v>
      </c>
      <c r="BV30" s="363">
        <v>0</v>
      </c>
      <c r="BW30" s="363">
        <v>0</v>
      </c>
      <c r="BX30" s="363">
        <v>0</v>
      </c>
      <c r="BY30" s="363">
        <v>0</v>
      </c>
      <c r="BZ30" s="363">
        <v>0</v>
      </c>
      <c r="CA30" s="363">
        <v>0</v>
      </c>
      <c r="CB30" s="363">
        <v>0</v>
      </c>
      <c r="CC30" s="364">
        <v>0</v>
      </c>
    </row>
    <row r="31" spans="1:81" ht="24" customHeight="1" x14ac:dyDescent="0.4">
      <c r="B31" s="65" t="s">
        <v>632</v>
      </c>
      <c r="C31" s="65"/>
      <c r="D31" s="363">
        <v>0</v>
      </c>
      <c r="E31" s="363">
        <v>0</v>
      </c>
      <c r="F31" s="363">
        <v>0</v>
      </c>
      <c r="G31" s="363">
        <v>0</v>
      </c>
      <c r="H31" s="363">
        <v>0</v>
      </c>
      <c r="I31" s="363">
        <v>0</v>
      </c>
      <c r="J31" s="363">
        <v>0</v>
      </c>
      <c r="K31" s="363">
        <v>0</v>
      </c>
      <c r="L31" s="363">
        <v>0</v>
      </c>
      <c r="M31" s="363">
        <v>0</v>
      </c>
      <c r="N31" s="363">
        <v>0</v>
      </c>
      <c r="O31" s="363">
        <v>0</v>
      </c>
      <c r="P31" s="363">
        <v>0</v>
      </c>
      <c r="Q31" s="363">
        <v>0</v>
      </c>
      <c r="R31" s="363">
        <v>0</v>
      </c>
      <c r="S31" s="363">
        <v>0</v>
      </c>
      <c r="T31" s="363">
        <v>0</v>
      </c>
      <c r="U31" s="363">
        <v>0</v>
      </c>
      <c r="V31" s="363">
        <v>0</v>
      </c>
      <c r="W31" s="363">
        <v>0</v>
      </c>
      <c r="X31" s="363">
        <v>0</v>
      </c>
      <c r="Y31" s="363">
        <v>0</v>
      </c>
      <c r="Z31" s="363">
        <v>0</v>
      </c>
      <c r="AA31" s="363">
        <v>0</v>
      </c>
      <c r="AB31" s="363">
        <v>0</v>
      </c>
      <c r="AC31" s="363">
        <v>0</v>
      </c>
      <c r="AD31" s="363">
        <v>0</v>
      </c>
      <c r="AE31" s="363">
        <v>0</v>
      </c>
      <c r="AF31" s="363">
        <v>0</v>
      </c>
      <c r="AG31" s="363">
        <v>0</v>
      </c>
      <c r="AH31" s="363">
        <f t="shared" ref="AH31:AY31" si="22">SUM(AH32:AH33)</f>
        <v>0</v>
      </c>
      <c r="AI31" s="363">
        <f t="shared" si="22"/>
        <v>3</v>
      </c>
      <c r="AJ31" s="363">
        <f t="shared" si="22"/>
        <v>10</v>
      </c>
      <c r="AK31" s="363">
        <f t="shared" si="22"/>
        <v>26</v>
      </c>
      <c r="AL31" s="363">
        <f t="shared" si="22"/>
        <v>53</v>
      </c>
      <c r="AM31" s="363">
        <f t="shared" si="22"/>
        <v>67</v>
      </c>
      <c r="AN31" s="363">
        <f t="shared" si="22"/>
        <v>100</v>
      </c>
      <c r="AO31" s="363">
        <f t="shared" si="22"/>
        <v>127</v>
      </c>
      <c r="AP31" s="363">
        <f t="shared" si="22"/>
        <v>193.446</v>
      </c>
      <c r="AQ31" s="363">
        <f t="shared" si="22"/>
        <v>261.20999999999998</v>
      </c>
      <c r="AR31" s="363">
        <f t="shared" si="22"/>
        <v>333.20899999999995</v>
      </c>
      <c r="AS31" s="363">
        <f t="shared" si="22"/>
        <v>435.68200000000002</v>
      </c>
      <c r="AT31" s="363">
        <f t="shared" si="22"/>
        <v>571.06700000000001</v>
      </c>
      <c r="AU31" s="363">
        <f t="shared" si="22"/>
        <v>790.95899999999995</v>
      </c>
      <c r="AV31" s="363">
        <f t="shared" si="22"/>
        <v>989.77700000000004</v>
      </c>
      <c r="AW31" s="363">
        <f t="shared" si="22"/>
        <v>1234.896</v>
      </c>
      <c r="AX31" s="363">
        <f t="shared" si="22"/>
        <v>1442.7860000000001</v>
      </c>
      <c r="AY31" s="363">
        <f t="shared" si="22"/>
        <v>51.029999999999994</v>
      </c>
      <c r="AZ31" s="363">
        <v>0</v>
      </c>
      <c r="BA31" s="363">
        <v>0</v>
      </c>
      <c r="BB31" s="363">
        <v>0</v>
      </c>
      <c r="BC31" s="363">
        <v>0</v>
      </c>
      <c r="BD31" s="363">
        <v>0</v>
      </c>
      <c r="BE31" s="363">
        <v>0</v>
      </c>
      <c r="BF31" s="363">
        <v>0</v>
      </c>
      <c r="BG31" s="363">
        <v>0</v>
      </c>
      <c r="BH31" s="363">
        <v>0</v>
      </c>
      <c r="BI31" s="363">
        <v>0</v>
      </c>
      <c r="BJ31" s="363">
        <v>0</v>
      </c>
      <c r="BK31" s="363">
        <v>0</v>
      </c>
      <c r="BL31" s="363">
        <v>0</v>
      </c>
      <c r="BM31" s="363">
        <v>0</v>
      </c>
      <c r="BN31" s="363">
        <v>0</v>
      </c>
      <c r="BO31" s="363">
        <v>0</v>
      </c>
      <c r="BP31" s="363">
        <v>0</v>
      </c>
      <c r="BQ31" s="363">
        <v>0</v>
      </c>
      <c r="BR31" s="363">
        <v>0</v>
      </c>
      <c r="BS31" s="363">
        <v>0</v>
      </c>
      <c r="BT31" s="363">
        <v>0</v>
      </c>
      <c r="BU31" s="363">
        <v>0</v>
      </c>
      <c r="BV31" s="363">
        <v>0</v>
      </c>
      <c r="BW31" s="363">
        <v>0</v>
      </c>
      <c r="BX31" s="363">
        <v>0</v>
      </c>
      <c r="BY31" s="363">
        <v>0</v>
      </c>
      <c r="BZ31" s="363">
        <v>0</v>
      </c>
      <c r="CA31" s="363">
        <v>0</v>
      </c>
      <c r="CB31" s="363">
        <v>0</v>
      </c>
      <c r="CC31" s="364">
        <v>0</v>
      </c>
    </row>
    <row r="32" spans="1:81" x14ac:dyDescent="0.4">
      <c r="B32" s="255" t="s">
        <v>408</v>
      </c>
      <c r="C32" s="65"/>
      <c r="D32" s="363">
        <v>0</v>
      </c>
      <c r="E32" s="363">
        <v>0</v>
      </c>
      <c r="F32" s="363">
        <v>0</v>
      </c>
      <c r="G32" s="363">
        <v>0</v>
      </c>
      <c r="H32" s="363">
        <v>0</v>
      </c>
      <c r="I32" s="363">
        <v>0</v>
      </c>
      <c r="J32" s="363">
        <v>0</v>
      </c>
      <c r="K32" s="363">
        <v>0</v>
      </c>
      <c r="L32" s="363">
        <v>0</v>
      </c>
      <c r="M32" s="363">
        <v>0</v>
      </c>
      <c r="N32" s="363">
        <v>0</v>
      </c>
      <c r="O32" s="363">
        <v>0</v>
      </c>
      <c r="P32" s="363">
        <v>0</v>
      </c>
      <c r="Q32" s="363">
        <v>0</v>
      </c>
      <c r="R32" s="363">
        <v>0</v>
      </c>
      <c r="S32" s="363">
        <v>0</v>
      </c>
      <c r="T32" s="363">
        <v>0</v>
      </c>
      <c r="U32" s="363">
        <v>0</v>
      </c>
      <c r="V32" s="363">
        <v>0</v>
      </c>
      <c r="W32" s="363">
        <v>0</v>
      </c>
      <c r="X32" s="363">
        <v>0</v>
      </c>
      <c r="Y32" s="363">
        <v>0</v>
      </c>
      <c r="Z32" s="363">
        <v>0</v>
      </c>
      <c r="AA32" s="363">
        <v>0</v>
      </c>
      <c r="AB32" s="363">
        <v>0</v>
      </c>
      <c r="AC32" s="363">
        <v>0</v>
      </c>
      <c r="AD32" s="363">
        <v>0</v>
      </c>
      <c r="AE32" s="363">
        <v>0</v>
      </c>
      <c r="AF32" s="363">
        <v>0</v>
      </c>
      <c r="AG32" s="363">
        <v>0</v>
      </c>
      <c r="AH32" s="363">
        <v>0</v>
      </c>
      <c r="AI32" s="363">
        <v>2.8974368625987705</v>
      </c>
      <c r="AJ32" s="363">
        <v>9.6609895148372367</v>
      </c>
      <c r="AK32" s="363">
        <v>25.117688783350097</v>
      </c>
      <c r="AL32" s="363">
        <v>51.162549786587917</v>
      </c>
      <c r="AM32" s="363">
        <v>64.624510381642168</v>
      </c>
      <c r="AN32" s="363">
        <v>96.125074410163435</v>
      </c>
      <c r="AO32" s="363">
        <v>121.31348922174391</v>
      </c>
      <c r="AP32" s="363">
        <v>183.4891118201582</v>
      </c>
      <c r="AQ32" s="363">
        <v>245.98525168976292</v>
      </c>
      <c r="AR32" s="363">
        <v>311.65002502751975</v>
      </c>
      <c r="AS32" s="363">
        <v>404.55730617143536</v>
      </c>
      <c r="AT32" s="363">
        <v>526.74289399371503</v>
      </c>
      <c r="AU32" s="363">
        <v>727.27916232282041</v>
      </c>
      <c r="AV32" s="363">
        <v>911.30117816056713</v>
      </c>
      <c r="AW32" s="363">
        <v>1137.0936137204967</v>
      </c>
      <c r="AX32" s="363">
        <v>1326.7305100097926</v>
      </c>
      <c r="AY32" s="363">
        <v>46.925225172547911</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4">
        <v>0</v>
      </c>
    </row>
    <row r="33" spans="2:81" x14ac:dyDescent="0.4">
      <c r="B33" s="255" t="s">
        <v>407</v>
      </c>
      <c r="C33" s="65"/>
      <c r="D33" s="363">
        <v>0</v>
      </c>
      <c r="E33" s="363">
        <v>0</v>
      </c>
      <c r="F33" s="363">
        <v>0</v>
      </c>
      <c r="G33" s="363">
        <v>0</v>
      </c>
      <c r="H33" s="363">
        <v>0</v>
      </c>
      <c r="I33" s="363">
        <v>0</v>
      </c>
      <c r="J33" s="363">
        <v>0</v>
      </c>
      <c r="K33" s="363">
        <v>0</v>
      </c>
      <c r="L33" s="363">
        <v>0</v>
      </c>
      <c r="M33" s="363">
        <v>0</v>
      </c>
      <c r="N33" s="363">
        <v>0</v>
      </c>
      <c r="O33" s="363">
        <v>0</v>
      </c>
      <c r="P33" s="363">
        <v>0</v>
      </c>
      <c r="Q33" s="363">
        <v>0</v>
      </c>
      <c r="R33" s="363">
        <v>0</v>
      </c>
      <c r="S33" s="363">
        <v>0</v>
      </c>
      <c r="T33" s="363">
        <v>0</v>
      </c>
      <c r="U33" s="363">
        <v>0</v>
      </c>
      <c r="V33" s="363">
        <v>0</v>
      </c>
      <c r="W33" s="363">
        <v>0</v>
      </c>
      <c r="X33" s="363">
        <v>0</v>
      </c>
      <c r="Y33" s="363">
        <v>0</v>
      </c>
      <c r="Z33" s="363">
        <v>0</v>
      </c>
      <c r="AA33" s="363">
        <v>0</v>
      </c>
      <c r="AB33" s="363">
        <v>0</v>
      </c>
      <c r="AC33" s="363">
        <v>0</v>
      </c>
      <c r="AD33" s="363">
        <v>0</v>
      </c>
      <c r="AE33" s="363">
        <v>0</v>
      </c>
      <c r="AF33" s="363">
        <v>0</v>
      </c>
      <c r="AG33" s="363">
        <v>0</v>
      </c>
      <c r="AH33" s="363">
        <v>0</v>
      </c>
      <c r="AI33" s="363">
        <v>0.10256313740122944</v>
      </c>
      <c r="AJ33" s="363">
        <v>0.339010485162763</v>
      </c>
      <c r="AK33" s="363">
        <v>0.88231121664990164</v>
      </c>
      <c r="AL33" s="363">
        <v>1.8374502134120854</v>
      </c>
      <c r="AM33" s="363">
        <v>2.3754896183578387</v>
      </c>
      <c r="AN33" s="363">
        <v>3.874925589836558</v>
      </c>
      <c r="AO33" s="363">
        <v>5.6865107782560864</v>
      </c>
      <c r="AP33" s="363">
        <v>9.9568881798417888</v>
      </c>
      <c r="AQ33" s="363">
        <v>15.224748310237054</v>
      </c>
      <c r="AR33" s="363">
        <v>21.558974972480229</v>
      </c>
      <c r="AS33" s="363">
        <v>31.124693828564666</v>
      </c>
      <c r="AT33" s="363">
        <v>44.324106006285028</v>
      </c>
      <c r="AU33" s="363">
        <v>63.679837677179577</v>
      </c>
      <c r="AV33" s="363">
        <v>78.475821839432896</v>
      </c>
      <c r="AW33" s="363">
        <v>97.802386279503267</v>
      </c>
      <c r="AX33" s="363">
        <v>116.05548999020743</v>
      </c>
      <c r="AY33" s="363">
        <v>4.1047748274520854</v>
      </c>
      <c r="AZ33" s="363">
        <v>0</v>
      </c>
      <c r="BA33" s="363">
        <v>0</v>
      </c>
      <c r="BB33" s="363">
        <v>0</v>
      </c>
      <c r="BC33" s="363">
        <v>0</v>
      </c>
      <c r="BD33" s="363">
        <v>0</v>
      </c>
      <c r="BE33" s="363">
        <v>0</v>
      </c>
      <c r="BF33" s="363">
        <v>0</v>
      </c>
      <c r="BG33" s="363">
        <v>0</v>
      </c>
      <c r="BH33" s="363">
        <v>0</v>
      </c>
      <c r="BI33" s="363">
        <v>0</v>
      </c>
      <c r="BJ33" s="363">
        <v>0</v>
      </c>
      <c r="BK33" s="363">
        <v>0</v>
      </c>
      <c r="BL33" s="363">
        <v>0</v>
      </c>
      <c r="BM33" s="363">
        <v>0</v>
      </c>
      <c r="BN33" s="363">
        <v>0</v>
      </c>
      <c r="BO33" s="363">
        <v>0</v>
      </c>
      <c r="BP33" s="363">
        <v>0</v>
      </c>
      <c r="BQ33" s="363">
        <v>0</v>
      </c>
      <c r="BR33" s="363">
        <v>0</v>
      </c>
      <c r="BS33" s="363">
        <v>0</v>
      </c>
      <c r="BT33" s="363">
        <v>0</v>
      </c>
      <c r="BU33" s="363">
        <v>0</v>
      </c>
      <c r="BV33" s="363">
        <v>0</v>
      </c>
      <c r="BW33" s="363">
        <v>0</v>
      </c>
      <c r="BX33" s="363">
        <v>0</v>
      </c>
      <c r="BY33" s="363">
        <v>0</v>
      </c>
      <c r="BZ33" s="363">
        <v>0</v>
      </c>
      <c r="CA33" s="363">
        <v>0</v>
      </c>
      <c r="CB33" s="363">
        <v>0</v>
      </c>
      <c r="CC33" s="364">
        <v>0</v>
      </c>
    </row>
    <row r="34" spans="2:81" s="219" customFormat="1" ht="26.25" customHeight="1" x14ac:dyDescent="0.4">
      <c r="B34" s="72" t="s">
        <v>264</v>
      </c>
      <c r="C34" s="210"/>
      <c r="D34" s="360">
        <v>43.5</v>
      </c>
      <c r="E34" s="360">
        <v>65.5</v>
      </c>
      <c r="F34" s="360">
        <v>68.599999999999994</v>
      </c>
      <c r="G34" s="360">
        <v>63.3</v>
      </c>
      <c r="H34" s="360">
        <v>79.2</v>
      </c>
      <c r="I34" s="360">
        <v>84.9</v>
      </c>
      <c r="J34" s="360">
        <v>84.5</v>
      </c>
      <c r="K34" s="360">
        <v>99.6</v>
      </c>
      <c r="L34" s="360">
        <v>96.7</v>
      </c>
      <c r="M34" s="360">
        <v>111.4</v>
      </c>
      <c r="N34" s="360">
        <v>133.5</v>
      </c>
      <c r="O34" s="360">
        <v>130.6</v>
      </c>
      <c r="P34" s="360">
        <v>135</v>
      </c>
      <c r="Q34" s="360">
        <v>154.6</v>
      </c>
      <c r="R34" s="360">
        <v>161.5</v>
      </c>
      <c r="S34" s="360">
        <v>191.4</v>
      </c>
      <c r="T34" s="360">
        <v>200.9</v>
      </c>
      <c r="U34" s="360">
        <v>248.5</v>
      </c>
      <c r="V34" s="360">
        <v>261.8</v>
      </c>
      <c r="W34" s="360">
        <v>322.89999999999998</v>
      </c>
      <c r="X34" s="360">
        <v>348.4</v>
      </c>
      <c r="Y34" s="360">
        <v>382.7</v>
      </c>
      <c r="Z34" s="360">
        <v>373.7</v>
      </c>
      <c r="AA34" s="360">
        <v>322.7</v>
      </c>
      <c r="AB34" s="360">
        <v>290.60000000000002</v>
      </c>
      <c r="AC34" s="360">
        <v>306.26799999999997</v>
      </c>
      <c r="AD34" s="360">
        <v>345.32</v>
      </c>
      <c r="AE34" s="360">
        <v>425.15600000000001</v>
      </c>
      <c r="AF34" s="360">
        <v>496.142</v>
      </c>
      <c r="AG34" s="360">
        <v>585.375</v>
      </c>
      <c r="AH34" s="360">
        <f t="shared" ref="AH34:CC34" si="23">SUM(AH35:AH36)</f>
        <v>696</v>
      </c>
      <c r="AI34" s="360">
        <f t="shared" si="23"/>
        <v>655</v>
      </c>
      <c r="AJ34" s="360">
        <f t="shared" si="23"/>
        <v>654</v>
      </c>
      <c r="AK34" s="360">
        <f t="shared" si="23"/>
        <v>680</v>
      </c>
      <c r="AL34" s="360">
        <f t="shared" si="23"/>
        <v>554</v>
      </c>
      <c r="AM34" s="360">
        <f t="shared" si="23"/>
        <v>265</v>
      </c>
      <c r="AN34" s="360">
        <f t="shared" si="23"/>
        <v>279</v>
      </c>
      <c r="AO34" s="360">
        <f t="shared" si="23"/>
        <v>276</v>
      </c>
      <c r="AP34" s="360">
        <f t="shared" si="23"/>
        <v>179</v>
      </c>
      <c r="AQ34" s="360">
        <f t="shared" si="23"/>
        <v>193.001</v>
      </c>
      <c r="AR34" s="360">
        <f t="shared" si="23"/>
        <v>191.96</v>
      </c>
      <c r="AS34" s="360">
        <f t="shared" si="23"/>
        <v>203.69200000000001</v>
      </c>
      <c r="AT34" s="360">
        <f t="shared" si="23"/>
        <v>216.292</v>
      </c>
      <c r="AU34" s="360">
        <f t="shared" si="23"/>
        <v>273.512</v>
      </c>
      <c r="AV34" s="360">
        <f t="shared" si="23"/>
        <v>364</v>
      </c>
      <c r="AW34" s="360">
        <f t="shared" si="23"/>
        <v>365</v>
      </c>
      <c r="AX34" s="360">
        <f t="shared" si="23"/>
        <v>341.84</v>
      </c>
      <c r="AY34" s="360">
        <f t="shared" si="23"/>
        <v>12</v>
      </c>
      <c r="AZ34" s="360">
        <f t="shared" si="23"/>
        <v>0</v>
      </c>
      <c r="BA34" s="360">
        <f t="shared" si="23"/>
        <v>0</v>
      </c>
      <c r="BB34" s="360">
        <f t="shared" si="23"/>
        <v>0</v>
      </c>
      <c r="BC34" s="360">
        <f t="shared" si="23"/>
        <v>0</v>
      </c>
      <c r="BD34" s="360">
        <f t="shared" si="23"/>
        <v>0</v>
      </c>
      <c r="BE34" s="360">
        <f t="shared" si="23"/>
        <v>0</v>
      </c>
      <c r="BF34" s="360">
        <f t="shared" si="23"/>
        <v>0</v>
      </c>
      <c r="BG34" s="360">
        <f t="shared" si="23"/>
        <v>0</v>
      </c>
      <c r="BH34" s="360">
        <f t="shared" si="23"/>
        <v>0</v>
      </c>
      <c r="BI34" s="360">
        <f t="shared" si="23"/>
        <v>0</v>
      </c>
      <c r="BJ34" s="360">
        <f t="shared" si="23"/>
        <v>0</v>
      </c>
      <c r="BK34" s="360">
        <f t="shared" si="23"/>
        <v>0</v>
      </c>
      <c r="BL34" s="360">
        <f t="shared" si="23"/>
        <v>0</v>
      </c>
      <c r="BM34" s="360">
        <f t="shared" si="23"/>
        <v>0</v>
      </c>
      <c r="BN34" s="360">
        <f t="shared" si="23"/>
        <v>0</v>
      </c>
      <c r="BO34" s="360">
        <f t="shared" si="23"/>
        <v>0</v>
      </c>
      <c r="BP34" s="360">
        <f t="shared" si="23"/>
        <v>0</v>
      </c>
      <c r="BQ34" s="360">
        <f t="shared" si="23"/>
        <v>0</v>
      </c>
      <c r="BR34" s="360">
        <f t="shared" si="23"/>
        <v>0</v>
      </c>
      <c r="BS34" s="360">
        <f t="shared" si="23"/>
        <v>0</v>
      </c>
      <c r="BT34" s="360">
        <f t="shared" si="23"/>
        <v>0</v>
      </c>
      <c r="BU34" s="360">
        <f t="shared" si="23"/>
        <v>0</v>
      </c>
      <c r="BV34" s="360">
        <f t="shared" si="23"/>
        <v>0</v>
      </c>
      <c r="BW34" s="360">
        <f t="shared" si="23"/>
        <v>0</v>
      </c>
      <c r="BX34" s="360">
        <f t="shared" si="23"/>
        <v>0</v>
      </c>
      <c r="BY34" s="360">
        <f t="shared" si="23"/>
        <v>0</v>
      </c>
      <c r="BZ34" s="360">
        <f t="shared" si="23"/>
        <v>0</v>
      </c>
      <c r="CA34" s="360">
        <f t="shared" si="23"/>
        <v>0</v>
      </c>
      <c r="CB34" s="360">
        <f t="shared" si="23"/>
        <v>0</v>
      </c>
      <c r="CC34" s="361">
        <f t="shared" si="23"/>
        <v>0</v>
      </c>
    </row>
    <row r="35" spans="2:81" x14ac:dyDescent="0.4">
      <c r="B35" s="362" t="s">
        <v>408</v>
      </c>
      <c r="C35" s="65"/>
      <c r="D35" s="363">
        <v>0</v>
      </c>
      <c r="E35" s="363">
        <v>0</v>
      </c>
      <c r="F35" s="363">
        <v>0</v>
      </c>
      <c r="G35" s="363">
        <v>0</v>
      </c>
      <c r="H35" s="363">
        <v>0</v>
      </c>
      <c r="I35" s="363">
        <v>0</v>
      </c>
      <c r="J35" s="363">
        <v>0</v>
      </c>
      <c r="K35" s="363">
        <v>0</v>
      </c>
      <c r="L35" s="363">
        <v>0</v>
      </c>
      <c r="M35" s="363">
        <v>0</v>
      </c>
      <c r="N35" s="363">
        <v>0</v>
      </c>
      <c r="O35" s="363">
        <v>0</v>
      </c>
      <c r="P35" s="363">
        <v>0</v>
      </c>
      <c r="Q35" s="363">
        <v>0</v>
      </c>
      <c r="R35" s="363">
        <v>0</v>
      </c>
      <c r="S35" s="363">
        <v>0</v>
      </c>
      <c r="T35" s="363">
        <v>0</v>
      </c>
      <c r="U35" s="363">
        <v>0</v>
      </c>
      <c r="V35" s="363">
        <v>0</v>
      </c>
      <c r="W35" s="363">
        <v>0</v>
      </c>
      <c r="X35" s="363">
        <v>0</v>
      </c>
      <c r="Y35" s="363">
        <v>0</v>
      </c>
      <c r="Z35" s="363">
        <v>0</v>
      </c>
      <c r="AA35" s="363">
        <v>0</v>
      </c>
      <c r="AB35" s="363">
        <v>0</v>
      </c>
      <c r="AC35" s="363">
        <v>0</v>
      </c>
      <c r="AD35" s="363">
        <v>0</v>
      </c>
      <c r="AE35" s="363">
        <v>0</v>
      </c>
      <c r="AF35" s="363">
        <v>0</v>
      </c>
      <c r="AG35" s="363">
        <v>0</v>
      </c>
      <c r="AH35" s="363">
        <v>692.06779661016947</v>
      </c>
      <c r="AI35" s="363">
        <v>651.10284251412429</v>
      </c>
      <c r="AJ35" s="363">
        <v>650.38790467625904</v>
      </c>
      <c r="AK35" s="363">
        <v>676.92556782599399</v>
      </c>
      <c r="AL35" s="363">
        <v>552.13472446683784</v>
      </c>
      <c r="AM35" s="363">
        <v>263.61462111751996</v>
      </c>
      <c r="AN35" s="363">
        <v>276.69102132243557</v>
      </c>
      <c r="AO35" s="363">
        <v>274.81545064377684</v>
      </c>
      <c r="AP35" s="363">
        <v>178.54797979797979</v>
      </c>
      <c r="AQ35" s="363">
        <v>192.06056974676341</v>
      </c>
      <c r="AR35" s="363">
        <v>190.63684421681606</v>
      </c>
      <c r="AS35" s="363">
        <v>201.85271023236854</v>
      </c>
      <c r="AT35" s="363">
        <v>214.42086405082213</v>
      </c>
      <c r="AU35" s="363">
        <v>271.85824636591479</v>
      </c>
      <c r="AV35" s="363">
        <v>362.03859649122808</v>
      </c>
      <c r="AW35" s="363">
        <v>362.42036586127239</v>
      </c>
      <c r="AX35" s="363">
        <v>340.62348754448396</v>
      </c>
      <c r="AY35" s="363">
        <v>11.957295373665481</v>
      </c>
      <c r="AZ35" s="363">
        <v>0</v>
      </c>
      <c r="BA35" s="363">
        <v>0</v>
      </c>
      <c r="BB35" s="363">
        <v>0</v>
      </c>
      <c r="BC35" s="363">
        <v>0</v>
      </c>
      <c r="BD35" s="363">
        <v>0</v>
      </c>
      <c r="BE35" s="363">
        <v>0</v>
      </c>
      <c r="BF35" s="363">
        <v>0</v>
      </c>
      <c r="BG35" s="363">
        <v>0</v>
      </c>
      <c r="BH35" s="363">
        <v>0</v>
      </c>
      <c r="BI35" s="363">
        <v>0</v>
      </c>
      <c r="BJ35" s="363">
        <v>0</v>
      </c>
      <c r="BK35" s="363">
        <v>0</v>
      </c>
      <c r="BL35" s="363">
        <v>0</v>
      </c>
      <c r="BM35" s="363">
        <v>0</v>
      </c>
      <c r="BN35" s="363">
        <v>0</v>
      </c>
      <c r="BO35" s="363">
        <v>0</v>
      </c>
      <c r="BP35" s="363">
        <v>0</v>
      </c>
      <c r="BQ35" s="363">
        <v>0</v>
      </c>
      <c r="BR35" s="363">
        <v>0</v>
      </c>
      <c r="BS35" s="363">
        <v>0</v>
      </c>
      <c r="BT35" s="363">
        <v>0</v>
      </c>
      <c r="BU35" s="363">
        <v>0</v>
      </c>
      <c r="BV35" s="363">
        <v>0</v>
      </c>
      <c r="BW35" s="363">
        <v>0</v>
      </c>
      <c r="BX35" s="363">
        <v>0</v>
      </c>
      <c r="BY35" s="363">
        <v>0</v>
      </c>
      <c r="BZ35" s="363">
        <v>0</v>
      </c>
      <c r="CA35" s="363">
        <v>0</v>
      </c>
      <c r="CB35" s="363">
        <v>0</v>
      </c>
      <c r="CC35" s="364">
        <v>0</v>
      </c>
    </row>
    <row r="36" spans="2:81" x14ac:dyDescent="0.4">
      <c r="B36" s="362" t="s">
        <v>407</v>
      </c>
      <c r="C36" s="65"/>
      <c r="D36" s="363">
        <v>0</v>
      </c>
      <c r="E36" s="363">
        <v>0</v>
      </c>
      <c r="F36" s="363">
        <v>0</v>
      </c>
      <c r="G36" s="363">
        <v>0</v>
      </c>
      <c r="H36" s="363">
        <v>0</v>
      </c>
      <c r="I36" s="363">
        <v>0</v>
      </c>
      <c r="J36" s="363">
        <v>0</v>
      </c>
      <c r="K36" s="363">
        <v>0</v>
      </c>
      <c r="L36" s="363">
        <v>0</v>
      </c>
      <c r="M36" s="363">
        <v>0</v>
      </c>
      <c r="N36" s="363">
        <v>0</v>
      </c>
      <c r="O36" s="363">
        <v>0</v>
      </c>
      <c r="P36" s="363">
        <v>0</v>
      </c>
      <c r="Q36" s="363">
        <v>0</v>
      </c>
      <c r="R36" s="363">
        <v>0</v>
      </c>
      <c r="S36" s="363">
        <v>0</v>
      </c>
      <c r="T36" s="363">
        <v>0</v>
      </c>
      <c r="U36" s="363">
        <v>0</v>
      </c>
      <c r="V36" s="363">
        <v>0</v>
      </c>
      <c r="W36" s="363">
        <v>0</v>
      </c>
      <c r="X36" s="363">
        <v>0</v>
      </c>
      <c r="Y36" s="363">
        <v>0</v>
      </c>
      <c r="Z36" s="363">
        <v>0</v>
      </c>
      <c r="AA36" s="363">
        <v>0</v>
      </c>
      <c r="AB36" s="363">
        <v>0</v>
      </c>
      <c r="AC36" s="363">
        <v>0</v>
      </c>
      <c r="AD36" s="363">
        <v>0</v>
      </c>
      <c r="AE36" s="363">
        <v>0</v>
      </c>
      <c r="AF36" s="363">
        <v>0</v>
      </c>
      <c r="AG36" s="363">
        <v>0</v>
      </c>
      <c r="AH36" s="363">
        <v>3.9322033898305087</v>
      </c>
      <c r="AI36" s="363">
        <v>3.8971574858757063</v>
      </c>
      <c r="AJ36" s="363">
        <v>3.6120953237410074</v>
      </c>
      <c r="AK36" s="363">
        <v>3.0744321740060183</v>
      </c>
      <c r="AL36" s="363">
        <v>1.8652755331622144</v>
      </c>
      <c r="AM36" s="363">
        <v>1.3853788824800299</v>
      </c>
      <c r="AN36" s="363">
        <v>2.3089786775644203</v>
      </c>
      <c r="AO36" s="363">
        <v>1.1845493562231759</v>
      </c>
      <c r="AP36" s="363">
        <v>0.45202020202020204</v>
      </c>
      <c r="AQ36" s="363">
        <v>0.94043025323659124</v>
      </c>
      <c r="AR36" s="363">
        <v>1.3231557831839522</v>
      </c>
      <c r="AS36" s="363">
        <v>1.8392897676314719</v>
      </c>
      <c r="AT36" s="363">
        <v>1.8711359491778774</v>
      </c>
      <c r="AU36" s="363">
        <v>1.653753634085213</v>
      </c>
      <c r="AV36" s="363">
        <v>1.9614035087719299</v>
      </c>
      <c r="AW36" s="363">
        <v>2.5796341387276018</v>
      </c>
      <c r="AX36" s="363">
        <v>1.2165124555160141</v>
      </c>
      <c r="AY36" s="363">
        <v>4.2704626334519574E-2</v>
      </c>
      <c r="AZ36" s="363">
        <v>0</v>
      </c>
      <c r="BA36" s="363">
        <v>0</v>
      </c>
      <c r="BB36" s="363">
        <v>0</v>
      </c>
      <c r="BC36" s="363">
        <v>0</v>
      </c>
      <c r="BD36" s="363">
        <v>0</v>
      </c>
      <c r="BE36" s="363">
        <v>0</v>
      </c>
      <c r="BF36" s="363">
        <v>0</v>
      </c>
      <c r="BG36" s="363">
        <v>0</v>
      </c>
      <c r="BH36" s="363">
        <v>0</v>
      </c>
      <c r="BI36" s="363">
        <v>0</v>
      </c>
      <c r="BJ36" s="363">
        <v>0</v>
      </c>
      <c r="BK36" s="363">
        <v>0</v>
      </c>
      <c r="BL36" s="363">
        <v>0</v>
      </c>
      <c r="BM36" s="363">
        <v>0</v>
      </c>
      <c r="BN36" s="363">
        <v>0</v>
      </c>
      <c r="BO36" s="363">
        <v>0</v>
      </c>
      <c r="BP36" s="363">
        <v>0</v>
      </c>
      <c r="BQ36" s="363">
        <v>0</v>
      </c>
      <c r="BR36" s="363">
        <v>0</v>
      </c>
      <c r="BS36" s="363">
        <v>0</v>
      </c>
      <c r="BT36" s="363">
        <v>0</v>
      </c>
      <c r="BU36" s="363">
        <v>0</v>
      </c>
      <c r="BV36" s="363">
        <v>0</v>
      </c>
      <c r="BW36" s="363">
        <v>0</v>
      </c>
      <c r="BX36" s="363">
        <v>0</v>
      </c>
      <c r="BY36" s="363">
        <v>0</v>
      </c>
      <c r="BZ36" s="363">
        <v>0</v>
      </c>
      <c r="CA36" s="363">
        <v>0</v>
      </c>
      <c r="CB36" s="363">
        <v>0</v>
      </c>
      <c r="CC36" s="364">
        <v>0</v>
      </c>
    </row>
    <row r="37" spans="2:81" s="219" customFormat="1" ht="25.5" customHeight="1" x14ac:dyDescent="0.4">
      <c r="B37" s="93" t="s">
        <v>633</v>
      </c>
      <c r="C37" s="93"/>
      <c r="D37" s="360">
        <v>0</v>
      </c>
      <c r="E37" s="360">
        <v>0</v>
      </c>
      <c r="F37" s="360">
        <v>0</v>
      </c>
      <c r="G37" s="360">
        <v>0</v>
      </c>
      <c r="H37" s="360">
        <v>0</v>
      </c>
      <c r="I37" s="360">
        <v>0</v>
      </c>
      <c r="J37" s="360">
        <v>0</v>
      </c>
      <c r="K37" s="360">
        <v>0</v>
      </c>
      <c r="L37" s="360">
        <v>0</v>
      </c>
      <c r="M37" s="360">
        <v>0</v>
      </c>
      <c r="N37" s="360">
        <v>0</v>
      </c>
      <c r="O37" s="360">
        <v>0</v>
      </c>
      <c r="P37" s="360">
        <v>0</v>
      </c>
      <c r="Q37" s="360">
        <v>0</v>
      </c>
      <c r="R37" s="360">
        <v>0</v>
      </c>
      <c r="S37" s="360">
        <v>0</v>
      </c>
      <c r="T37" s="360">
        <v>0</v>
      </c>
      <c r="U37" s="360">
        <v>0</v>
      </c>
      <c r="V37" s="360">
        <v>0</v>
      </c>
      <c r="W37" s="360">
        <v>0</v>
      </c>
      <c r="X37" s="360">
        <v>0</v>
      </c>
      <c r="Y37" s="360">
        <v>0</v>
      </c>
      <c r="Z37" s="360">
        <v>0</v>
      </c>
      <c r="AA37" s="360">
        <v>0</v>
      </c>
      <c r="AB37" s="360">
        <v>0</v>
      </c>
      <c r="AC37" s="360">
        <v>0</v>
      </c>
      <c r="AD37" s="360">
        <v>0</v>
      </c>
      <c r="AE37" s="360">
        <v>11.6</v>
      </c>
      <c r="AF37" s="360">
        <v>33.9</v>
      </c>
      <c r="AG37" s="360">
        <v>44.5</v>
      </c>
      <c r="AH37" s="360">
        <f t="shared" ref="AH37:CC37" si="24">SUM(AH38:AH39)</f>
        <v>69</v>
      </c>
      <c r="AI37" s="360">
        <f t="shared" si="24"/>
        <v>85</v>
      </c>
      <c r="AJ37" s="360">
        <f t="shared" si="24"/>
        <v>108</v>
      </c>
      <c r="AK37" s="360">
        <f t="shared" si="24"/>
        <v>130</v>
      </c>
      <c r="AL37" s="360">
        <f t="shared" si="24"/>
        <v>154</v>
      </c>
      <c r="AM37" s="360">
        <f t="shared" si="24"/>
        <v>182</v>
      </c>
      <c r="AN37" s="360">
        <f t="shared" si="24"/>
        <v>236</v>
      </c>
      <c r="AO37" s="360">
        <f t="shared" si="24"/>
        <v>266</v>
      </c>
      <c r="AP37" s="360">
        <f t="shared" si="24"/>
        <v>285</v>
      </c>
      <c r="AQ37" s="360">
        <f t="shared" si="24"/>
        <v>295.17</v>
      </c>
      <c r="AR37" s="360">
        <f t="shared" si="24"/>
        <v>316.22399999999999</v>
      </c>
      <c r="AS37" s="360">
        <f t="shared" si="24"/>
        <v>345.99400000000003</v>
      </c>
      <c r="AT37" s="360">
        <f t="shared" si="24"/>
        <v>428.738</v>
      </c>
      <c r="AU37" s="360">
        <f t="shared" si="24"/>
        <v>596.20899999999983</v>
      </c>
      <c r="AV37" s="360">
        <f t="shared" si="24"/>
        <v>640.11500000000001</v>
      </c>
      <c r="AW37" s="360">
        <f t="shared" si="24"/>
        <v>703.23900000000003</v>
      </c>
      <c r="AX37" s="360">
        <f t="shared" si="24"/>
        <v>775.55</v>
      </c>
      <c r="AY37" s="360">
        <f t="shared" si="24"/>
        <v>820.41200000000003</v>
      </c>
      <c r="AZ37" s="360">
        <f t="shared" si="24"/>
        <v>905.78099999999995</v>
      </c>
      <c r="BA37" s="360">
        <f t="shared" si="24"/>
        <v>998.82600000000002</v>
      </c>
      <c r="BB37" s="360">
        <f t="shared" si="24"/>
        <v>984.22199999999998</v>
      </c>
      <c r="BC37" s="360">
        <f t="shared" si="24"/>
        <v>1006.239</v>
      </c>
      <c r="BD37" s="360">
        <f t="shared" si="24"/>
        <v>1014.208</v>
      </c>
      <c r="BE37" s="360">
        <f t="shared" si="24"/>
        <v>1039.6609860351221</v>
      </c>
      <c r="BF37" s="360">
        <f t="shared" si="24"/>
        <v>957.64443993986208</v>
      </c>
      <c r="BG37" s="360">
        <f t="shared" si="24"/>
        <v>936.04611806509195</v>
      </c>
      <c r="BH37" s="360">
        <f t="shared" si="24"/>
        <v>918.404</v>
      </c>
      <c r="BI37" s="360">
        <f t="shared" si="24"/>
        <v>900.21167600999991</v>
      </c>
      <c r="BJ37" s="360">
        <f t="shared" si="24"/>
        <v>903.50131326000019</v>
      </c>
      <c r="BK37" s="360">
        <f t="shared" si="24"/>
        <v>898.33186294287157</v>
      </c>
      <c r="BL37" s="360">
        <f t="shared" si="24"/>
        <v>887.43066767999994</v>
      </c>
      <c r="BM37" s="360">
        <f t="shared" si="24"/>
        <v>906.54925574000004</v>
      </c>
      <c r="BN37" s="360">
        <f t="shared" si="24"/>
        <v>888.26432449502204</v>
      </c>
      <c r="BO37" s="360">
        <f t="shared" si="24"/>
        <v>880.68628874000012</v>
      </c>
      <c r="BP37" s="360">
        <f t="shared" si="24"/>
        <v>886.86491193999996</v>
      </c>
      <c r="BQ37" s="360">
        <f t="shared" si="24"/>
        <v>859.72773397999993</v>
      </c>
      <c r="BR37" s="360">
        <f t="shared" si="24"/>
        <v>735.16706013999999</v>
      </c>
      <c r="BS37" s="360">
        <f t="shared" si="24"/>
        <v>469.59270565999998</v>
      </c>
      <c r="BT37" s="360">
        <f t="shared" si="24"/>
        <v>234.28937809000001</v>
      </c>
      <c r="BU37" s="360">
        <f t="shared" si="24"/>
        <v>119.58597664999999</v>
      </c>
      <c r="BV37" s="360">
        <f t="shared" si="24"/>
        <v>97.159200739999974</v>
      </c>
      <c r="BW37" s="360">
        <f t="shared" si="24"/>
        <v>89.01216091000002</v>
      </c>
      <c r="BX37" s="360">
        <f t="shared" si="24"/>
        <v>71.837741917024147</v>
      </c>
      <c r="BY37" s="360">
        <f t="shared" si="24"/>
        <v>63.786691495389462</v>
      </c>
      <c r="BZ37" s="360">
        <f t="shared" si="24"/>
        <v>56.980882742467458</v>
      </c>
      <c r="CA37" s="360">
        <f t="shared" si="24"/>
        <v>50.151549001025018</v>
      </c>
      <c r="CB37" s="360">
        <f t="shared" si="24"/>
        <v>42.671978464919015</v>
      </c>
      <c r="CC37" s="361">
        <f t="shared" si="24"/>
        <v>34.944982553435608</v>
      </c>
    </row>
    <row r="38" spans="2:81" x14ac:dyDescent="0.4">
      <c r="B38" s="362" t="s">
        <v>408</v>
      </c>
      <c r="C38" s="362"/>
      <c r="D38" s="363">
        <v>0</v>
      </c>
      <c r="E38" s="363">
        <v>0</v>
      </c>
      <c r="F38" s="363">
        <v>0</v>
      </c>
      <c r="G38" s="363">
        <v>0</v>
      </c>
      <c r="H38" s="363">
        <v>0</v>
      </c>
      <c r="I38" s="363">
        <v>0</v>
      </c>
      <c r="J38" s="363">
        <v>0</v>
      </c>
      <c r="K38" s="363">
        <v>0</v>
      </c>
      <c r="L38" s="363">
        <v>0</v>
      </c>
      <c r="M38" s="363">
        <v>0</v>
      </c>
      <c r="N38" s="363">
        <v>0</v>
      </c>
      <c r="O38" s="363">
        <v>0</v>
      </c>
      <c r="P38" s="363">
        <v>0</v>
      </c>
      <c r="Q38" s="363">
        <v>0</v>
      </c>
      <c r="R38" s="363">
        <v>0</v>
      </c>
      <c r="S38" s="363">
        <v>0</v>
      </c>
      <c r="T38" s="363">
        <v>0</v>
      </c>
      <c r="U38" s="363">
        <v>0</v>
      </c>
      <c r="V38" s="363">
        <v>0</v>
      </c>
      <c r="W38" s="363">
        <v>0</v>
      </c>
      <c r="X38" s="363">
        <v>0</v>
      </c>
      <c r="Y38" s="363">
        <v>0</v>
      </c>
      <c r="Z38" s="363">
        <v>0</v>
      </c>
      <c r="AA38" s="363">
        <v>0</v>
      </c>
      <c r="AB38" s="363">
        <v>0</v>
      </c>
      <c r="AC38" s="363">
        <v>0</v>
      </c>
      <c r="AD38" s="363">
        <v>0</v>
      </c>
      <c r="AE38" s="363">
        <v>0</v>
      </c>
      <c r="AF38" s="363">
        <v>0</v>
      </c>
      <c r="AG38" s="363">
        <v>0</v>
      </c>
      <c r="AH38" s="363">
        <v>65.063615077455893</v>
      </c>
      <c r="AI38" s="363">
        <v>79.479739700042487</v>
      </c>
      <c r="AJ38" s="363">
        <v>99.580834840251342</v>
      </c>
      <c r="AK38" s="363">
        <v>118.59112985115947</v>
      </c>
      <c r="AL38" s="363">
        <v>139.73920084720251</v>
      </c>
      <c r="AM38" s="363">
        <v>164.50313614077683</v>
      </c>
      <c r="AN38" s="363">
        <v>212.71284119727849</v>
      </c>
      <c r="AO38" s="363">
        <v>238.91816166157855</v>
      </c>
      <c r="AP38" s="363">
        <v>254.25078624505122</v>
      </c>
      <c r="AQ38" s="363">
        <v>261.22874343482823</v>
      </c>
      <c r="AR38" s="363">
        <v>277.40848838548044</v>
      </c>
      <c r="AS38" s="363">
        <v>301.45498962625896</v>
      </c>
      <c r="AT38" s="363">
        <v>371.69112573456874</v>
      </c>
      <c r="AU38" s="363">
        <v>518.375122512399</v>
      </c>
      <c r="AV38" s="363">
        <v>547.65025616051685</v>
      </c>
      <c r="AW38" s="363">
        <v>599.38952382356536</v>
      </c>
      <c r="AX38" s="363">
        <v>668.19973532569691</v>
      </c>
      <c r="AY38" s="363">
        <v>709.36948030254121</v>
      </c>
      <c r="AZ38" s="363">
        <v>801.06839642781028</v>
      </c>
      <c r="BA38" s="363">
        <v>862.44303435481982</v>
      </c>
      <c r="BB38" s="363">
        <v>840.04033176203689</v>
      </c>
      <c r="BC38" s="363">
        <v>861.99389255607184</v>
      </c>
      <c r="BD38" s="363">
        <v>851.15599999999995</v>
      </c>
      <c r="BE38" s="363">
        <v>874.17398603512197</v>
      </c>
      <c r="BF38" s="363">
        <v>794.99319101826757</v>
      </c>
      <c r="BG38" s="363">
        <v>766.14312936370834</v>
      </c>
      <c r="BH38" s="363">
        <v>794.12099999999998</v>
      </c>
      <c r="BI38" s="363">
        <v>771.95111937118725</v>
      </c>
      <c r="BJ38" s="363">
        <v>768.33523924275994</v>
      </c>
      <c r="BK38" s="363">
        <v>697.57744277639608</v>
      </c>
      <c r="BL38" s="363">
        <v>711.89560463857492</v>
      </c>
      <c r="BM38" s="363">
        <v>723.31083959144485</v>
      </c>
      <c r="BN38" s="363">
        <v>718.27939070806326</v>
      </c>
      <c r="BO38" s="363">
        <v>711.3639340066137</v>
      </c>
      <c r="BP38" s="363">
        <v>727.39818972298963</v>
      </c>
      <c r="BQ38" s="363">
        <v>715.05321305721429</v>
      </c>
      <c r="BR38" s="363">
        <v>596.85802620084485</v>
      </c>
      <c r="BS38" s="363">
        <v>341.39509716401932</v>
      </c>
      <c r="BT38" s="394">
        <v>113.98152528710739</v>
      </c>
      <c r="BU38" s="363">
        <v>14.603759587950137</v>
      </c>
      <c r="BV38" s="363">
        <v>1.2038047262866163</v>
      </c>
      <c r="BW38" s="363">
        <v>0.24027734353643462</v>
      </c>
      <c r="BX38" s="363">
        <v>0.16903038766392633</v>
      </c>
      <c r="BY38" s="363">
        <v>4.9432109987506058E-2</v>
      </c>
      <c r="BZ38" s="363">
        <v>0</v>
      </c>
      <c r="CA38" s="363">
        <v>0</v>
      </c>
      <c r="CB38" s="363">
        <v>0</v>
      </c>
      <c r="CC38" s="364">
        <v>0</v>
      </c>
    </row>
    <row r="39" spans="2:81" x14ac:dyDescent="0.4">
      <c r="B39" s="362" t="s">
        <v>407</v>
      </c>
      <c r="C39" s="362"/>
      <c r="D39" s="363">
        <v>0</v>
      </c>
      <c r="E39" s="363">
        <v>0</v>
      </c>
      <c r="F39" s="363">
        <v>0</v>
      </c>
      <c r="G39" s="363">
        <v>0</v>
      </c>
      <c r="H39" s="363">
        <v>0</v>
      </c>
      <c r="I39" s="363">
        <v>0</v>
      </c>
      <c r="J39" s="363">
        <v>0</v>
      </c>
      <c r="K39" s="363">
        <v>0</v>
      </c>
      <c r="L39" s="363">
        <v>0</v>
      </c>
      <c r="M39" s="363">
        <v>0</v>
      </c>
      <c r="N39" s="363">
        <v>0</v>
      </c>
      <c r="O39" s="363">
        <v>0</v>
      </c>
      <c r="P39" s="363">
        <v>0</v>
      </c>
      <c r="Q39" s="363">
        <v>0</v>
      </c>
      <c r="R39" s="363">
        <v>0</v>
      </c>
      <c r="S39" s="363">
        <v>0</v>
      </c>
      <c r="T39" s="363">
        <v>0</v>
      </c>
      <c r="U39" s="363">
        <v>0</v>
      </c>
      <c r="V39" s="363">
        <v>0</v>
      </c>
      <c r="W39" s="363">
        <v>0</v>
      </c>
      <c r="X39" s="363">
        <v>0</v>
      </c>
      <c r="Y39" s="363">
        <v>0</v>
      </c>
      <c r="Z39" s="363">
        <v>0</v>
      </c>
      <c r="AA39" s="363">
        <v>0</v>
      </c>
      <c r="AB39" s="363">
        <v>0</v>
      </c>
      <c r="AC39" s="363">
        <v>0</v>
      </c>
      <c r="AD39" s="363">
        <v>0</v>
      </c>
      <c r="AE39" s="363">
        <v>0</v>
      </c>
      <c r="AF39" s="363">
        <v>0</v>
      </c>
      <c r="AG39" s="363">
        <v>0</v>
      </c>
      <c r="AH39" s="363">
        <v>3.9363849225441023</v>
      </c>
      <c r="AI39" s="363">
        <v>5.5202602999575197</v>
      </c>
      <c r="AJ39" s="363">
        <v>8.4191651597486601</v>
      </c>
      <c r="AK39" s="363">
        <v>11.40887014884054</v>
      </c>
      <c r="AL39" s="363">
        <v>14.260799152797492</v>
      </c>
      <c r="AM39" s="363">
        <v>17.496863859223165</v>
      </c>
      <c r="AN39" s="363">
        <v>23.287158802721503</v>
      </c>
      <c r="AO39" s="363">
        <v>27.081838338421456</v>
      </c>
      <c r="AP39" s="363">
        <v>30.749213754948787</v>
      </c>
      <c r="AQ39" s="363">
        <v>33.941256565171791</v>
      </c>
      <c r="AR39" s="363">
        <v>38.815511614519529</v>
      </c>
      <c r="AS39" s="363">
        <v>44.539010373741071</v>
      </c>
      <c r="AT39" s="363">
        <v>57.046874265431249</v>
      </c>
      <c r="AU39" s="363">
        <v>77.833877487600887</v>
      </c>
      <c r="AV39" s="363">
        <v>92.464743839483148</v>
      </c>
      <c r="AW39" s="363">
        <v>103.84947617643465</v>
      </c>
      <c r="AX39" s="363">
        <v>107.35026467430309</v>
      </c>
      <c r="AY39" s="363">
        <v>111.04251969745886</v>
      </c>
      <c r="AZ39" s="363">
        <v>104.71260357218971</v>
      </c>
      <c r="BA39" s="363">
        <v>136.38296564518024</v>
      </c>
      <c r="BB39" s="363">
        <v>144.18166823796307</v>
      </c>
      <c r="BC39" s="363">
        <v>144.24510744392822</v>
      </c>
      <c r="BD39" s="363">
        <v>163.05199999999999</v>
      </c>
      <c r="BE39" s="363">
        <v>165.48699999999999</v>
      </c>
      <c r="BF39" s="363">
        <v>162.65124892159454</v>
      </c>
      <c r="BG39" s="363">
        <v>169.90298870138361</v>
      </c>
      <c r="BH39" s="363">
        <v>124.283</v>
      </c>
      <c r="BI39" s="363">
        <v>128.26055663881266</v>
      </c>
      <c r="BJ39" s="363">
        <v>135.16607401724025</v>
      </c>
      <c r="BK39" s="363">
        <v>200.75442016647554</v>
      </c>
      <c r="BL39" s="363">
        <v>175.53506304142508</v>
      </c>
      <c r="BM39" s="363">
        <v>183.23841614855513</v>
      </c>
      <c r="BN39" s="363">
        <v>169.98493378695881</v>
      </c>
      <c r="BO39" s="363">
        <v>169.32235473338639</v>
      </c>
      <c r="BP39" s="363">
        <v>159.46672221701033</v>
      </c>
      <c r="BQ39" s="363">
        <v>144.67452092278563</v>
      </c>
      <c r="BR39" s="363">
        <v>138.30903393915511</v>
      </c>
      <c r="BS39" s="363">
        <v>128.19760849598063</v>
      </c>
      <c r="BT39" s="363">
        <v>120.30785280289261</v>
      </c>
      <c r="BU39" s="363">
        <v>104.98221706204986</v>
      </c>
      <c r="BV39" s="363">
        <v>95.955396013713354</v>
      </c>
      <c r="BW39" s="363">
        <v>88.771883566463586</v>
      </c>
      <c r="BX39" s="363">
        <v>71.668711529360223</v>
      </c>
      <c r="BY39" s="363">
        <v>63.737259385401956</v>
      </c>
      <c r="BZ39" s="363">
        <v>56.980882742467458</v>
      </c>
      <c r="CA39" s="363">
        <v>50.151549001025018</v>
      </c>
      <c r="CB39" s="363">
        <v>42.671978464919015</v>
      </c>
      <c r="CC39" s="364">
        <v>34.944982553435608</v>
      </c>
    </row>
    <row r="40" spans="2:81" ht="26.25" customHeight="1" x14ac:dyDescent="0.4">
      <c r="B40" s="309" t="s">
        <v>634</v>
      </c>
      <c r="C40" s="365"/>
      <c r="D40" s="360">
        <f t="shared" ref="D40:AI40" si="25">SUM(D42:D43)</f>
        <v>0</v>
      </c>
      <c r="E40" s="360">
        <f t="shared" si="25"/>
        <v>0</v>
      </c>
      <c r="F40" s="360">
        <f t="shared" si="25"/>
        <v>0</v>
      </c>
      <c r="G40" s="360">
        <f t="shared" si="25"/>
        <v>0</v>
      </c>
      <c r="H40" s="360">
        <f t="shared" si="25"/>
        <v>0</v>
      </c>
      <c r="I40" s="360">
        <f t="shared" si="25"/>
        <v>0</v>
      </c>
      <c r="J40" s="360">
        <f t="shared" si="25"/>
        <v>0</v>
      </c>
      <c r="K40" s="360">
        <f t="shared" si="25"/>
        <v>0</v>
      </c>
      <c r="L40" s="360">
        <f t="shared" si="25"/>
        <v>0</v>
      </c>
      <c r="M40" s="360">
        <f t="shared" si="25"/>
        <v>0</v>
      </c>
      <c r="N40" s="360">
        <f t="shared" si="25"/>
        <v>0</v>
      </c>
      <c r="O40" s="360">
        <f t="shared" si="25"/>
        <v>0</v>
      </c>
      <c r="P40" s="360">
        <f t="shared" si="25"/>
        <v>0</v>
      </c>
      <c r="Q40" s="360">
        <f t="shared" si="25"/>
        <v>0</v>
      </c>
      <c r="R40" s="360">
        <f t="shared" si="25"/>
        <v>0</v>
      </c>
      <c r="S40" s="360">
        <f t="shared" si="25"/>
        <v>0</v>
      </c>
      <c r="T40" s="360">
        <f t="shared" si="25"/>
        <v>0</v>
      </c>
      <c r="U40" s="360">
        <f t="shared" si="25"/>
        <v>0</v>
      </c>
      <c r="V40" s="360">
        <f t="shared" si="25"/>
        <v>0</v>
      </c>
      <c r="W40" s="360">
        <f t="shared" si="25"/>
        <v>0</v>
      </c>
      <c r="X40" s="360">
        <f t="shared" si="25"/>
        <v>0</v>
      </c>
      <c r="Y40" s="360">
        <f t="shared" si="25"/>
        <v>0</v>
      </c>
      <c r="Z40" s="360">
        <f t="shared" si="25"/>
        <v>0</v>
      </c>
      <c r="AA40" s="360">
        <f t="shared" si="25"/>
        <v>0</v>
      </c>
      <c r="AB40" s="360">
        <f t="shared" si="25"/>
        <v>0</v>
      </c>
      <c r="AC40" s="360">
        <f t="shared" si="25"/>
        <v>0</v>
      </c>
      <c r="AD40" s="360">
        <f t="shared" si="25"/>
        <v>0</v>
      </c>
      <c r="AE40" s="360">
        <f t="shared" si="25"/>
        <v>0</v>
      </c>
      <c r="AF40" s="360">
        <f t="shared" si="25"/>
        <v>0</v>
      </c>
      <c r="AG40" s="360">
        <f t="shared" si="25"/>
        <v>0</v>
      </c>
      <c r="AH40" s="360">
        <f t="shared" si="25"/>
        <v>130</v>
      </c>
      <c r="AI40" s="360">
        <f t="shared" si="25"/>
        <v>146</v>
      </c>
      <c r="AJ40" s="360">
        <f t="shared" ref="AJ40:BG40" si="26">SUM(AJ42:AJ43)</f>
        <v>172</v>
      </c>
      <c r="AK40" s="360">
        <f t="shared" si="26"/>
        <v>198</v>
      </c>
      <c r="AL40" s="360">
        <f t="shared" si="26"/>
        <v>259</v>
      </c>
      <c r="AM40" s="360">
        <f t="shared" si="26"/>
        <v>305</v>
      </c>
      <c r="AN40" s="360">
        <f t="shared" si="26"/>
        <v>353</v>
      </c>
      <c r="AO40" s="360">
        <f t="shared" si="26"/>
        <v>432</v>
      </c>
      <c r="AP40" s="360">
        <f t="shared" si="26"/>
        <v>539</v>
      </c>
      <c r="AQ40" s="360">
        <f t="shared" si="26"/>
        <v>587</v>
      </c>
      <c r="AR40" s="360">
        <f t="shared" si="26"/>
        <v>772</v>
      </c>
      <c r="AS40" s="360">
        <f t="shared" si="26"/>
        <v>902</v>
      </c>
      <c r="AT40" s="360">
        <f t="shared" si="26"/>
        <v>1081.992</v>
      </c>
      <c r="AU40" s="360">
        <f t="shared" si="26"/>
        <v>1399</v>
      </c>
      <c r="AV40" s="360">
        <f t="shared" si="26"/>
        <v>1899</v>
      </c>
      <c r="AW40" s="360">
        <f t="shared" si="26"/>
        <v>2358</v>
      </c>
      <c r="AX40" s="360">
        <f t="shared" si="26"/>
        <v>2758</v>
      </c>
      <c r="AY40" s="360">
        <f t="shared" si="26"/>
        <v>3222</v>
      </c>
      <c r="AZ40" s="360">
        <f t="shared" si="26"/>
        <v>3507</v>
      </c>
      <c r="BA40" s="360">
        <f t="shared" si="26"/>
        <v>3679</v>
      </c>
      <c r="BB40" s="360">
        <f t="shared" si="26"/>
        <v>3848</v>
      </c>
      <c r="BC40" s="360">
        <f t="shared" si="26"/>
        <v>4051</v>
      </c>
      <c r="BD40" s="360">
        <f t="shared" si="26"/>
        <v>4400</v>
      </c>
      <c r="BE40" s="360">
        <f t="shared" si="26"/>
        <v>4769</v>
      </c>
      <c r="BF40" s="360">
        <f t="shared" si="26"/>
        <v>4773</v>
      </c>
      <c r="BG40" s="360">
        <f t="shared" si="26"/>
        <v>5005</v>
      </c>
      <c r="BH40" s="395">
        <f t="shared" ref="BH40:CC40" si="27">+BH44</f>
        <v>4716.6390675993789</v>
      </c>
      <c r="BI40" s="360">
        <f t="shared" si="27"/>
        <v>4532.1900443650775</v>
      </c>
      <c r="BJ40" s="360">
        <f t="shared" si="27"/>
        <v>4574.2510630700235</v>
      </c>
      <c r="BK40" s="360">
        <f t="shared" si="27"/>
        <v>5056.8584049752199</v>
      </c>
      <c r="BL40" s="360">
        <f t="shared" si="27"/>
        <v>5098.7516794821649</v>
      </c>
      <c r="BM40" s="360">
        <f t="shared" si="27"/>
        <v>4984.9200626353177</v>
      </c>
      <c r="BN40" s="360">
        <f t="shared" si="27"/>
        <v>4635.0118573493246</v>
      </c>
      <c r="BO40" s="360">
        <f t="shared" si="27"/>
        <v>4042.2862376047092</v>
      </c>
      <c r="BP40" s="360">
        <f t="shared" si="27"/>
        <v>2489.4119175746559</v>
      </c>
      <c r="BQ40" s="360">
        <f t="shared" si="27"/>
        <v>991.64976374931302</v>
      </c>
      <c r="BR40" s="360">
        <f t="shared" si="27"/>
        <v>459.84335153560301</v>
      </c>
      <c r="BS40" s="360">
        <f t="shared" si="27"/>
        <v>233.19424866448765</v>
      </c>
      <c r="BT40" s="360">
        <f t="shared" si="27"/>
        <v>99.729245369872473</v>
      </c>
      <c r="BU40" s="360">
        <f t="shared" si="27"/>
        <v>28.960770188816397</v>
      </c>
      <c r="BV40" s="360">
        <f t="shared" si="27"/>
        <v>3.1480217970206676</v>
      </c>
      <c r="BW40" s="360">
        <f t="shared" si="27"/>
        <v>8.4495000000000002E-4</v>
      </c>
      <c r="BX40" s="360">
        <f t="shared" si="27"/>
        <v>0</v>
      </c>
      <c r="BY40" s="360">
        <f t="shared" si="27"/>
        <v>0</v>
      </c>
      <c r="BZ40" s="360">
        <f t="shared" si="27"/>
        <v>0</v>
      </c>
      <c r="CA40" s="360">
        <f t="shared" si="27"/>
        <v>0</v>
      </c>
      <c r="CB40" s="360">
        <f t="shared" si="27"/>
        <v>0</v>
      </c>
      <c r="CC40" s="361">
        <f t="shared" si="27"/>
        <v>0</v>
      </c>
    </row>
    <row r="41" spans="2:81" ht="24" customHeight="1" x14ac:dyDescent="0.4">
      <c r="B41" s="362" t="s">
        <v>635</v>
      </c>
      <c r="C41" s="365"/>
      <c r="D41" s="363">
        <f t="shared" ref="D41:AI41" si="28">+D42+D43</f>
        <v>0</v>
      </c>
      <c r="E41" s="363">
        <f t="shared" si="28"/>
        <v>0</v>
      </c>
      <c r="F41" s="363">
        <f t="shared" si="28"/>
        <v>0</v>
      </c>
      <c r="G41" s="363">
        <f t="shared" si="28"/>
        <v>0</v>
      </c>
      <c r="H41" s="363">
        <f t="shared" si="28"/>
        <v>0</v>
      </c>
      <c r="I41" s="363">
        <f t="shared" si="28"/>
        <v>0</v>
      </c>
      <c r="J41" s="363">
        <f t="shared" si="28"/>
        <v>0</v>
      </c>
      <c r="K41" s="363">
        <f t="shared" si="28"/>
        <v>0</v>
      </c>
      <c r="L41" s="363">
        <f t="shared" si="28"/>
        <v>0</v>
      </c>
      <c r="M41" s="363">
        <f t="shared" si="28"/>
        <v>0</v>
      </c>
      <c r="N41" s="363">
        <f t="shared" si="28"/>
        <v>0</v>
      </c>
      <c r="O41" s="363">
        <f t="shared" si="28"/>
        <v>0</v>
      </c>
      <c r="P41" s="363">
        <f t="shared" si="28"/>
        <v>0</v>
      </c>
      <c r="Q41" s="363">
        <f t="shared" si="28"/>
        <v>0</v>
      </c>
      <c r="R41" s="363">
        <f t="shared" si="28"/>
        <v>0</v>
      </c>
      <c r="S41" s="363">
        <f t="shared" si="28"/>
        <v>0</v>
      </c>
      <c r="T41" s="363">
        <f t="shared" si="28"/>
        <v>0</v>
      </c>
      <c r="U41" s="363">
        <f t="shared" si="28"/>
        <v>0</v>
      </c>
      <c r="V41" s="363">
        <f t="shared" si="28"/>
        <v>0</v>
      </c>
      <c r="W41" s="363">
        <f t="shared" si="28"/>
        <v>0</v>
      </c>
      <c r="X41" s="363">
        <f t="shared" si="28"/>
        <v>0</v>
      </c>
      <c r="Y41" s="363">
        <f t="shared" si="28"/>
        <v>0</v>
      </c>
      <c r="Z41" s="363">
        <f t="shared" si="28"/>
        <v>0</v>
      </c>
      <c r="AA41" s="363">
        <f t="shared" si="28"/>
        <v>0</v>
      </c>
      <c r="AB41" s="363">
        <f t="shared" si="28"/>
        <v>0</v>
      </c>
      <c r="AC41" s="363">
        <f t="shared" si="28"/>
        <v>0</v>
      </c>
      <c r="AD41" s="363">
        <f t="shared" si="28"/>
        <v>0</v>
      </c>
      <c r="AE41" s="363">
        <f t="shared" si="28"/>
        <v>0</v>
      </c>
      <c r="AF41" s="363">
        <f t="shared" si="28"/>
        <v>0</v>
      </c>
      <c r="AG41" s="363">
        <f t="shared" si="28"/>
        <v>0</v>
      </c>
      <c r="AH41" s="363">
        <f t="shared" si="28"/>
        <v>130</v>
      </c>
      <c r="AI41" s="363">
        <f t="shared" si="28"/>
        <v>146</v>
      </c>
      <c r="AJ41" s="363">
        <f t="shared" ref="AJ41:BO41" si="29">+AJ42+AJ43</f>
        <v>172</v>
      </c>
      <c r="AK41" s="363">
        <f t="shared" si="29"/>
        <v>198</v>
      </c>
      <c r="AL41" s="363">
        <f t="shared" si="29"/>
        <v>259</v>
      </c>
      <c r="AM41" s="363">
        <f t="shared" si="29"/>
        <v>305</v>
      </c>
      <c r="AN41" s="363">
        <f t="shared" si="29"/>
        <v>353</v>
      </c>
      <c r="AO41" s="363">
        <f t="shared" si="29"/>
        <v>432</v>
      </c>
      <c r="AP41" s="363">
        <f t="shared" si="29"/>
        <v>539</v>
      </c>
      <c r="AQ41" s="363">
        <f t="shared" si="29"/>
        <v>587</v>
      </c>
      <c r="AR41" s="363">
        <f t="shared" si="29"/>
        <v>772</v>
      </c>
      <c r="AS41" s="363">
        <f t="shared" si="29"/>
        <v>902</v>
      </c>
      <c r="AT41" s="363">
        <f t="shared" si="29"/>
        <v>1081.992</v>
      </c>
      <c r="AU41" s="363">
        <f t="shared" si="29"/>
        <v>1399</v>
      </c>
      <c r="AV41" s="363">
        <f t="shared" si="29"/>
        <v>1899</v>
      </c>
      <c r="AW41" s="363">
        <f t="shared" si="29"/>
        <v>2358</v>
      </c>
      <c r="AX41" s="363">
        <f t="shared" si="29"/>
        <v>2758</v>
      </c>
      <c r="AY41" s="363">
        <f t="shared" si="29"/>
        <v>3222</v>
      </c>
      <c r="AZ41" s="363">
        <f t="shared" si="29"/>
        <v>3507</v>
      </c>
      <c r="BA41" s="363">
        <f t="shared" si="29"/>
        <v>3679</v>
      </c>
      <c r="BB41" s="363">
        <f t="shared" si="29"/>
        <v>3848</v>
      </c>
      <c r="BC41" s="363">
        <f t="shared" si="29"/>
        <v>4051</v>
      </c>
      <c r="BD41" s="363">
        <f t="shared" si="29"/>
        <v>4400</v>
      </c>
      <c r="BE41" s="363">
        <f t="shared" si="29"/>
        <v>4769</v>
      </c>
      <c r="BF41" s="363">
        <f t="shared" si="29"/>
        <v>4773</v>
      </c>
      <c r="BG41" s="363">
        <f t="shared" si="29"/>
        <v>5005</v>
      </c>
      <c r="BH41" s="363">
        <f t="shared" si="29"/>
        <v>5066</v>
      </c>
      <c r="BI41" s="363">
        <f t="shared" si="29"/>
        <v>5028</v>
      </c>
      <c r="BJ41" s="363">
        <f t="shared" si="29"/>
        <v>5094</v>
      </c>
      <c r="BK41" s="363">
        <f t="shared" si="29"/>
        <v>5397</v>
      </c>
      <c r="BL41" s="363">
        <f t="shared" si="29"/>
        <v>5322</v>
      </c>
      <c r="BM41" s="363">
        <f t="shared" si="29"/>
        <v>5211</v>
      </c>
      <c r="BN41" s="363">
        <f t="shared" si="29"/>
        <v>0</v>
      </c>
      <c r="BO41" s="363">
        <f t="shared" si="29"/>
        <v>0</v>
      </c>
      <c r="BP41" s="363">
        <f t="shared" ref="BP41:CC41" si="30">+BP42+BP43</f>
        <v>0</v>
      </c>
      <c r="BQ41" s="363">
        <f t="shared" si="30"/>
        <v>0</v>
      </c>
      <c r="BR41" s="363">
        <f t="shared" si="30"/>
        <v>0</v>
      </c>
      <c r="BS41" s="363">
        <f t="shared" si="30"/>
        <v>0</v>
      </c>
      <c r="BT41" s="363">
        <f t="shared" si="30"/>
        <v>0</v>
      </c>
      <c r="BU41" s="363">
        <f t="shared" si="30"/>
        <v>0</v>
      </c>
      <c r="BV41" s="363">
        <f t="shared" si="30"/>
        <v>0</v>
      </c>
      <c r="BW41" s="363">
        <f t="shared" si="30"/>
        <v>0</v>
      </c>
      <c r="BX41" s="363">
        <f t="shared" si="30"/>
        <v>0</v>
      </c>
      <c r="BY41" s="363">
        <f t="shared" si="30"/>
        <v>0</v>
      </c>
      <c r="BZ41" s="363">
        <f t="shared" si="30"/>
        <v>0</v>
      </c>
      <c r="CA41" s="363">
        <f t="shared" si="30"/>
        <v>0</v>
      </c>
      <c r="CB41" s="363">
        <f t="shared" si="30"/>
        <v>0</v>
      </c>
      <c r="CC41" s="364">
        <f t="shared" si="30"/>
        <v>0</v>
      </c>
    </row>
    <row r="42" spans="2:81" x14ac:dyDescent="0.4">
      <c r="B42" s="255" t="s">
        <v>636</v>
      </c>
      <c r="C42" s="362"/>
      <c r="D42" s="363">
        <f>Income_Support!D25</f>
        <v>0</v>
      </c>
      <c r="E42" s="363">
        <f>Income_Support!E25</f>
        <v>0</v>
      </c>
      <c r="F42" s="363">
        <f>Income_Support!F25</f>
        <v>0</v>
      </c>
      <c r="G42" s="363">
        <f>Income_Support!G25</f>
        <v>0</v>
      </c>
      <c r="H42" s="363">
        <f>Income_Support!H25</f>
        <v>0</v>
      </c>
      <c r="I42" s="363">
        <f>Income_Support!I25</f>
        <v>0</v>
      </c>
      <c r="J42" s="363">
        <f>Income_Support!J25</f>
        <v>0</v>
      </c>
      <c r="K42" s="363">
        <f>Income_Support!K25</f>
        <v>0</v>
      </c>
      <c r="L42" s="363">
        <f>Income_Support!L25</f>
        <v>0</v>
      </c>
      <c r="M42" s="363">
        <f>Income_Support!M25</f>
        <v>0</v>
      </c>
      <c r="N42" s="363">
        <f>Income_Support!N25</f>
        <v>0</v>
      </c>
      <c r="O42" s="363">
        <f>Income_Support!O25</f>
        <v>0</v>
      </c>
      <c r="P42" s="363">
        <f>Income_Support!P25</f>
        <v>0</v>
      </c>
      <c r="Q42" s="363">
        <f>Income_Support!Q25</f>
        <v>0</v>
      </c>
      <c r="R42" s="363">
        <f>Income_Support!R25</f>
        <v>0</v>
      </c>
      <c r="S42" s="363">
        <f>Income_Support!S25</f>
        <v>0</v>
      </c>
      <c r="T42" s="363">
        <f>Income_Support!T25</f>
        <v>0</v>
      </c>
      <c r="U42" s="363">
        <f>Income_Support!U25</f>
        <v>0</v>
      </c>
      <c r="V42" s="363">
        <f>Income_Support!V25</f>
        <v>0</v>
      </c>
      <c r="W42" s="363">
        <f>Income_Support!W25</f>
        <v>0</v>
      </c>
      <c r="X42" s="363">
        <f>Income_Support!X25</f>
        <v>0</v>
      </c>
      <c r="Y42" s="363">
        <f>Income_Support!Y25</f>
        <v>0</v>
      </c>
      <c r="Z42" s="363">
        <f>Income_Support!Z25</f>
        <v>0</v>
      </c>
      <c r="AA42" s="363">
        <f>Income_Support!AA25</f>
        <v>0</v>
      </c>
      <c r="AB42" s="363">
        <f>Income_Support!AB25</f>
        <v>0</v>
      </c>
      <c r="AC42" s="363">
        <f>Income_Support!AC25</f>
        <v>0</v>
      </c>
      <c r="AD42" s="363">
        <f>Income_Support!AD25</f>
        <v>0</v>
      </c>
      <c r="AE42" s="363">
        <f>Income_Support!AE25</f>
        <v>0</v>
      </c>
      <c r="AF42" s="363">
        <f>Income_Support!AF25</f>
        <v>0</v>
      </c>
      <c r="AG42" s="363">
        <f>Income_Support!AG25</f>
        <v>0</v>
      </c>
      <c r="AH42" s="363">
        <f>Income_Support!AH25</f>
        <v>99</v>
      </c>
      <c r="AI42" s="363">
        <f>Income_Support!AI25</f>
        <v>112</v>
      </c>
      <c r="AJ42" s="363">
        <f>Income_Support!AJ25</f>
        <v>131</v>
      </c>
      <c r="AK42" s="363">
        <f>Income_Support!AK25</f>
        <v>151</v>
      </c>
      <c r="AL42" s="363">
        <f>Income_Support!AL25</f>
        <v>198</v>
      </c>
      <c r="AM42" s="363">
        <f>Income_Support!AM25</f>
        <v>233</v>
      </c>
      <c r="AN42" s="363">
        <f>Income_Support!AN25</f>
        <v>270</v>
      </c>
      <c r="AO42" s="363">
        <f>Income_Support!AO25</f>
        <v>331</v>
      </c>
      <c r="AP42" s="363">
        <f>Income_Support!AP25</f>
        <v>412</v>
      </c>
      <c r="AQ42" s="363">
        <f>Income_Support!AQ25</f>
        <v>449</v>
      </c>
      <c r="AR42" s="363">
        <f>Income_Support!AR25</f>
        <v>590</v>
      </c>
      <c r="AS42" s="363">
        <f>Income_Support!AS25</f>
        <v>704</v>
      </c>
      <c r="AT42" s="363">
        <f>Income_Support!AT25</f>
        <v>918.399</v>
      </c>
      <c r="AU42" s="363">
        <f>Income_Support!AU25</f>
        <v>1130</v>
      </c>
      <c r="AV42" s="363">
        <f>Income_Support!AV25</f>
        <v>1632</v>
      </c>
      <c r="AW42" s="363">
        <f>Income_Support!AW25</f>
        <v>2094</v>
      </c>
      <c r="AX42" s="363">
        <f>Income_Support!AX25</f>
        <v>2473</v>
      </c>
      <c r="AY42" s="363">
        <f>Income_Support!AY25</f>
        <v>2858</v>
      </c>
      <c r="AZ42" s="363">
        <f>Income_Support!AZ25</f>
        <v>3010</v>
      </c>
      <c r="BA42" s="363">
        <f>Income_Support!BA25</f>
        <v>3163</v>
      </c>
      <c r="BB42" s="363">
        <f>Income_Support!BB25</f>
        <v>3396</v>
      </c>
      <c r="BC42" s="363">
        <f>Income_Support!BC25</f>
        <v>3604</v>
      </c>
      <c r="BD42" s="363">
        <f>Income_Support!BD25</f>
        <v>3952</v>
      </c>
      <c r="BE42" s="363">
        <f>Income_Support!BE25</f>
        <v>4332</v>
      </c>
      <c r="BF42" s="363">
        <f>Income_Support!BF25</f>
        <v>4346</v>
      </c>
      <c r="BG42" s="363">
        <f>Income_Support!BG25</f>
        <v>4567</v>
      </c>
      <c r="BH42" s="363">
        <f>Income_Support!BH25</f>
        <v>4659</v>
      </c>
      <c r="BI42" s="363">
        <f>Income_Support!BI25</f>
        <v>4720</v>
      </c>
      <c r="BJ42" s="363">
        <f>Income_Support!BJ25</f>
        <v>4790</v>
      </c>
      <c r="BK42" s="363">
        <f>Income_Support!BK25</f>
        <v>5049</v>
      </c>
      <c r="BL42" s="363">
        <f>Income_Support!BL25</f>
        <v>5055</v>
      </c>
      <c r="BM42" s="363">
        <f>Income_Support!BM25</f>
        <v>5136</v>
      </c>
      <c r="BN42" s="363">
        <f>Income_Support!BN25</f>
        <v>0</v>
      </c>
      <c r="BO42" s="363">
        <f>Income_Support!BO25</f>
        <v>0</v>
      </c>
      <c r="BP42" s="363">
        <f>Income_Support!BP25</f>
        <v>0</v>
      </c>
      <c r="BQ42" s="363">
        <f>Income_Support!BQ25</f>
        <v>0</v>
      </c>
      <c r="BR42" s="363">
        <f>Income_Support!BR25</f>
        <v>0</v>
      </c>
      <c r="BS42" s="363">
        <f>Income_Support!BS25</f>
        <v>0</v>
      </c>
      <c r="BT42" s="363">
        <f>Income_Support!BT25</f>
        <v>0</v>
      </c>
      <c r="BU42" s="363">
        <f>Income_Support!BU25</f>
        <v>0</v>
      </c>
      <c r="BV42" s="363">
        <f>Income_Support!BV25</f>
        <v>0</v>
      </c>
      <c r="BW42" s="363">
        <f>Income_Support!BW25</f>
        <v>0</v>
      </c>
      <c r="BX42" s="363">
        <f>Income_Support!BX25</f>
        <v>0</v>
      </c>
      <c r="BY42" s="363">
        <f>Income_Support!BY25</f>
        <v>0</v>
      </c>
      <c r="BZ42" s="363">
        <f>Income_Support!BZ25</f>
        <v>0</v>
      </c>
      <c r="CA42" s="363">
        <f>Income_Support!CA25</f>
        <v>0</v>
      </c>
      <c r="CB42" s="363">
        <f>Income_Support!CB25</f>
        <v>0</v>
      </c>
      <c r="CC42" s="364">
        <f>Income_Support!CC25</f>
        <v>0</v>
      </c>
    </row>
    <row r="43" spans="2:81" x14ac:dyDescent="0.4">
      <c r="B43" s="255" t="s">
        <v>637</v>
      </c>
      <c r="C43" s="362"/>
      <c r="D43" s="363">
        <f>Income_Support!D27</f>
        <v>0</v>
      </c>
      <c r="E43" s="363">
        <f>Income_Support!E27</f>
        <v>0</v>
      </c>
      <c r="F43" s="363">
        <f>Income_Support!F27</f>
        <v>0</v>
      </c>
      <c r="G43" s="363">
        <f>Income_Support!G27</f>
        <v>0</v>
      </c>
      <c r="H43" s="363">
        <f>Income_Support!H27</f>
        <v>0</v>
      </c>
      <c r="I43" s="363">
        <f>Income_Support!I27</f>
        <v>0</v>
      </c>
      <c r="J43" s="363">
        <f>Income_Support!J27</f>
        <v>0</v>
      </c>
      <c r="K43" s="363">
        <f>Income_Support!K27</f>
        <v>0</v>
      </c>
      <c r="L43" s="363">
        <f>Income_Support!L27</f>
        <v>0</v>
      </c>
      <c r="M43" s="363">
        <f>Income_Support!M27</f>
        <v>0</v>
      </c>
      <c r="N43" s="363">
        <f>Income_Support!N27</f>
        <v>0</v>
      </c>
      <c r="O43" s="363">
        <f>Income_Support!O27</f>
        <v>0</v>
      </c>
      <c r="P43" s="363">
        <f>Income_Support!P27</f>
        <v>0</v>
      </c>
      <c r="Q43" s="363">
        <f>Income_Support!Q27</f>
        <v>0</v>
      </c>
      <c r="R43" s="363">
        <f>Income_Support!R27</f>
        <v>0</v>
      </c>
      <c r="S43" s="363">
        <f>Income_Support!S27</f>
        <v>0</v>
      </c>
      <c r="T43" s="363">
        <f>Income_Support!T27</f>
        <v>0</v>
      </c>
      <c r="U43" s="363">
        <f>Income_Support!U27</f>
        <v>0</v>
      </c>
      <c r="V43" s="363">
        <f>Income_Support!V27</f>
        <v>0</v>
      </c>
      <c r="W43" s="363">
        <f>Income_Support!W27</f>
        <v>0</v>
      </c>
      <c r="X43" s="363">
        <f>Income_Support!X27</f>
        <v>0</v>
      </c>
      <c r="Y43" s="363">
        <f>Income_Support!Y27</f>
        <v>0</v>
      </c>
      <c r="Z43" s="363">
        <f>Income_Support!Z27</f>
        <v>0</v>
      </c>
      <c r="AA43" s="363">
        <f>Income_Support!AA27</f>
        <v>0</v>
      </c>
      <c r="AB43" s="363">
        <f>Income_Support!AB27</f>
        <v>0</v>
      </c>
      <c r="AC43" s="363">
        <f>Income_Support!AC27</f>
        <v>0</v>
      </c>
      <c r="AD43" s="363">
        <f>Income_Support!AD27</f>
        <v>0</v>
      </c>
      <c r="AE43" s="363">
        <f>Income_Support!AE27</f>
        <v>0</v>
      </c>
      <c r="AF43" s="363">
        <f>Income_Support!AF27</f>
        <v>0</v>
      </c>
      <c r="AG43" s="363">
        <f>Income_Support!AG27</f>
        <v>0</v>
      </c>
      <c r="AH43" s="363">
        <f>Income_Support!AH27</f>
        <v>31</v>
      </c>
      <c r="AI43" s="363">
        <f>Income_Support!AI27</f>
        <v>34</v>
      </c>
      <c r="AJ43" s="363">
        <f>Income_Support!AJ27</f>
        <v>41</v>
      </c>
      <c r="AK43" s="363">
        <f>Income_Support!AK27</f>
        <v>47</v>
      </c>
      <c r="AL43" s="363">
        <f>Income_Support!AL27</f>
        <v>61</v>
      </c>
      <c r="AM43" s="363">
        <f>Income_Support!AM27</f>
        <v>72</v>
      </c>
      <c r="AN43" s="363">
        <f>Income_Support!AN27</f>
        <v>83</v>
      </c>
      <c r="AO43" s="363">
        <f>Income_Support!AO27</f>
        <v>101</v>
      </c>
      <c r="AP43" s="363">
        <f>Income_Support!AP27</f>
        <v>127</v>
      </c>
      <c r="AQ43" s="363">
        <f>Income_Support!AQ27</f>
        <v>138</v>
      </c>
      <c r="AR43" s="363">
        <f>Income_Support!AR27</f>
        <v>182</v>
      </c>
      <c r="AS43" s="363">
        <f>Income_Support!AS27</f>
        <v>198</v>
      </c>
      <c r="AT43" s="363">
        <f>Income_Support!AT27</f>
        <v>163.59299999999999</v>
      </c>
      <c r="AU43" s="363">
        <f>Income_Support!AU27</f>
        <v>269</v>
      </c>
      <c r="AV43" s="363">
        <f>Income_Support!AV27</f>
        <v>267</v>
      </c>
      <c r="AW43" s="363">
        <f>Income_Support!AW27</f>
        <v>264</v>
      </c>
      <c r="AX43" s="363">
        <f>Income_Support!AX27</f>
        <v>285</v>
      </c>
      <c r="AY43" s="363">
        <f>Income_Support!AY27</f>
        <v>364</v>
      </c>
      <c r="AZ43" s="363">
        <f>Income_Support!AZ27</f>
        <v>497</v>
      </c>
      <c r="BA43" s="363">
        <f>Income_Support!BA27</f>
        <v>516</v>
      </c>
      <c r="BB43" s="363">
        <f>Income_Support!BB27</f>
        <v>452</v>
      </c>
      <c r="BC43" s="363">
        <f>Income_Support!BC27</f>
        <v>447</v>
      </c>
      <c r="BD43" s="363">
        <f>Income_Support!BD27</f>
        <v>448</v>
      </c>
      <c r="BE43" s="363">
        <f>Income_Support!BE27</f>
        <v>437</v>
      </c>
      <c r="BF43" s="363">
        <f>Income_Support!BF27</f>
        <v>427</v>
      </c>
      <c r="BG43" s="363">
        <f>Income_Support!BG27</f>
        <v>438</v>
      </c>
      <c r="BH43" s="363">
        <f>Income_Support!BH27</f>
        <v>407</v>
      </c>
      <c r="BI43" s="363">
        <f>Income_Support!BI27</f>
        <v>308</v>
      </c>
      <c r="BJ43" s="363">
        <f>Income_Support!BJ27</f>
        <v>304</v>
      </c>
      <c r="BK43" s="363">
        <f>Income_Support!BK27</f>
        <v>348</v>
      </c>
      <c r="BL43" s="363">
        <f>Income_Support!BL27</f>
        <v>267</v>
      </c>
      <c r="BM43" s="363">
        <f>Income_Support!BM27</f>
        <v>75</v>
      </c>
      <c r="BN43" s="363">
        <f>Income_Support!BN27</f>
        <v>0</v>
      </c>
      <c r="BO43" s="363">
        <f>Income_Support!BO27</f>
        <v>0</v>
      </c>
      <c r="BP43" s="363">
        <f>Income_Support!BP27</f>
        <v>0</v>
      </c>
      <c r="BQ43" s="363">
        <f>Income_Support!BQ27</f>
        <v>0</v>
      </c>
      <c r="BR43" s="363">
        <f>Income_Support!BR27</f>
        <v>0</v>
      </c>
      <c r="BS43" s="363">
        <f>Income_Support!BS27</f>
        <v>0</v>
      </c>
      <c r="BT43" s="363">
        <f>Income_Support!BT27</f>
        <v>0</v>
      </c>
      <c r="BU43" s="363">
        <f>Income_Support!BU27</f>
        <v>0</v>
      </c>
      <c r="BV43" s="363">
        <f>Income_Support!BV27</f>
        <v>0</v>
      </c>
      <c r="BW43" s="363">
        <f>Income_Support!BW27</f>
        <v>0</v>
      </c>
      <c r="BX43" s="363">
        <f>Income_Support!BX27</f>
        <v>0</v>
      </c>
      <c r="BY43" s="363">
        <f>Income_Support!BY27</f>
        <v>0</v>
      </c>
      <c r="BZ43" s="363">
        <f>Income_Support!BZ27</f>
        <v>0</v>
      </c>
      <c r="CA43" s="363">
        <f>Income_Support!CA27</f>
        <v>0</v>
      </c>
      <c r="CB43" s="363">
        <f>Income_Support!CB27</f>
        <v>0</v>
      </c>
      <c r="CC43" s="364">
        <f>Income_Support!CC27</f>
        <v>0</v>
      </c>
    </row>
    <row r="44" spans="2:81" ht="27" customHeight="1" x14ac:dyDescent="0.4">
      <c r="B44" s="362" t="s">
        <v>638</v>
      </c>
      <c r="C44" s="362"/>
      <c r="D44" s="363">
        <f>Income_Support!D6</f>
        <v>0</v>
      </c>
      <c r="E44" s="363">
        <f>Income_Support!E6</f>
        <v>0</v>
      </c>
      <c r="F44" s="363">
        <f>Income_Support!F6</f>
        <v>0</v>
      </c>
      <c r="G44" s="363">
        <f>Income_Support!G6</f>
        <v>0</v>
      </c>
      <c r="H44" s="363">
        <f>Income_Support!H6</f>
        <v>0</v>
      </c>
      <c r="I44" s="363">
        <f>Income_Support!I6</f>
        <v>0</v>
      </c>
      <c r="J44" s="363">
        <f>Income_Support!J6</f>
        <v>0</v>
      </c>
      <c r="K44" s="363">
        <f>Income_Support!K6</f>
        <v>0</v>
      </c>
      <c r="L44" s="363">
        <f>Income_Support!L6</f>
        <v>0</v>
      </c>
      <c r="M44" s="363">
        <f>Income_Support!M6</f>
        <v>0</v>
      </c>
      <c r="N44" s="363">
        <f>Income_Support!N6</f>
        <v>0</v>
      </c>
      <c r="O44" s="363">
        <f>Income_Support!O6</f>
        <v>0</v>
      </c>
      <c r="P44" s="363">
        <f>Income_Support!P6</f>
        <v>0</v>
      </c>
      <c r="Q44" s="363">
        <f>Income_Support!Q6</f>
        <v>0</v>
      </c>
      <c r="R44" s="363">
        <f>Income_Support!R6</f>
        <v>0</v>
      </c>
      <c r="S44" s="363">
        <f>Income_Support!S6</f>
        <v>0</v>
      </c>
      <c r="T44" s="363">
        <f>Income_Support!T6</f>
        <v>0</v>
      </c>
      <c r="U44" s="363">
        <f>Income_Support!U6</f>
        <v>0</v>
      </c>
      <c r="V44" s="363">
        <f>Income_Support!V6</f>
        <v>0</v>
      </c>
      <c r="W44" s="363">
        <f>Income_Support!W6</f>
        <v>0</v>
      </c>
      <c r="X44" s="363">
        <f>Income_Support!X6</f>
        <v>0</v>
      </c>
      <c r="Y44" s="363">
        <f>Income_Support!Y6</f>
        <v>0</v>
      </c>
      <c r="Z44" s="363">
        <f>Income_Support!Z6</f>
        <v>0</v>
      </c>
      <c r="AA44" s="363">
        <f>Income_Support!AA6</f>
        <v>0</v>
      </c>
      <c r="AB44" s="363">
        <f>Income_Support!AB6</f>
        <v>0</v>
      </c>
      <c r="AC44" s="363">
        <f>Income_Support!AC6</f>
        <v>0</v>
      </c>
      <c r="AD44" s="363">
        <f>Income_Support!AD6</f>
        <v>0</v>
      </c>
      <c r="AE44" s="363">
        <f>Income_Support!AE6</f>
        <v>0</v>
      </c>
      <c r="AF44" s="363">
        <f>Income_Support!AF6</f>
        <v>0</v>
      </c>
      <c r="AG44" s="363">
        <f>Income_Support!AG6</f>
        <v>0</v>
      </c>
      <c r="AH44" s="363">
        <f>Income_Support!AH6</f>
        <v>0</v>
      </c>
      <c r="AI44" s="363">
        <f>Income_Support!AI6</f>
        <v>0</v>
      </c>
      <c r="AJ44" s="363">
        <f>Income_Support!AJ6</f>
        <v>0</v>
      </c>
      <c r="AK44" s="363">
        <f>Income_Support!AK6</f>
        <v>0</v>
      </c>
      <c r="AL44" s="363">
        <f>Income_Support!AL6</f>
        <v>0</v>
      </c>
      <c r="AM44" s="363">
        <f>Income_Support!AM6</f>
        <v>0</v>
      </c>
      <c r="AN44" s="363">
        <f>Income_Support!AN6</f>
        <v>0</v>
      </c>
      <c r="AO44" s="363">
        <f>Income_Support!AO6</f>
        <v>0</v>
      </c>
      <c r="AP44" s="363">
        <f>Income_Support!AP6</f>
        <v>0</v>
      </c>
      <c r="AQ44" s="363">
        <f>Income_Support!AQ6</f>
        <v>0</v>
      </c>
      <c r="AR44" s="363">
        <f>Income_Support!AR6</f>
        <v>0</v>
      </c>
      <c r="AS44" s="363">
        <f>Income_Support!AS6</f>
        <v>0</v>
      </c>
      <c r="AT44" s="363">
        <f>Income_Support!AT6</f>
        <v>0</v>
      </c>
      <c r="AU44" s="363">
        <f>Income_Support!AU6</f>
        <v>0</v>
      </c>
      <c r="AV44" s="363">
        <f>Income_Support!AV6</f>
        <v>0</v>
      </c>
      <c r="AW44" s="363">
        <f>Income_Support!AW6</f>
        <v>0</v>
      </c>
      <c r="AX44" s="363">
        <f>Income_Support!AX6</f>
        <v>0</v>
      </c>
      <c r="AY44" s="363">
        <f>Income_Support!AY6</f>
        <v>0</v>
      </c>
      <c r="AZ44" s="363">
        <f>Income_Support!AZ6</f>
        <v>0</v>
      </c>
      <c r="BA44" s="363">
        <f>Income_Support!BA6</f>
        <v>0</v>
      </c>
      <c r="BB44" s="363">
        <f>Income_Support!BB6</f>
        <v>0</v>
      </c>
      <c r="BC44" s="363">
        <f>Income_Support!BC6</f>
        <v>0</v>
      </c>
      <c r="BD44" s="363">
        <f>Income_Support!BD6</f>
        <v>4621.4050478363251</v>
      </c>
      <c r="BE44" s="363">
        <f>Income_Support!BE6</f>
        <v>5052.9140045040276</v>
      </c>
      <c r="BF44" s="363">
        <f>Income_Support!BF6</f>
        <v>5038.3999390028666</v>
      </c>
      <c r="BG44" s="363">
        <f>Income_Support!BG6</f>
        <v>5050.6973474168963</v>
      </c>
      <c r="BH44" s="363">
        <f>Income_Support!BH6</f>
        <v>4716.6390675993789</v>
      </c>
      <c r="BI44" s="363">
        <f>Income_Support!BI6</f>
        <v>4532.1900443650775</v>
      </c>
      <c r="BJ44" s="363">
        <f>Income_Support!BJ6</f>
        <v>4574.2510630700235</v>
      </c>
      <c r="BK44" s="363">
        <f>Income_Support!BK6</f>
        <v>5056.8584049752199</v>
      </c>
      <c r="BL44" s="363">
        <f>Income_Support!BL6</f>
        <v>5098.7516794821649</v>
      </c>
      <c r="BM44" s="363">
        <f>Income_Support!BM6</f>
        <v>4984.9200626353177</v>
      </c>
      <c r="BN44" s="363">
        <f>Income_Support!BN6</f>
        <v>4635.0118573493246</v>
      </c>
      <c r="BO44" s="363">
        <f>Income_Support!BO6</f>
        <v>4042.2862376047092</v>
      </c>
      <c r="BP44" s="363">
        <f>Income_Support!BP6</f>
        <v>2489.4119175746559</v>
      </c>
      <c r="BQ44" s="363">
        <f>Income_Support!BQ6</f>
        <v>991.64976374931302</v>
      </c>
      <c r="BR44" s="363">
        <f>Income_Support!BR6</f>
        <v>459.84335153560301</v>
      </c>
      <c r="BS44" s="363">
        <f>Income_Support!BS6</f>
        <v>233.19424866448765</v>
      </c>
      <c r="BT44" s="363">
        <f>Income_Support!BT6</f>
        <v>99.729245369872473</v>
      </c>
      <c r="BU44" s="363">
        <f>Income_Support!BU6</f>
        <v>28.960770188816397</v>
      </c>
      <c r="BV44" s="363">
        <f>Income_Support!BV6</f>
        <v>3.1480217970206676</v>
      </c>
      <c r="BW44" s="363">
        <f>Income_Support!BW6</f>
        <v>8.4495000000000002E-4</v>
      </c>
      <c r="BX44" s="363">
        <f>Income_Support!BX6</f>
        <v>0</v>
      </c>
      <c r="BY44" s="363">
        <f>Income_Support!BY6</f>
        <v>0</v>
      </c>
      <c r="BZ44" s="363">
        <f>Income_Support!BZ6</f>
        <v>0</v>
      </c>
      <c r="CA44" s="363">
        <f>Income_Support!CA6</f>
        <v>0</v>
      </c>
      <c r="CB44" s="363">
        <f>Income_Support!CB6</f>
        <v>0</v>
      </c>
      <c r="CC44" s="364">
        <f>Income_Support!CC6</f>
        <v>0</v>
      </c>
    </row>
    <row r="45" spans="2:81" s="219" customFormat="1" ht="35.25" customHeight="1" x14ac:dyDescent="0.4">
      <c r="B45" s="72" t="s">
        <v>474</v>
      </c>
      <c r="D45" s="360">
        <f t="shared" ref="D45:AI45" si="31">SUM(D46:D51)</f>
        <v>0</v>
      </c>
      <c r="E45" s="360">
        <f t="shared" si="31"/>
        <v>0</v>
      </c>
      <c r="F45" s="360">
        <f t="shared" si="31"/>
        <v>0</v>
      </c>
      <c r="G45" s="360">
        <f t="shared" si="31"/>
        <v>0</v>
      </c>
      <c r="H45" s="360">
        <f t="shared" si="31"/>
        <v>0</v>
      </c>
      <c r="I45" s="360">
        <f t="shared" si="31"/>
        <v>0</v>
      </c>
      <c r="J45" s="360">
        <f t="shared" si="31"/>
        <v>0</v>
      </c>
      <c r="K45" s="360">
        <f t="shared" si="31"/>
        <v>0</v>
      </c>
      <c r="L45" s="360">
        <f t="shared" si="31"/>
        <v>0</v>
      </c>
      <c r="M45" s="360">
        <f t="shared" si="31"/>
        <v>0</v>
      </c>
      <c r="N45" s="360">
        <f t="shared" si="31"/>
        <v>0</v>
      </c>
      <c r="O45" s="360">
        <f t="shared" si="31"/>
        <v>0</v>
      </c>
      <c r="P45" s="360">
        <f t="shared" si="31"/>
        <v>0</v>
      </c>
      <c r="Q45" s="360">
        <f t="shared" si="31"/>
        <v>0</v>
      </c>
      <c r="R45" s="360">
        <f t="shared" si="31"/>
        <v>0</v>
      </c>
      <c r="S45" s="360">
        <f t="shared" si="31"/>
        <v>0</v>
      </c>
      <c r="T45" s="360">
        <f t="shared" si="31"/>
        <v>0</v>
      </c>
      <c r="U45" s="360">
        <f t="shared" si="31"/>
        <v>0</v>
      </c>
      <c r="V45" s="360">
        <f t="shared" si="31"/>
        <v>0</v>
      </c>
      <c r="W45" s="360">
        <f t="shared" si="31"/>
        <v>0</v>
      </c>
      <c r="X45" s="360">
        <f t="shared" si="31"/>
        <v>0</v>
      </c>
      <c r="Y45" s="360">
        <f t="shared" si="31"/>
        <v>0</v>
      </c>
      <c r="Z45" s="360">
        <f t="shared" si="31"/>
        <v>0</v>
      </c>
      <c r="AA45" s="360">
        <f t="shared" si="31"/>
        <v>0</v>
      </c>
      <c r="AB45" s="360">
        <f t="shared" si="31"/>
        <v>0</v>
      </c>
      <c r="AC45" s="360">
        <f t="shared" si="31"/>
        <v>0</v>
      </c>
      <c r="AD45" s="360">
        <f t="shared" si="31"/>
        <v>0</v>
      </c>
      <c r="AE45" s="360">
        <f t="shared" si="31"/>
        <v>0</v>
      </c>
      <c r="AF45" s="360">
        <f t="shared" si="31"/>
        <v>0</v>
      </c>
      <c r="AG45" s="360">
        <f t="shared" si="31"/>
        <v>0</v>
      </c>
      <c r="AH45" s="360">
        <f t="shared" si="31"/>
        <v>0</v>
      </c>
      <c r="AI45" s="360">
        <f t="shared" si="31"/>
        <v>0</v>
      </c>
      <c r="AJ45" s="360">
        <f t="shared" ref="AJ45:BO45" si="32">SUM(AJ46:AJ51)</f>
        <v>0</v>
      </c>
      <c r="AK45" s="360">
        <f t="shared" si="32"/>
        <v>0</v>
      </c>
      <c r="AL45" s="360">
        <f t="shared" si="32"/>
        <v>0</v>
      </c>
      <c r="AM45" s="360">
        <f t="shared" si="32"/>
        <v>0</v>
      </c>
      <c r="AN45" s="360">
        <f t="shared" si="32"/>
        <v>0</v>
      </c>
      <c r="AO45" s="360">
        <f t="shared" si="32"/>
        <v>0</v>
      </c>
      <c r="AP45" s="360">
        <f t="shared" si="32"/>
        <v>0</v>
      </c>
      <c r="AQ45" s="360">
        <f t="shared" si="32"/>
        <v>0</v>
      </c>
      <c r="AR45" s="360">
        <f t="shared" si="32"/>
        <v>0</v>
      </c>
      <c r="AS45" s="360">
        <f t="shared" si="32"/>
        <v>0</v>
      </c>
      <c r="AT45" s="360">
        <f t="shared" si="32"/>
        <v>0</v>
      </c>
      <c r="AU45" s="360">
        <f t="shared" si="32"/>
        <v>0</v>
      </c>
      <c r="AV45" s="360">
        <f t="shared" si="32"/>
        <v>0</v>
      </c>
      <c r="AW45" s="360">
        <f t="shared" si="32"/>
        <v>0</v>
      </c>
      <c r="AX45" s="360">
        <f t="shared" si="32"/>
        <v>0</v>
      </c>
      <c r="AY45" s="360">
        <f t="shared" si="32"/>
        <v>0</v>
      </c>
      <c r="AZ45" s="360">
        <f t="shared" si="32"/>
        <v>0.67478636681710258</v>
      </c>
      <c r="BA45" s="360">
        <f t="shared" si="32"/>
        <v>0.59893208292979916</v>
      </c>
      <c r="BB45" s="360">
        <f t="shared" si="32"/>
        <v>0.7927511605905786</v>
      </c>
      <c r="BC45" s="360">
        <f t="shared" si="32"/>
        <v>0.83138374719943231</v>
      </c>
      <c r="BD45" s="360">
        <f t="shared" si="32"/>
        <v>34.623468114520129</v>
      </c>
      <c r="BE45" s="360">
        <f t="shared" si="32"/>
        <v>35.665811448461369</v>
      </c>
      <c r="BF45" s="360">
        <f t="shared" si="32"/>
        <v>36.528469425287277</v>
      </c>
      <c r="BG45" s="360">
        <f t="shared" si="32"/>
        <v>38.454766130387029</v>
      </c>
      <c r="BH45" s="360">
        <f t="shared" si="32"/>
        <v>40.630497965276064</v>
      </c>
      <c r="BI45" s="360">
        <f t="shared" si="32"/>
        <v>43.252848733168477</v>
      </c>
      <c r="BJ45" s="360">
        <f t="shared" si="32"/>
        <v>43.847256103741508</v>
      </c>
      <c r="BK45" s="360">
        <f t="shared" si="32"/>
        <v>45.626822693065797</v>
      </c>
      <c r="BL45" s="360">
        <f t="shared" si="32"/>
        <v>45.207231434106404</v>
      </c>
      <c r="BM45" s="360">
        <f t="shared" si="32"/>
        <v>44.371539689148136</v>
      </c>
      <c r="BN45" s="360">
        <f t="shared" si="32"/>
        <v>40.83203648893268</v>
      </c>
      <c r="BO45" s="360">
        <f t="shared" si="32"/>
        <v>38.888216340725897</v>
      </c>
      <c r="BP45" s="360">
        <f t="shared" ref="BP45:CC45" si="33">SUM(BP46:BP51)</f>
        <v>36.353633540650932</v>
      </c>
      <c r="BQ45" s="360">
        <f t="shared" si="33"/>
        <v>32.45312115020652</v>
      </c>
      <c r="BR45" s="360">
        <f t="shared" si="33"/>
        <v>26.402124661144192</v>
      </c>
      <c r="BS45" s="360">
        <f t="shared" si="33"/>
        <v>27.937378632992221</v>
      </c>
      <c r="BT45" s="360">
        <f t="shared" si="33"/>
        <v>28.007179146003878</v>
      </c>
      <c r="BU45" s="360">
        <f t="shared" si="33"/>
        <v>28.637308097811459</v>
      </c>
      <c r="BV45" s="360">
        <f t="shared" si="33"/>
        <v>27.878271817198716</v>
      </c>
      <c r="BW45" s="360">
        <f t="shared" si="33"/>
        <v>25.575737116440717</v>
      </c>
      <c r="BX45" s="360">
        <f t="shared" si="33"/>
        <v>24.663972768518434</v>
      </c>
      <c r="BY45" s="360">
        <f t="shared" si="33"/>
        <v>24.823782567927935</v>
      </c>
      <c r="BZ45" s="360">
        <f t="shared" si="33"/>
        <v>24.252128215016718</v>
      </c>
      <c r="CA45" s="360">
        <f t="shared" si="33"/>
        <v>23.46394427612352</v>
      </c>
      <c r="CB45" s="360">
        <f t="shared" si="33"/>
        <v>20.52809358742379</v>
      </c>
      <c r="CC45" s="361">
        <f t="shared" si="33"/>
        <v>15.114577398465087</v>
      </c>
    </row>
    <row r="46" spans="2:81" x14ac:dyDescent="0.4">
      <c r="B46" s="65" t="s">
        <v>626</v>
      </c>
      <c r="D46" s="363">
        <v>0</v>
      </c>
      <c r="E46" s="363">
        <v>0</v>
      </c>
      <c r="F46" s="363">
        <v>0</v>
      </c>
      <c r="G46" s="363">
        <v>0</v>
      </c>
      <c r="H46" s="363">
        <v>0</v>
      </c>
      <c r="I46" s="363">
        <v>0</v>
      </c>
      <c r="J46" s="363">
        <v>0</v>
      </c>
      <c r="K46" s="363">
        <v>0</v>
      </c>
      <c r="L46" s="363">
        <v>0</v>
      </c>
      <c r="M46" s="363">
        <v>0</v>
      </c>
      <c r="N46" s="363">
        <v>0</v>
      </c>
      <c r="O46" s="363">
        <v>0</v>
      </c>
      <c r="P46" s="363">
        <v>0</v>
      </c>
      <c r="Q46" s="363">
        <v>0</v>
      </c>
      <c r="R46" s="363">
        <v>0</v>
      </c>
      <c r="S46" s="363">
        <v>0</v>
      </c>
      <c r="T46" s="363">
        <v>0</v>
      </c>
      <c r="U46" s="363">
        <v>0</v>
      </c>
      <c r="V46" s="363">
        <v>0</v>
      </c>
      <c r="W46" s="363">
        <v>0</v>
      </c>
      <c r="X46" s="363">
        <v>0</v>
      </c>
      <c r="Y46" s="363">
        <v>0</v>
      </c>
      <c r="Z46" s="363">
        <v>0</v>
      </c>
      <c r="AA46" s="363">
        <v>0</v>
      </c>
      <c r="AB46" s="363">
        <v>0</v>
      </c>
      <c r="AC46" s="363">
        <v>0</v>
      </c>
      <c r="AD46" s="363">
        <v>0</v>
      </c>
      <c r="AE46" s="363">
        <v>0</v>
      </c>
      <c r="AF46" s="363">
        <v>0</v>
      </c>
      <c r="AG46" s="363">
        <v>0</v>
      </c>
      <c r="AH46" s="363">
        <v>0</v>
      </c>
      <c r="AI46" s="363">
        <v>0</v>
      </c>
      <c r="AJ46" s="363">
        <v>0</v>
      </c>
      <c r="AK46" s="363">
        <v>0</v>
      </c>
      <c r="AL46" s="363">
        <v>0</v>
      </c>
      <c r="AM46" s="363">
        <v>0</v>
      </c>
      <c r="AN46" s="363">
        <v>0</v>
      </c>
      <c r="AO46" s="363">
        <v>0</v>
      </c>
      <c r="AP46" s="363">
        <v>0</v>
      </c>
      <c r="AQ46" s="363">
        <v>0</v>
      </c>
      <c r="AR46" s="363">
        <v>0</v>
      </c>
      <c r="AS46" s="363">
        <v>0</v>
      </c>
      <c r="AT46" s="363">
        <v>0</v>
      </c>
      <c r="AU46" s="363">
        <v>0</v>
      </c>
      <c r="AV46" s="363">
        <v>0</v>
      </c>
      <c r="AW46" s="363">
        <v>0</v>
      </c>
      <c r="AX46" s="363">
        <v>0</v>
      </c>
      <c r="AY46" s="363">
        <v>0</v>
      </c>
      <c r="AZ46" s="363">
        <v>0</v>
      </c>
      <c r="BA46" s="363">
        <v>0</v>
      </c>
      <c r="BB46" s="363">
        <v>0</v>
      </c>
      <c r="BC46" s="363">
        <v>0</v>
      </c>
      <c r="BD46" s="363">
        <v>0.65718828949339425</v>
      </c>
      <c r="BE46" s="363">
        <v>0.65961774767740922</v>
      </c>
      <c r="BF46" s="363">
        <v>0.61416010666464504</v>
      </c>
      <c r="BG46" s="363">
        <v>0.64327284102213389</v>
      </c>
      <c r="BH46" s="363">
        <v>0.56909610654458576</v>
      </c>
      <c r="BI46" s="363">
        <v>0.36958824835770193</v>
      </c>
      <c r="BJ46" s="363">
        <v>0.30519888145244678</v>
      </c>
      <c r="BK46" s="363">
        <v>0.23575728742998373</v>
      </c>
      <c r="BL46" s="363">
        <v>0.24668982671490491</v>
      </c>
      <c r="BM46" s="363">
        <v>2.3007021579193026E-2</v>
      </c>
      <c r="BN46" s="363">
        <v>6.6229018446189308E-2</v>
      </c>
      <c r="BO46" s="363">
        <v>4.5510349958351487E-2</v>
      </c>
      <c r="BP46" s="363">
        <v>3.7685317600419987E-2</v>
      </c>
      <c r="BQ46" s="363">
        <v>1.0318898363200005E-2</v>
      </c>
      <c r="BR46" s="363">
        <v>1.8837864942849449E-3</v>
      </c>
      <c r="BS46" s="363">
        <v>1.445139657974061E-2</v>
      </c>
      <c r="BT46" s="363">
        <v>2.5122654185181499E-3</v>
      </c>
      <c r="BU46" s="363">
        <v>1.7034652455562972E-3</v>
      </c>
      <c r="BV46" s="363">
        <v>0</v>
      </c>
      <c r="BW46" s="363">
        <v>0</v>
      </c>
      <c r="BX46" s="363">
        <v>0</v>
      </c>
      <c r="BY46" s="363">
        <v>0</v>
      </c>
      <c r="BZ46" s="363">
        <v>0</v>
      </c>
      <c r="CA46" s="363">
        <v>0</v>
      </c>
      <c r="CB46" s="363">
        <v>0</v>
      </c>
      <c r="CC46" s="364">
        <v>0</v>
      </c>
    </row>
    <row r="47" spans="2:81" x14ac:dyDescent="0.4">
      <c r="B47" s="65" t="s">
        <v>627</v>
      </c>
      <c r="D47" s="363">
        <v>0</v>
      </c>
      <c r="E47" s="363">
        <v>0</v>
      </c>
      <c r="F47" s="363">
        <v>0</v>
      </c>
      <c r="G47" s="363">
        <v>0</v>
      </c>
      <c r="H47" s="363">
        <v>0</v>
      </c>
      <c r="I47" s="363">
        <v>0</v>
      </c>
      <c r="J47" s="363">
        <v>0</v>
      </c>
      <c r="K47" s="363">
        <v>0</v>
      </c>
      <c r="L47" s="363">
        <v>0</v>
      </c>
      <c r="M47" s="363">
        <v>0</v>
      </c>
      <c r="N47" s="363">
        <v>0</v>
      </c>
      <c r="O47" s="363">
        <v>0</v>
      </c>
      <c r="P47" s="363">
        <v>0</v>
      </c>
      <c r="Q47" s="363">
        <v>0</v>
      </c>
      <c r="R47" s="363">
        <v>0</v>
      </c>
      <c r="S47" s="363">
        <v>0</v>
      </c>
      <c r="T47" s="363">
        <v>0</v>
      </c>
      <c r="U47" s="363">
        <v>0</v>
      </c>
      <c r="V47" s="363">
        <v>0</v>
      </c>
      <c r="W47" s="363">
        <v>0</v>
      </c>
      <c r="X47" s="363">
        <v>0</v>
      </c>
      <c r="Y47" s="363">
        <v>0</v>
      </c>
      <c r="Z47" s="363">
        <v>0</v>
      </c>
      <c r="AA47" s="363">
        <v>0</v>
      </c>
      <c r="AB47" s="363">
        <v>0</v>
      </c>
      <c r="AC47" s="363">
        <v>0</v>
      </c>
      <c r="AD47" s="363">
        <v>0</v>
      </c>
      <c r="AE47" s="363">
        <v>0</v>
      </c>
      <c r="AF47" s="363">
        <v>0</v>
      </c>
      <c r="AG47" s="363">
        <v>0</v>
      </c>
      <c r="AH47" s="363">
        <v>0</v>
      </c>
      <c r="AI47" s="363">
        <v>0</v>
      </c>
      <c r="AJ47" s="363">
        <v>0</v>
      </c>
      <c r="AK47" s="363">
        <v>0</v>
      </c>
      <c r="AL47" s="363">
        <v>0</v>
      </c>
      <c r="AM47" s="363">
        <v>0</v>
      </c>
      <c r="AN47" s="363">
        <v>0</v>
      </c>
      <c r="AO47" s="363">
        <v>0</v>
      </c>
      <c r="AP47" s="363">
        <v>0</v>
      </c>
      <c r="AQ47" s="363">
        <v>0</v>
      </c>
      <c r="AR47" s="363">
        <v>0</v>
      </c>
      <c r="AS47" s="363">
        <v>0</v>
      </c>
      <c r="AT47" s="363">
        <v>0</v>
      </c>
      <c r="AU47" s="363">
        <v>0</v>
      </c>
      <c r="AV47" s="363">
        <v>0</v>
      </c>
      <c r="AW47" s="363">
        <v>0</v>
      </c>
      <c r="AX47" s="363">
        <v>0</v>
      </c>
      <c r="AY47" s="363">
        <v>0</v>
      </c>
      <c r="AZ47" s="363">
        <v>0</v>
      </c>
      <c r="BA47" s="363">
        <v>0</v>
      </c>
      <c r="BB47" s="363">
        <v>0</v>
      </c>
      <c r="BC47" s="363">
        <v>0</v>
      </c>
      <c r="BD47" s="363">
        <v>0.83490584753342767</v>
      </c>
      <c r="BE47" s="363">
        <v>0.96871066395731165</v>
      </c>
      <c r="BF47" s="363">
        <v>0.86645963935969617</v>
      </c>
      <c r="BG47" s="363">
        <v>0.93290704319178597</v>
      </c>
      <c r="BH47" s="363">
        <v>0.86172184550005193</v>
      </c>
      <c r="BI47" s="363">
        <v>0.7535594465593668</v>
      </c>
      <c r="BJ47" s="363">
        <v>0.61606420391432104</v>
      </c>
      <c r="BK47" s="363">
        <v>0.59496192869333198</v>
      </c>
      <c r="BL47" s="363">
        <v>0.50784210671851249</v>
      </c>
      <c r="BM47" s="363">
        <v>0.1715312649729579</v>
      </c>
      <c r="BN47" s="363">
        <v>5.3013631425028018E-2</v>
      </c>
      <c r="BO47" s="363">
        <v>4.3135207998276373E-2</v>
      </c>
      <c r="BP47" s="363">
        <v>3.9155262509991989E-2</v>
      </c>
      <c r="BQ47" s="363">
        <v>0</v>
      </c>
      <c r="BR47" s="363">
        <v>0</v>
      </c>
      <c r="BS47" s="363">
        <v>1.3701443416006638E-2</v>
      </c>
      <c r="BT47" s="363">
        <v>1.1074839000055632E-3</v>
      </c>
      <c r="BU47" s="363">
        <v>5.6918760047808287E-3</v>
      </c>
      <c r="BV47" s="363">
        <v>0</v>
      </c>
      <c r="BW47" s="363">
        <v>0</v>
      </c>
      <c r="BX47" s="363">
        <v>0</v>
      </c>
      <c r="BY47" s="363">
        <v>0</v>
      </c>
      <c r="BZ47" s="363">
        <v>0</v>
      </c>
      <c r="CA47" s="363">
        <v>0</v>
      </c>
      <c r="CB47" s="363">
        <v>0</v>
      </c>
      <c r="CC47" s="364">
        <v>0</v>
      </c>
    </row>
    <row r="48" spans="2:81" x14ac:dyDescent="0.4">
      <c r="B48" s="65" t="s">
        <v>628</v>
      </c>
      <c r="D48" s="363">
        <v>0</v>
      </c>
      <c r="E48" s="363">
        <v>0</v>
      </c>
      <c r="F48" s="363">
        <v>0</v>
      </c>
      <c r="G48" s="363">
        <v>0</v>
      </c>
      <c r="H48" s="363">
        <v>0</v>
      </c>
      <c r="I48" s="363">
        <v>0</v>
      </c>
      <c r="J48" s="363">
        <v>0</v>
      </c>
      <c r="K48" s="363">
        <v>0</v>
      </c>
      <c r="L48" s="363">
        <v>0</v>
      </c>
      <c r="M48" s="363">
        <v>0</v>
      </c>
      <c r="N48" s="363">
        <v>0</v>
      </c>
      <c r="O48" s="363">
        <v>0</v>
      </c>
      <c r="P48" s="363">
        <v>0</v>
      </c>
      <c r="Q48" s="363">
        <v>0</v>
      </c>
      <c r="R48" s="363">
        <v>0</v>
      </c>
      <c r="S48" s="363">
        <v>0</v>
      </c>
      <c r="T48" s="363">
        <v>0</v>
      </c>
      <c r="U48" s="363">
        <v>0</v>
      </c>
      <c r="V48" s="363">
        <v>0</v>
      </c>
      <c r="W48" s="363">
        <v>0</v>
      </c>
      <c r="X48" s="363">
        <v>0</v>
      </c>
      <c r="Y48" s="363">
        <v>0</v>
      </c>
      <c r="Z48" s="363">
        <v>0</v>
      </c>
      <c r="AA48" s="363">
        <v>0</v>
      </c>
      <c r="AB48" s="363">
        <v>0</v>
      </c>
      <c r="AC48" s="363">
        <v>0</v>
      </c>
      <c r="AD48" s="363">
        <v>0</v>
      </c>
      <c r="AE48" s="363">
        <v>0</v>
      </c>
      <c r="AF48" s="363">
        <v>0</v>
      </c>
      <c r="AG48" s="363">
        <v>0</v>
      </c>
      <c r="AH48" s="363">
        <v>0</v>
      </c>
      <c r="AI48" s="363">
        <v>0</v>
      </c>
      <c r="AJ48" s="363">
        <v>0</v>
      </c>
      <c r="AK48" s="363">
        <v>0</v>
      </c>
      <c r="AL48" s="363">
        <v>0</v>
      </c>
      <c r="AM48" s="363">
        <v>0</v>
      </c>
      <c r="AN48" s="363">
        <v>0</v>
      </c>
      <c r="AO48" s="363">
        <v>0</v>
      </c>
      <c r="AP48" s="363">
        <v>0</v>
      </c>
      <c r="AQ48" s="363">
        <v>0</v>
      </c>
      <c r="AR48" s="363">
        <v>0</v>
      </c>
      <c r="AS48" s="363">
        <v>0</v>
      </c>
      <c r="AT48" s="363">
        <v>0</v>
      </c>
      <c r="AU48" s="363">
        <v>0</v>
      </c>
      <c r="AV48" s="363">
        <v>0</v>
      </c>
      <c r="AW48" s="363">
        <v>0</v>
      </c>
      <c r="AX48" s="363">
        <v>0</v>
      </c>
      <c r="AY48" s="363">
        <v>0</v>
      </c>
      <c r="AZ48" s="363">
        <v>0</v>
      </c>
      <c r="BA48" s="363">
        <v>0</v>
      </c>
      <c r="BB48" s="363">
        <v>0</v>
      </c>
      <c r="BC48" s="363">
        <v>0</v>
      </c>
      <c r="BD48" s="363">
        <v>30.774870660454607</v>
      </c>
      <c r="BE48" s="363">
        <v>31.893007667063369</v>
      </c>
      <c r="BF48" s="363">
        <v>33.371362437999551</v>
      </c>
      <c r="BG48" s="363">
        <v>35.293395654988082</v>
      </c>
      <c r="BH48" s="363">
        <v>37.547544752346781</v>
      </c>
      <c r="BI48" s="363">
        <v>40.430379120942867</v>
      </c>
      <c r="BJ48" s="363">
        <v>41.052292974275822</v>
      </c>
      <c r="BK48" s="363">
        <v>42.896472213400102</v>
      </c>
      <c r="BL48" s="363">
        <v>42.477261339479007</v>
      </c>
      <c r="BM48" s="363">
        <v>41.740168259267435</v>
      </c>
      <c r="BN48" s="363">
        <v>37.787304681455318</v>
      </c>
      <c r="BO48" s="363">
        <v>34.313865787762815</v>
      </c>
      <c r="BP48" s="363">
        <v>24.022601033394039</v>
      </c>
      <c r="BQ48" s="363">
        <v>9.2516373982275297</v>
      </c>
      <c r="BR48" s="363">
        <v>1.9070515045415264</v>
      </c>
      <c r="BS48" s="363">
        <v>1.3411651043112389</v>
      </c>
      <c r="BT48" s="363">
        <v>0.43256197391286383</v>
      </c>
      <c r="BU48" s="363">
        <v>0.25281754794475858</v>
      </c>
      <c r="BV48" s="363">
        <v>0</v>
      </c>
      <c r="BW48" s="363">
        <v>0</v>
      </c>
      <c r="BX48" s="363">
        <v>0</v>
      </c>
      <c r="BY48" s="363">
        <v>0</v>
      </c>
      <c r="BZ48" s="363">
        <v>0</v>
      </c>
      <c r="CA48" s="363">
        <v>0</v>
      </c>
      <c r="CB48" s="363">
        <v>0</v>
      </c>
      <c r="CC48" s="364">
        <v>0</v>
      </c>
    </row>
    <row r="49" spans="1:81" x14ac:dyDescent="0.4">
      <c r="B49" s="65" t="s">
        <v>630</v>
      </c>
      <c r="D49" s="363">
        <v>0</v>
      </c>
      <c r="E49" s="363">
        <v>0</v>
      </c>
      <c r="F49" s="363">
        <v>0</v>
      </c>
      <c r="G49" s="363">
        <v>0</v>
      </c>
      <c r="H49" s="363">
        <v>0</v>
      </c>
      <c r="I49" s="363">
        <v>0</v>
      </c>
      <c r="J49" s="363">
        <v>0</v>
      </c>
      <c r="K49" s="363">
        <v>0</v>
      </c>
      <c r="L49" s="363">
        <v>0</v>
      </c>
      <c r="M49" s="363">
        <v>0</v>
      </c>
      <c r="N49" s="363">
        <v>0</v>
      </c>
      <c r="O49" s="363">
        <v>0</v>
      </c>
      <c r="P49" s="363">
        <v>0</v>
      </c>
      <c r="Q49" s="363">
        <v>0</v>
      </c>
      <c r="R49" s="363">
        <v>0</v>
      </c>
      <c r="S49" s="363">
        <v>0</v>
      </c>
      <c r="T49" s="363">
        <v>0</v>
      </c>
      <c r="U49" s="363">
        <v>0</v>
      </c>
      <c r="V49" s="363">
        <v>0</v>
      </c>
      <c r="W49" s="363">
        <v>0</v>
      </c>
      <c r="X49" s="363">
        <v>0</v>
      </c>
      <c r="Y49" s="363">
        <v>0</v>
      </c>
      <c r="Z49" s="363">
        <v>0</v>
      </c>
      <c r="AA49" s="363">
        <v>0</v>
      </c>
      <c r="AB49" s="363">
        <v>0</v>
      </c>
      <c r="AC49" s="363">
        <v>0</v>
      </c>
      <c r="AD49" s="363">
        <v>0</v>
      </c>
      <c r="AE49" s="363">
        <v>0</v>
      </c>
      <c r="AF49" s="363">
        <v>0</v>
      </c>
      <c r="AG49" s="363">
        <v>0</v>
      </c>
      <c r="AH49" s="363">
        <v>0</v>
      </c>
      <c r="AI49" s="363">
        <v>0</v>
      </c>
      <c r="AJ49" s="363">
        <v>0</v>
      </c>
      <c r="AK49" s="363">
        <v>0</v>
      </c>
      <c r="AL49" s="363">
        <v>0</v>
      </c>
      <c r="AM49" s="363">
        <v>0</v>
      </c>
      <c r="AN49" s="363">
        <v>0</v>
      </c>
      <c r="AO49" s="363">
        <v>0</v>
      </c>
      <c r="AP49" s="363">
        <v>0</v>
      </c>
      <c r="AQ49" s="363">
        <v>0</v>
      </c>
      <c r="AR49" s="363">
        <v>0</v>
      </c>
      <c r="AS49" s="363">
        <v>0</v>
      </c>
      <c r="AT49" s="363">
        <v>0</v>
      </c>
      <c r="AU49" s="363">
        <v>0</v>
      </c>
      <c r="AV49" s="363">
        <v>0</v>
      </c>
      <c r="AW49" s="363">
        <v>0</v>
      </c>
      <c r="AX49" s="363">
        <v>0</v>
      </c>
      <c r="AY49" s="363">
        <v>0</v>
      </c>
      <c r="AZ49" s="363">
        <v>0</v>
      </c>
      <c r="BA49" s="363">
        <v>0</v>
      </c>
      <c r="BB49" s="363">
        <v>0</v>
      </c>
      <c r="BC49" s="363">
        <v>0</v>
      </c>
      <c r="BD49" s="363">
        <v>0</v>
      </c>
      <c r="BE49" s="363">
        <v>0</v>
      </c>
      <c r="BF49" s="363">
        <v>0</v>
      </c>
      <c r="BG49" s="363">
        <v>0</v>
      </c>
      <c r="BH49" s="363">
        <v>0</v>
      </c>
      <c r="BI49" s="363">
        <v>0</v>
      </c>
      <c r="BJ49" s="363">
        <v>0</v>
      </c>
      <c r="BK49" s="363">
        <v>0</v>
      </c>
      <c r="BL49" s="363">
        <v>0</v>
      </c>
      <c r="BM49" s="363">
        <v>0</v>
      </c>
      <c r="BN49" s="363">
        <v>0</v>
      </c>
      <c r="BO49" s="363">
        <v>0</v>
      </c>
      <c r="BP49" s="363">
        <v>0</v>
      </c>
      <c r="BQ49" s="363">
        <v>0</v>
      </c>
      <c r="BR49" s="363">
        <v>0</v>
      </c>
      <c r="BS49" s="363">
        <v>0</v>
      </c>
      <c r="BT49" s="363">
        <v>0</v>
      </c>
      <c r="BU49" s="363">
        <v>0</v>
      </c>
      <c r="BV49" s="363">
        <v>0</v>
      </c>
      <c r="BW49" s="363">
        <v>0</v>
      </c>
      <c r="BX49" s="363">
        <v>0</v>
      </c>
      <c r="BY49" s="363">
        <v>0</v>
      </c>
      <c r="BZ49" s="363">
        <v>0</v>
      </c>
      <c r="CA49" s="363">
        <v>0</v>
      </c>
      <c r="CB49" s="363">
        <v>0</v>
      </c>
      <c r="CC49" s="364">
        <v>0</v>
      </c>
    </row>
    <row r="50" spans="1:81" x14ac:dyDescent="0.4">
      <c r="B50" s="65" t="s">
        <v>623</v>
      </c>
      <c r="D50" s="363">
        <v>0</v>
      </c>
      <c r="E50" s="363">
        <v>0</v>
      </c>
      <c r="F50" s="363">
        <v>0</v>
      </c>
      <c r="G50" s="363">
        <v>0</v>
      </c>
      <c r="H50" s="363">
        <v>0</v>
      </c>
      <c r="I50" s="363">
        <v>0</v>
      </c>
      <c r="J50" s="363">
        <v>0</v>
      </c>
      <c r="K50" s="363">
        <v>0</v>
      </c>
      <c r="L50" s="363">
        <v>0</v>
      </c>
      <c r="M50" s="363">
        <v>0</v>
      </c>
      <c r="N50" s="363">
        <v>0</v>
      </c>
      <c r="O50" s="363">
        <v>0</v>
      </c>
      <c r="P50" s="363">
        <v>0</v>
      </c>
      <c r="Q50" s="363">
        <v>0</v>
      </c>
      <c r="R50" s="363">
        <v>0</v>
      </c>
      <c r="S50" s="363">
        <v>0</v>
      </c>
      <c r="T50" s="363">
        <v>0</v>
      </c>
      <c r="U50" s="363">
        <v>0</v>
      </c>
      <c r="V50" s="363">
        <v>0</v>
      </c>
      <c r="W50" s="363">
        <v>0</v>
      </c>
      <c r="X50" s="363">
        <v>0</v>
      </c>
      <c r="Y50" s="363">
        <v>0</v>
      </c>
      <c r="Z50" s="363">
        <v>0</v>
      </c>
      <c r="AA50" s="363">
        <v>0</v>
      </c>
      <c r="AB50" s="363">
        <v>0</v>
      </c>
      <c r="AC50" s="363">
        <v>0</v>
      </c>
      <c r="AD50" s="363">
        <v>0</v>
      </c>
      <c r="AE50" s="363">
        <v>0</v>
      </c>
      <c r="AF50" s="363">
        <v>0</v>
      </c>
      <c r="AG50" s="363">
        <v>0</v>
      </c>
      <c r="AH50" s="363">
        <v>0</v>
      </c>
      <c r="AI50" s="363">
        <v>0</v>
      </c>
      <c r="AJ50" s="363">
        <v>0</v>
      </c>
      <c r="AK50" s="363">
        <v>0</v>
      </c>
      <c r="AL50" s="363">
        <v>0</v>
      </c>
      <c r="AM50" s="363">
        <v>0</v>
      </c>
      <c r="AN50" s="363">
        <v>0</v>
      </c>
      <c r="AO50" s="363">
        <v>0</v>
      </c>
      <c r="AP50" s="363">
        <v>0</v>
      </c>
      <c r="AQ50" s="363">
        <v>0</v>
      </c>
      <c r="AR50" s="363">
        <v>0</v>
      </c>
      <c r="AS50" s="363">
        <v>0</v>
      </c>
      <c r="AT50" s="363">
        <v>0</v>
      </c>
      <c r="AU50" s="363">
        <v>0</v>
      </c>
      <c r="AV50" s="363">
        <v>0</v>
      </c>
      <c r="AW50" s="363">
        <v>0</v>
      </c>
      <c r="AX50" s="363">
        <v>0</v>
      </c>
      <c r="AY50" s="363">
        <v>0</v>
      </c>
      <c r="AZ50" s="363">
        <v>0</v>
      </c>
      <c r="BA50" s="363">
        <v>0</v>
      </c>
      <c r="BB50" s="363">
        <v>0</v>
      </c>
      <c r="BC50" s="363">
        <v>0</v>
      </c>
      <c r="BD50" s="363">
        <v>0</v>
      </c>
      <c r="BE50" s="363">
        <v>0</v>
      </c>
      <c r="BF50" s="363">
        <v>0</v>
      </c>
      <c r="BG50" s="363">
        <v>0</v>
      </c>
      <c r="BH50" s="363">
        <v>0</v>
      </c>
      <c r="BI50" s="363">
        <v>0</v>
      </c>
      <c r="BJ50" s="363">
        <v>0</v>
      </c>
      <c r="BK50" s="363">
        <v>0</v>
      </c>
      <c r="BL50" s="363">
        <v>2.4244544775759685E-2</v>
      </c>
      <c r="BM50" s="363">
        <v>0.49113380543421603</v>
      </c>
      <c r="BN50" s="363">
        <v>1.0931583540805547</v>
      </c>
      <c r="BO50" s="363">
        <v>2.6166438237862635</v>
      </c>
      <c r="BP50" s="363">
        <v>10.362282313574157</v>
      </c>
      <c r="BQ50" s="363">
        <v>21.796001639175824</v>
      </c>
      <c r="BR50" s="363">
        <v>24.000351111014286</v>
      </c>
      <c r="BS50" s="363">
        <v>26.229091891955552</v>
      </c>
      <c r="BT50" s="363">
        <v>27.256264308592748</v>
      </c>
      <c r="BU50" s="363">
        <v>28.216449142840297</v>
      </c>
      <c r="BV50" s="363">
        <v>27.747752806608453</v>
      </c>
      <c r="BW50" s="363">
        <v>25.456162448432035</v>
      </c>
      <c r="BX50" s="363">
        <v>24.567469391312404</v>
      </c>
      <c r="BY50" s="363">
        <v>24.738094585735869</v>
      </c>
      <c r="BZ50" s="363">
        <v>24.175582829901742</v>
      </c>
      <c r="CA50" s="363">
        <v>23.396573090426969</v>
      </c>
      <c r="CB50" s="363">
        <v>20.470770098070741</v>
      </c>
      <c r="CC50" s="364">
        <v>15.06763398483848</v>
      </c>
    </row>
    <row r="51" spans="1:81" s="291" customFormat="1" ht="27" customHeight="1" thickBot="1" x14ac:dyDescent="0.4">
      <c r="B51" s="77" t="s">
        <v>639</v>
      </c>
      <c r="C51" s="396"/>
      <c r="D51" s="368">
        <v>0</v>
      </c>
      <c r="E51" s="368">
        <v>0</v>
      </c>
      <c r="F51" s="368">
        <v>0</v>
      </c>
      <c r="G51" s="368">
        <v>0</v>
      </c>
      <c r="H51" s="368">
        <v>0</v>
      </c>
      <c r="I51" s="368">
        <v>0</v>
      </c>
      <c r="J51" s="368">
        <v>0</v>
      </c>
      <c r="K51" s="368">
        <v>0</v>
      </c>
      <c r="L51" s="368">
        <v>0</v>
      </c>
      <c r="M51" s="368">
        <v>0</v>
      </c>
      <c r="N51" s="368">
        <v>0</v>
      </c>
      <c r="O51" s="368">
        <v>0</v>
      </c>
      <c r="P51" s="368">
        <v>0</v>
      </c>
      <c r="Q51" s="368">
        <v>0</v>
      </c>
      <c r="R51" s="368">
        <v>0</v>
      </c>
      <c r="S51" s="368">
        <v>0</v>
      </c>
      <c r="T51" s="368">
        <v>0</v>
      </c>
      <c r="U51" s="368">
        <v>0</v>
      </c>
      <c r="V51" s="368">
        <v>0</v>
      </c>
      <c r="W51" s="368">
        <v>0</v>
      </c>
      <c r="X51" s="368">
        <v>0</v>
      </c>
      <c r="Y51" s="368">
        <v>0</v>
      </c>
      <c r="Z51" s="368">
        <v>0</v>
      </c>
      <c r="AA51" s="368">
        <v>0</v>
      </c>
      <c r="AB51" s="368">
        <v>0</v>
      </c>
      <c r="AC51" s="368">
        <v>0</v>
      </c>
      <c r="AD51" s="368">
        <v>0</v>
      </c>
      <c r="AE51" s="368">
        <v>0</v>
      </c>
      <c r="AF51" s="368">
        <v>0</v>
      </c>
      <c r="AG51" s="368">
        <v>0</v>
      </c>
      <c r="AH51" s="368">
        <v>0</v>
      </c>
      <c r="AI51" s="368">
        <v>0</v>
      </c>
      <c r="AJ51" s="368">
        <v>0</v>
      </c>
      <c r="AK51" s="368">
        <v>0</v>
      </c>
      <c r="AL51" s="368">
        <v>0</v>
      </c>
      <c r="AM51" s="368">
        <v>0</v>
      </c>
      <c r="AN51" s="368">
        <v>0</v>
      </c>
      <c r="AO51" s="368">
        <v>0</v>
      </c>
      <c r="AP51" s="368">
        <v>0</v>
      </c>
      <c r="AQ51" s="368">
        <v>0</v>
      </c>
      <c r="AR51" s="368">
        <v>0</v>
      </c>
      <c r="AS51" s="368">
        <v>0</v>
      </c>
      <c r="AT51" s="368">
        <v>0</v>
      </c>
      <c r="AU51" s="368">
        <v>0</v>
      </c>
      <c r="AV51" s="368">
        <v>0</v>
      </c>
      <c r="AW51" s="368">
        <v>0</v>
      </c>
      <c r="AX51" s="368">
        <v>0</v>
      </c>
      <c r="AY51" s="368">
        <v>0</v>
      </c>
      <c r="AZ51" s="368">
        <v>0.67478636681710258</v>
      </c>
      <c r="BA51" s="368">
        <v>0.59893208292979916</v>
      </c>
      <c r="BB51" s="368">
        <v>0.7927511605905786</v>
      </c>
      <c r="BC51" s="368">
        <v>0.83138374719943231</v>
      </c>
      <c r="BD51" s="368">
        <v>2.3565033170387002</v>
      </c>
      <c r="BE51" s="368">
        <v>2.1444753697632777</v>
      </c>
      <c r="BF51" s="368">
        <v>1.6764872412633873</v>
      </c>
      <c r="BG51" s="368">
        <v>1.5851905911850244</v>
      </c>
      <c r="BH51" s="368">
        <v>1.6521352608846456</v>
      </c>
      <c r="BI51" s="368">
        <v>1.6993219173085448</v>
      </c>
      <c r="BJ51" s="368">
        <v>1.8737000440989178</v>
      </c>
      <c r="BK51" s="368">
        <v>1.8996312635423793</v>
      </c>
      <c r="BL51" s="368">
        <v>1.9511936164182131</v>
      </c>
      <c r="BM51" s="368">
        <v>1.945699337894331</v>
      </c>
      <c r="BN51" s="368">
        <v>1.832330803525585</v>
      </c>
      <c r="BO51" s="368">
        <v>1.8690611712201957</v>
      </c>
      <c r="BP51" s="368">
        <v>1.8919096135723212</v>
      </c>
      <c r="BQ51" s="368">
        <v>1.395163214439967</v>
      </c>
      <c r="BR51" s="368">
        <v>0.49283825909409629</v>
      </c>
      <c r="BS51" s="368">
        <v>0.33896879672968472</v>
      </c>
      <c r="BT51" s="368">
        <v>0.31473311417974154</v>
      </c>
      <c r="BU51" s="368">
        <v>0.16064606577606863</v>
      </c>
      <c r="BV51" s="368">
        <v>0.130519010590263</v>
      </c>
      <c r="BW51" s="368">
        <v>0.11957466800868301</v>
      </c>
      <c r="BX51" s="368">
        <v>9.6503377206030486E-2</v>
      </c>
      <c r="BY51" s="368">
        <v>8.5687982192066942E-2</v>
      </c>
      <c r="BZ51" s="368">
        <v>7.6545385114976869E-2</v>
      </c>
      <c r="CA51" s="368">
        <v>6.7371185696549596E-2</v>
      </c>
      <c r="CB51" s="368">
        <v>5.7323489353050032E-2</v>
      </c>
      <c r="CC51" s="369">
        <v>4.6943413626607595E-2</v>
      </c>
    </row>
    <row r="52" spans="1:81" ht="26.25" customHeight="1" x14ac:dyDescent="0.4">
      <c r="A52" s="322"/>
      <c r="B52" s="154" t="s">
        <v>640</v>
      </c>
      <c r="D52" s="47" t="s">
        <v>141</v>
      </c>
      <c r="E52" s="47" t="s">
        <v>142</v>
      </c>
      <c r="F52" s="47" t="s">
        <v>143</v>
      </c>
      <c r="G52" s="47" t="s">
        <v>144</v>
      </c>
      <c r="H52" s="47" t="s">
        <v>145</v>
      </c>
      <c r="I52" s="47" t="s">
        <v>146</v>
      </c>
      <c r="J52" s="47" t="s">
        <v>147</v>
      </c>
      <c r="K52" s="47" t="s">
        <v>148</v>
      </c>
      <c r="L52" s="47" t="s">
        <v>149</v>
      </c>
      <c r="M52" s="47" t="s">
        <v>150</v>
      </c>
      <c r="N52" s="47" t="s">
        <v>151</v>
      </c>
      <c r="O52" s="47" t="s">
        <v>152</v>
      </c>
      <c r="P52" s="47" t="s">
        <v>153</v>
      </c>
      <c r="Q52" s="47" t="s">
        <v>154</v>
      </c>
      <c r="R52" s="47" t="s">
        <v>155</v>
      </c>
      <c r="S52" s="47" t="s">
        <v>156</v>
      </c>
      <c r="T52" s="47" t="s">
        <v>157</v>
      </c>
      <c r="U52" s="47" t="s">
        <v>158</v>
      </c>
      <c r="V52" s="47" t="s">
        <v>159</v>
      </c>
      <c r="W52" s="47" t="s">
        <v>160</v>
      </c>
      <c r="X52" s="47" t="s">
        <v>161</v>
      </c>
      <c r="Y52" s="47" t="s">
        <v>162</v>
      </c>
      <c r="Z52" s="47" t="s">
        <v>163</v>
      </c>
      <c r="AA52" s="47" t="s">
        <v>164</v>
      </c>
      <c r="AB52" s="47" t="s">
        <v>165</v>
      </c>
      <c r="AC52" s="47" t="s">
        <v>166</v>
      </c>
      <c r="AD52" s="47" t="s">
        <v>167</v>
      </c>
      <c r="AE52" s="47" t="s">
        <v>168</v>
      </c>
      <c r="AF52" s="47" t="s">
        <v>169</v>
      </c>
      <c r="AG52" s="47" t="s">
        <v>170</v>
      </c>
      <c r="AH52" s="47" t="s">
        <v>171</v>
      </c>
      <c r="AI52" s="47" t="s">
        <v>172</v>
      </c>
      <c r="AJ52" s="47" t="s">
        <v>173</v>
      </c>
      <c r="AK52" s="47" t="s">
        <v>174</v>
      </c>
      <c r="AL52" s="47" t="s">
        <v>175</v>
      </c>
      <c r="AM52" s="47" t="s">
        <v>176</v>
      </c>
      <c r="AN52" s="47" t="s">
        <v>177</v>
      </c>
      <c r="AO52" s="47" t="s">
        <v>178</v>
      </c>
      <c r="AP52" s="47" t="s">
        <v>179</v>
      </c>
      <c r="AQ52" s="47" t="s">
        <v>180</v>
      </c>
      <c r="AR52" s="47" t="s">
        <v>181</v>
      </c>
      <c r="AS52" s="47" t="s">
        <v>182</v>
      </c>
      <c r="AT52" s="47" t="s">
        <v>183</v>
      </c>
      <c r="AU52" s="47" t="s">
        <v>184</v>
      </c>
      <c r="AV52" s="47" t="s">
        <v>185</v>
      </c>
      <c r="AW52" s="47" t="s">
        <v>186</v>
      </c>
      <c r="AX52" s="47" t="s">
        <v>187</v>
      </c>
      <c r="AY52" s="47" t="s">
        <v>87</v>
      </c>
      <c r="AZ52" s="47" t="s">
        <v>88</v>
      </c>
      <c r="BA52" s="47" t="s">
        <v>89</v>
      </c>
      <c r="BB52" s="47" t="s">
        <v>90</v>
      </c>
      <c r="BC52" s="47" t="s">
        <v>91</v>
      </c>
      <c r="BD52" s="47" t="s">
        <v>92</v>
      </c>
      <c r="BE52" s="47" t="s">
        <v>93</v>
      </c>
      <c r="BF52" s="47" t="s">
        <v>94</v>
      </c>
      <c r="BG52" s="47" t="s">
        <v>95</v>
      </c>
      <c r="BH52" s="47" t="s">
        <v>96</v>
      </c>
      <c r="BI52" s="47" t="s">
        <v>97</v>
      </c>
      <c r="BJ52" s="47" t="s">
        <v>98</v>
      </c>
      <c r="BK52" s="47" t="s">
        <v>99</v>
      </c>
      <c r="BL52" s="47" t="s">
        <v>100</v>
      </c>
      <c r="BM52" s="47" t="s">
        <v>101</v>
      </c>
      <c r="BN52" s="47" t="s">
        <v>102</v>
      </c>
      <c r="BO52" s="47" t="s">
        <v>103</v>
      </c>
      <c r="BP52" s="47" t="s">
        <v>104</v>
      </c>
      <c r="BQ52" s="47" t="s">
        <v>105</v>
      </c>
      <c r="BR52" s="47" t="s">
        <v>106</v>
      </c>
      <c r="BS52" s="47" t="s">
        <v>107</v>
      </c>
      <c r="BT52" s="47" t="s">
        <v>108</v>
      </c>
      <c r="BU52" s="47" t="s">
        <v>109</v>
      </c>
      <c r="BV52" s="47" t="s">
        <v>110</v>
      </c>
      <c r="BW52" s="47" t="s">
        <v>111</v>
      </c>
      <c r="BX52" s="47" t="s">
        <v>112</v>
      </c>
      <c r="BY52" s="47" t="s">
        <v>113</v>
      </c>
      <c r="BZ52" s="47" t="s">
        <v>114</v>
      </c>
      <c r="CA52" s="47" t="s">
        <v>115</v>
      </c>
      <c r="CB52" s="47" t="s">
        <v>116</v>
      </c>
      <c r="CC52" s="48" t="s">
        <v>117</v>
      </c>
    </row>
    <row r="53" spans="1:81" ht="15" customHeight="1" x14ac:dyDescent="0.4">
      <c r="A53" s="322"/>
      <c r="B53" s="302" t="s">
        <v>302</v>
      </c>
      <c r="C53" s="323"/>
      <c r="D53" s="248" t="s">
        <v>119</v>
      </c>
      <c r="E53" s="248" t="s">
        <v>119</v>
      </c>
      <c r="F53" s="248" t="s">
        <v>119</v>
      </c>
      <c r="G53" s="248" t="s">
        <v>119</v>
      </c>
      <c r="H53" s="248" t="s">
        <v>119</v>
      </c>
      <c r="I53" s="248" t="s">
        <v>119</v>
      </c>
      <c r="J53" s="248" t="s">
        <v>119</v>
      </c>
      <c r="K53" s="248" t="s">
        <v>119</v>
      </c>
      <c r="L53" s="248" t="s">
        <v>119</v>
      </c>
      <c r="M53" s="248" t="s">
        <v>119</v>
      </c>
      <c r="N53" s="248" t="s">
        <v>119</v>
      </c>
      <c r="O53" s="248" t="s">
        <v>119</v>
      </c>
      <c r="P53" s="248" t="s">
        <v>119</v>
      </c>
      <c r="Q53" s="248" t="s">
        <v>119</v>
      </c>
      <c r="R53" s="248" t="s">
        <v>119</v>
      </c>
      <c r="S53" s="248" t="s">
        <v>119</v>
      </c>
      <c r="T53" s="248" t="s">
        <v>119</v>
      </c>
      <c r="U53" s="248" t="s">
        <v>119</v>
      </c>
      <c r="V53" s="248" t="s">
        <v>119</v>
      </c>
      <c r="W53" s="248" t="s">
        <v>119</v>
      </c>
      <c r="X53" s="248" t="s">
        <v>119</v>
      </c>
      <c r="Y53" s="248" t="s">
        <v>119</v>
      </c>
      <c r="Z53" s="248" t="s">
        <v>119</v>
      </c>
      <c r="AA53" s="248" t="s">
        <v>119</v>
      </c>
      <c r="AB53" s="248" t="s">
        <v>119</v>
      </c>
      <c r="AC53" s="248" t="s">
        <v>119</v>
      </c>
      <c r="AD53" s="248" t="s">
        <v>119</v>
      </c>
      <c r="AE53" s="248" t="s">
        <v>119</v>
      </c>
      <c r="AF53" s="248" t="s">
        <v>119</v>
      </c>
      <c r="AG53" s="248" t="s">
        <v>119</v>
      </c>
      <c r="AH53" s="248" t="s">
        <v>119</v>
      </c>
      <c r="AI53" s="248" t="s">
        <v>119</v>
      </c>
      <c r="AJ53" s="248" t="s">
        <v>119</v>
      </c>
      <c r="AK53" s="248" t="s">
        <v>119</v>
      </c>
      <c r="AL53" s="248" t="s">
        <v>119</v>
      </c>
      <c r="AM53" s="248" t="s">
        <v>119</v>
      </c>
      <c r="AN53" s="248" t="s">
        <v>119</v>
      </c>
      <c r="AO53" s="248" t="s">
        <v>119</v>
      </c>
      <c r="AP53" s="248" t="s">
        <v>119</v>
      </c>
      <c r="AQ53" s="248" t="s">
        <v>119</v>
      </c>
      <c r="AR53" s="248" t="s">
        <v>119</v>
      </c>
      <c r="AS53" s="248" t="s">
        <v>119</v>
      </c>
      <c r="AT53" s="248" t="s">
        <v>119</v>
      </c>
      <c r="AU53" s="248" t="s">
        <v>119</v>
      </c>
      <c r="AV53" s="248" t="s">
        <v>119</v>
      </c>
      <c r="AW53" s="248" t="s">
        <v>119</v>
      </c>
      <c r="AX53" s="248" t="s">
        <v>119</v>
      </c>
      <c r="AY53" s="248" t="s">
        <v>119</v>
      </c>
      <c r="AZ53" s="248" t="s">
        <v>119</v>
      </c>
      <c r="BA53" s="248" t="s">
        <v>119</v>
      </c>
      <c r="BB53" s="248" t="s">
        <v>119</v>
      </c>
      <c r="BC53" s="248" t="s">
        <v>119</v>
      </c>
      <c r="BD53" s="248" t="s">
        <v>119</v>
      </c>
      <c r="BE53" s="248" t="s">
        <v>119</v>
      </c>
      <c r="BF53" s="248" t="s">
        <v>119</v>
      </c>
      <c r="BG53" s="248" t="s">
        <v>119</v>
      </c>
      <c r="BH53" s="248" t="s">
        <v>119</v>
      </c>
      <c r="BI53" s="248" t="s">
        <v>119</v>
      </c>
      <c r="BJ53" s="248" t="s">
        <v>119</v>
      </c>
      <c r="BK53" s="248" t="s">
        <v>119</v>
      </c>
      <c r="BL53" s="248" t="s">
        <v>119</v>
      </c>
      <c r="BM53" s="248" t="s">
        <v>119</v>
      </c>
      <c r="BN53" s="248" t="s">
        <v>119</v>
      </c>
      <c r="BO53" s="248" t="s">
        <v>119</v>
      </c>
      <c r="BP53" s="248" t="s">
        <v>119</v>
      </c>
      <c r="BQ53" s="248" t="s">
        <v>119</v>
      </c>
      <c r="BR53" s="248" t="s">
        <v>119</v>
      </c>
      <c r="BS53" s="248" t="s">
        <v>119</v>
      </c>
      <c r="BT53" s="248" t="s">
        <v>119</v>
      </c>
      <c r="BU53" s="248" t="s">
        <v>119</v>
      </c>
      <c r="BV53" s="248" t="s">
        <v>119</v>
      </c>
      <c r="BW53" s="248" t="s">
        <v>119</v>
      </c>
      <c r="BX53" s="248" t="s">
        <v>120</v>
      </c>
      <c r="BY53" s="248" t="s">
        <v>120</v>
      </c>
      <c r="BZ53" s="248" t="s">
        <v>120</v>
      </c>
      <c r="CA53" s="248" t="s">
        <v>120</v>
      </c>
      <c r="CB53" s="248" t="s">
        <v>120</v>
      </c>
      <c r="CC53" s="249" t="s">
        <v>120</v>
      </c>
    </row>
    <row r="54" spans="1:81" s="219" customFormat="1" ht="30.75" customHeight="1" x14ac:dyDescent="0.4">
      <c r="A54" s="316"/>
      <c r="B54" s="102" t="s">
        <v>622</v>
      </c>
      <c r="C54" s="93"/>
      <c r="D54" s="360">
        <v>1519.4181640952579</v>
      </c>
      <c r="E54" s="360">
        <v>2230.6630460812271</v>
      </c>
      <c r="F54" s="360">
        <v>2279.2550357277555</v>
      </c>
      <c r="G54" s="360">
        <v>1959.7636477021745</v>
      </c>
      <c r="H54" s="360">
        <v>2247.6910082650534</v>
      </c>
      <c r="I54" s="360">
        <v>2360.2840643376999</v>
      </c>
      <c r="J54" s="360">
        <v>2302.1804872532966</v>
      </c>
      <c r="K54" s="360">
        <v>2609.2077438601314</v>
      </c>
      <c r="L54" s="360">
        <v>2383.6544980633294</v>
      </c>
      <c r="M54" s="360">
        <v>2625.0091967480553</v>
      </c>
      <c r="N54" s="360">
        <v>3072.0303742722749</v>
      </c>
      <c r="O54" s="360">
        <v>2990.2722776721675</v>
      </c>
      <c r="P54" s="360">
        <v>3029.4464208212744</v>
      </c>
      <c r="Q54" s="360">
        <v>3346.8195018425477</v>
      </c>
      <c r="R54" s="360">
        <v>3389.7099414513013</v>
      </c>
      <c r="S54" s="360">
        <v>3951.706781690074</v>
      </c>
      <c r="T54" s="360">
        <v>3960.5654538293516</v>
      </c>
      <c r="U54" s="360">
        <v>4648.0320436438169</v>
      </c>
      <c r="V54" s="360">
        <v>4658.9930286327753</v>
      </c>
      <c r="W54" s="360">
        <v>5592.7622278741583</v>
      </c>
      <c r="X54" s="360">
        <v>5733.8590804708147</v>
      </c>
      <c r="Y54" s="360">
        <v>5891.0464645727388</v>
      </c>
      <c r="Z54" s="360">
        <v>5235.8025464478851</v>
      </c>
      <c r="AA54" s="360">
        <v>5389.084304063018</v>
      </c>
      <c r="AB54" s="360">
        <v>5842.4044388013035</v>
      </c>
      <c r="AC54" s="360">
        <v>6045.0942129638288</v>
      </c>
      <c r="AD54" s="360">
        <v>6099.2023872862947</v>
      </c>
      <c r="AE54" s="360">
        <v>6521.6063943188028</v>
      </c>
      <c r="AF54" s="360">
        <v>7069.2507905925204</v>
      </c>
      <c r="AG54" s="360">
        <v>7569.3648847055665</v>
      </c>
      <c r="AH54" s="360">
        <f t="shared" ref="AH54:CC54" si="34">SUM(AH55:AH56)</f>
        <v>8867.8494923284361</v>
      </c>
      <c r="AI54" s="360">
        <f t="shared" si="34"/>
        <v>8227.4324958867437</v>
      </c>
      <c r="AJ54" s="360">
        <f t="shared" si="34"/>
        <v>7652.2733034392559</v>
      </c>
      <c r="AK54" s="360">
        <f t="shared" si="34"/>
        <v>7899.722338614617</v>
      </c>
      <c r="AL54" s="360">
        <f t="shared" si="34"/>
        <v>7921.2838677057844</v>
      </c>
      <c r="AM54" s="360">
        <f t="shared" si="34"/>
        <v>7749.1055681468515</v>
      </c>
      <c r="AN54" s="360">
        <f t="shared" si="34"/>
        <v>8410.8034275852115</v>
      </c>
      <c r="AO54" s="360">
        <f t="shared" si="34"/>
        <v>8795.781350214369</v>
      </c>
      <c r="AP54" s="360">
        <f t="shared" si="34"/>
        <v>9344.9174238709456</v>
      </c>
      <c r="AQ54" s="360">
        <f t="shared" si="34"/>
        <v>9732.4501040042524</v>
      </c>
      <c r="AR54" s="360">
        <f t="shared" si="34"/>
        <v>10482.125403509139</v>
      </c>
      <c r="AS54" s="360">
        <f t="shared" si="34"/>
        <v>11088.401633053652</v>
      </c>
      <c r="AT54" s="360">
        <f t="shared" si="34"/>
        <v>11931.075666762234</v>
      </c>
      <c r="AU54" s="360">
        <f t="shared" si="34"/>
        <v>14198.64512764501</v>
      </c>
      <c r="AV54" s="360">
        <f t="shared" si="34"/>
        <v>16263.048430910854</v>
      </c>
      <c r="AW54" s="360">
        <f t="shared" si="34"/>
        <v>18278.446905278211</v>
      </c>
      <c r="AX54" s="360">
        <f t="shared" si="34"/>
        <v>19913.148835467742</v>
      </c>
      <c r="AY54" s="360">
        <f t="shared" si="34"/>
        <v>19952.193026907367</v>
      </c>
      <c r="AZ54" s="360">
        <f t="shared" si="34"/>
        <v>19470.831998141472</v>
      </c>
      <c r="BA54" s="360">
        <f t="shared" si="34"/>
        <v>19560.662865771163</v>
      </c>
      <c r="BB54" s="360">
        <f t="shared" si="34"/>
        <v>19232.322405272771</v>
      </c>
      <c r="BC54" s="360">
        <f t="shared" si="34"/>
        <v>18773.691891862967</v>
      </c>
      <c r="BD54" s="360">
        <f t="shared" si="34"/>
        <v>18955.950232765645</v>
      </c>
      <c r="BE54" s="360">
        <f t="shared" si="34"/>
        <v>19261.573713777969</v>
      </c>
      <c r="BF54" s="360">
        <f t="shared" si="34"/>
        <v>18737.505477683499</v>
      </c>
      <c r="BG54" s="360">
        <f t="shared" si="34"/>
        <v>18602.766658192282</v>
      </c>
      <c r="BH54" s="395">
        <f t="shared" si="34"/>
        <v>17560.516598282997</v>
      </c>
      <c r="BI54" s="360">
        <f t="shared" si="34"/>
        <v>16810.359726394607</v>
      </c>
      <c r="BJ54" s="360">
        <f t="shared" si="34"/>
        <v>16294.322075642545</v>
      </c>
      <c r="BK54" s="360">
        <f t="shared" si="34"/>
        <v>16595.351306713186</v>
      </c>
      <c r="BL54" s="360">
        <f t="shared" si="34"/>
        <v>16179.367308177581</v>
      </c>
      <c r="BM54" s="360">
        <f t="shared" si="34"/>
        <v>16729.330157562279</v>
      </c>
      <c r="BN54" s="360">
        <f t="shared" si="34"/>
        <v>16482.768773729702</v>
      </c>
      <c r="BO54" s="360">
        <f t="shared" si="34"/>
        <v>16360.14826055071</v>
      </c>
      <c r="BP54" s="360">
        <f t="shared" si="34"/>
        <v>16055.567299535747</v>
      </c>
      <c r="BQ54" s="360">
        <f t="shared" si="34"/>
        <v>15821.730158899687</v>
      </c>
      <c r="BR54" s="360">
        <f t="shared" si="34"/>
        <v>16523.863411080427</v>
      </c>
      <c r="BS54" s="360">
        <f t="shared" si="34"/>
        <v>17273.956775072522</v>
      </c>
      <c r="BT54" s="360">
        <f t="shared" si="34"/>
        <v>17017.20424464707</v>
      </c>
      <c r="BU54" s="360">
        <f t="shared" si="34"/>
        <v>17087.415300217242</v>
      </c>
      <c r="BV54" s="360">
        <f t="shared" si="34"/>
        <v>16363.155368000487</v>
      </c>
      <c r="BW54" s="360">
        <f t="shared" si="34"/>
        <v>14683.697317082748</v>
      </c>
      <c r="BX54" s="360">
        <f t="shared" si="34"/>
        <v>13222.478851308097</v>
      </c>
      <c r="BY54" s="360">
        <f t="shared" si="34"/>
        <v>13524.066591524217</v>
      </c>
      <c r="BZ54" s="360">
        <f t="shared" si="34"/>
        <v>13229.714256005354</v>
      </c>
      <c r="CA54" s="360">
        <f t="shared" si="34"/>
        <v>12544.352075109697</v>
      </c>
      <c r="CB54" s="360">
        <f t="shared" si="34"/>
        <v>10750.058178336118</v>
      </c>
      <c r="CC54" s="361">
        <f t="shared" si="34"/>
        <v>7750.2668686813049</v>
      </c>
    </row>
    <row r="55" spans="1:81" s="219" customFormat="1" x14ac:dyDescent="0.4">
      <c r="A55" s="316"/>
      <c r="B55" s="362" t="s">
        <v>408</v>
      </c>
      <c r="C55" s="93"/>
      <c r="D55" s="363">
        <v>0</v>
      </c>
      <c r="E55" s="363">
        <v>0</v>
      </c>
      <c r="F55" s="363">
        <v>0</v>
      </c>
      <c r="G55" s="363">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3">
        <v>0</v>
      </c>
      <c r="AC55" s="363">
        <v>0</v>
      </c>
      <c r="AD55" s="363">
        <v>0</v>
      </c>
      <c r="AE55" s="363">
        <v>0</v>
      </c>
      <c r="AF55" s="363">
        <v>0</v>
      </c>
      <c r="AG55" s="363">
        <v>0</v>
      </c>
      <c r="AH55" s="363">
        <v>8484.2243570699629</v>
      </c>
      <c r="AI55" s="363">
        <v>7838.7368860970282</v>
      </c>
      <c r="AJ55" s="363">
        <v>7274.8397190620963</v>
      </c>
      <c r="AK55" s="363">
        <v>7494.1996266469605</v>
      </c>
      <c r="AL55" s="363">
        <v>7479.1928524763607</v>
      </c>
      <c r="AM55" s="363">
        <v>7244.1623210244215</v>
      </c>
      <c r="AN55" s="363">
        <v>7811.1655339611998</v>
      </c>
      <c r="AO55" s="363">
        <v>8089.7805738262859</v>
      </c>
      <c r="AP55" s="363">
        <v>8473.918337209072</v>
      </c>
      <c r="AQ55" s="363">
        <v>8710.6199204440654</v>
      </c>
      <c r="AR55" s="363">
        <v>9309.2619006903078</v>
      </c>
      <c r="AS55" s="363">
        <v>9748.2893817383974</v>
      </c>
      <c r="AT55" s="363">
        <v>10390.685353618923</v>
      </c>
      <c r="AU55" s="363">
        <v>12341.528299358588</v>
      </c>
      <c r="AV55" s="363">
        <v>14212.984899762545</v>
      </c>
      <c r="AW55" s="363">
        <v>16054.006232455076</v>
      </c>
      <c r="AX55" s="363">
        <v>17582.310621659737</v>
      </c>
      <c r="AY55" s="363">
        <v>17976.51202335388</v>
      </c>
      <c r="AZ55" s="363">
        <v>17900.821093288057</v>
      </c>
      <c r="BA55" s="363">
        <v>18259.362135975873</v>
      </c>
      <c r="BB55" s="363">
        <v>18317.201183417725</v>
      </c>
      <c r="BC55" s="363">
        <v>18290.411620045583</v>
      </c>
      <c r="BD55" s="363">
        <v>18697.398126526135</v>
      </c>
      <c r="BE55" s="363">
        <v>19007.742283832617</v>
      </c>
      <c r="BF55" s="363">
        <v>18493.468602122619</v>
      </c>
      <c r="BG55" s="363">
        <v>18353.210928981447</v>
      </c>
      <c r="BH55" s="388">
        <v>17383.037436792747</v>
      </c>
      <c r="BI55" s="363">
        <v>16631.908576625439</v>
      </c>
      <c r="BJ55" s="363">
        <v>16111.454767211098</v>
      </c>
      <c r="BK55" s="363">
        <v>16331.194961918327</v>
      </c>
      <c r="BL55" s="363">
        <v>15954.488207406712</v>
      </c>
      <c r="BM55" s="363">
        <v>16498.275117657569</v>
      </c>
      <c r="BN55" s="363">
        <v>16272.280500764675</v>
      </c>
      <c r="BO55" s="363">
        <v>16153.611903805144</v>
      </c>
      <c r="BP55" s="363">
        <v>15864.950024128457</v>
      </c>
      <c r="BQ55" s="363">
        <v>15651.858469749683</v>
      </c>
      <c r="BR55" s="363">
        <v>16363.674703478358</v>
      </c>
      <c r="BS55" s="363">
        <v>17126.680820578702</v>
      </c>
      <c r="BT55" s="363">
        <v>16882.33008235737</v>
      </c>
      <c r="BU55" s="363">
        <v>16971.758805650559</v>
      </c>
      <c r="BV55" s="363">
        <v>16259.844747243484</v>
      </c>
      <c r="BW55" s="363">
        <v>14590.189476547319</v>
      </c>
      <c r="BX55" s="363">
        <v>13151.966284670842</v>
      </c>
      <c r="BY55" s="363">
        <v>13460.329332138816</v>
      </c>
      <c r="BZ55" s="363">
        <v>13172.653484100347</v>
      </c>
      <c r="CA55" s="363">
        <v>12495.127164540794</v>
      </c>
      <c r="CB55" s="363">
        <v>10709.031067790951</v>
      </c>
      <c r="CC55" s="364">
        <v>7717.3725129555578</v>
      </c>
    </row>
    <row r="56" spans="1:81" s="219" customFormat="1" x14ac:dyDescent="0.4">
      <c r="A56" s="316"/>
      <c r="B56" s="362" t="s">
        <v>407</v>
      </c>
      <c r="C56" s="93"/>
      <c r="D56" s="363">
        <v>0</v>
      </c>
      <c r="E56" s="363">
        <v>0</v>
      </c>
      <c r="F56" s="363">
        <v>0</v>
      </c>
      <c r="G56" s="363">
        <v>0</v>
      </c>
      <c r="H56" s="363">
        <v>0</v>
      </c>
      <c r="I56" s="363">
        <v>0</v>
      </c>
      <c r="J56" s="363">
        <v>0</v>
      </c>
      <c r="K56" s="363">
        <v>0</v>
      </c>
      <c r="L56" s="363">
        <v>0</v>
      </c>
      <c r="M56" s="363">
        <v>0</v>
      </c>
      <c r="N56" s="363">
        <v>0</v>
      </c>
      <c r="O56" s="363">
        <v>0</v>
      </c>
      <c r="P56" s="363">
        <v>0</v>
      </c>
      <c r="Q56" s="363">
        <v>0</v>
      </c>
      <c r="R56" s="363">
        <v>0</v>
      </c>
      <c r="S56" s="363">
        <v>0</v>
      </c>
      <c r="T56" s="363">
        <v>0</v>
      </c>
      <c r="U56" s="363">
        <v>0</v>
      </c>
      <c r="V56" s="363">
        <v>0</v>
      </c>
      <c r="W56" s="363">
        <v>0</v>
      </c>
      <c r="X56" s="363">
        <v>0</v>
      </c>
      <c r="Y56" s="363">
        <v>0</v>
      </c>
      <c r="Z56" s="363">
        <v>0</v>
      </c>
      <c r="AA56" s="363">
        <v>0</v>
      </c>
      <c r="AB56" s="363">
        <v>0</v>
      </c>
      <c r="AC56" s="363">
        <v>0</v>
      </c>
      <c r="AD56" s="363">
        <v>0</v>
      </c>
      <c r="AE56" s="363">
        <v>0</v>
      </c>
      <c r="AF56" s="363">
        <v>0</v>
      </c>
      <c r="AG56" s="363">
        <v>0</v>
      </c>
      <c r="AH56" s="363">
        <v>383.62513525847277</v>
      </c>
      <c r="AI56" s="363">
        <v>388.69560978971549</v>
      </c>
      <c r="AJ56" s="363">
        <v>377.43358437716</v>
      </c>
      <c r="AK56" s="363">
        <v>405.52271196765673</v>
      </c>
      <c r="AL56" s="363">
        <v>442.0910152294241</v>
      </c>
      <c r="AM56" s="363">
        <v>504.94324712243008</v>
      </c>
      <c r="AN56" s="363">
        <v>599.63789362401212</v>
      </c>
      <c r="AO56" s="363">
        <v>706.00077638808273</v>
      </c>
      <c r="AP56" s="363">
        <v>870.99908666187343</v>
      </c>
      <c r="AQ56" s="363">
        <v>1021.8301835601861</v>
      </c>
      <c r="AR56" s="363">
        <v>1172.863502818831</v>
      </c>
      <c r="AS56" s="363">
        <v>1340.1122513152554</v>
      </c>
      <c r="AT56" s="363">
        <v>1540.3903131433108</v>
      </c>
      <c r="AU56" s="363">
        <v>1857.116828286421</v>
      </c>
      <c r="AV56" s="363">
        <v>2050.0635311483084</v>
      </c>
      <c r="AW56" s="363">
        <v>2224.4406728231338</v>
      </c>
      <c r="AX56" s="363">
        <v>2330.8382138080046</v>
      </c>
      <c r="AY56" s="363">
        <v>1975.6810035534868</v>
      </c>
      <c r="AZ56" s="363">
        <v>1570.0109048534127</v>
      </c>
      <c r="BA56" s="363">
        <v>1301.3007297952893</v>
      </c>
      <c r="BB56" s="363">
        <v>915.12122185504597</v>
      </c>
      <c r="BC56" s="363">
        <v>483.28027181738344</v>
      </c>
      <c r="BD56" s="363">
        <v>258.55210623950848</v>
      </c>
      <c r="BE56" s="363">
        <v>253.83142994535322</v>
      </c>
      <c r="BF56" s="363">
        <v>244.03687556087823</v>
      </c>
      <c r="BG56" s="363">
        <v>249.55572921083569</v>
      </c>
      <c r="BH56" s="363">
        <v>177.4791614902513</v>
      </c>
      <c r="BI56" s="363">
        <v>178.45114976916685</v>
      </c>
      <c r="BJ56" s="363">
        <v>182.86730843144758</v>
      </c>
      <c r="BK56" s="363">
        <v>264.15634479486101</v>
      </c>
      <c r="BL56" s="363">
        <v>224.87910077087</v>
      </c>
      <c r="BM56" s="363">
        <v>231.05503990471075</v>
      </c>
      <c r="BN56" s="363">
        <v>210.48827296502736</v>
      </c>
      <c r="BO56" s="363">
        <v>206.53635674556554</v>
      </c>
      <c r="BP56" s="363">
        <v>190.61727540729026</v>
      </c>
      <c r="BQ56" s="363">
        <v>169.87168915000402</v>
      </c>
      <c r="BR56" s="363">
        <v>160.18870760206866</v>
      </c>
      <c r="BS56" s="363">
        <v>147.27595449382125</v>
      </c>
      <c r="BT56" s="363">
        <v>134.87416228970005</v>
      </c>
      <c r="BU56" s="363">
        <v>115.65649456668424</v>
      </c>
      <c r="BV56" s="363">
        <v>103.31062075700322</v>
      </c>
      <c r="BW56" s="363">
        <v>93.507840535429224</v>
      </c>
      <c r="BX56" s="363">
        <v>70.512566637255119</v>
      </c>
      <c r="BY56" s="363">
        <v>63.737259385401956</v>
      </c>
      <c r="BZ56" s="363">
        <v>57.06077190500676</v>
      </c>
      <c r="CA56" s="363">
        <v>49.224910568903262</v>
      </c>
      <c r="CB56" s="363">
        <v>41.027110545165904</v>
      </c>
      <c r="CC56" s="364">
        <v>32.894355725746728</v>
      </c>
    </row>
    <row r="57" spans="1:81" s="219" customFormat="1" x14ac:dyDescent="0.4">
      <c r="A57" s="316"/>
      <c r="B57" s="389"/>
      <c r="C57" s="9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4"/>
    </row>
    <row r="58" spans="1:81" s="219" customFormat="1" x14ac:dyDescent="0.4">
      <c r="B58" s="93" t="s">
        <v>233</v>
      </c>
      <c r="C58" s="93"/>
      <c r="D58" s="360">
        <v>0</v>
      </c>
      <c r="E58" s="360">
        <v>0</v>
      </c>
      <c r="F58" s="360">
        <v>0</v>
      </c>
      <c r="G58" s="360">
        <v>0</v>
      </c>
      <c r="H58" s="360">
        <v>0</v>
      </c>
      <c r="I58" s="360">
        <v>0</v>
      </c>
      <c r="J58" s="360">
        <v>0</v>
      </c>
      <c r="K58" s="360">
        <v>0</v>
      </c>
      <c r="L58" s="360">
        <v>0</v>
      </c>
      <c r="M58" s="360">
        <v>0</v>
      </c>
      <c r="N58" s="360">
        <v>0</v>
      </c>
      <c r="O58" s="360">
        <v>0</v>
      </c>
      <c r="P58" s="360">
        <v>0</v>
      </c>
      <c r="Q58" s="360">
        <v>0</v>
      </c>
      <c r="R58" s="360">
        <v>0</v>
      </c>
      <c r="S58" s="360">
        <v>0</v>
      </c>
      <c r="T58" s="360">
        <v>0</v>
      </c>
      <c r="U58" s="360">
        <v>0</v>
      </c>
      <c r="V58" s="360">
        <v>0</v>
      </c>
      <c r="W58" s="360">
        <v>0</v>
      </c>
      <c r="X58" s="360">
        <v>0</v>
      </c>
      <c r="Y58" s="360">
        <v>0</v>
      </c>
      <c r="Z58" s="360">
        <v>0</v>
      </c>
      <c r="AA58" s="360">
        <v>0</v>
      </c>
      <c r="AB58" s="360">
        <v>0</v>
      </c>
      <c r="AC58" s="360">
        <v>0</v>
      </c>
      <c r="AD58" s="360">
        <v>0</v>
      </c>
      <c r="AE58" s="360">
        <v>0</v>
      </c>
      <c r="AF58" s="360">
        <v>0</v>
      </c>
      <c r="AG58" s="360">
        <v>0</v>
      </c>
      <c r="AH58" s="360">
        <v>0</v>
      </c>
      <c r="AI58" s="360">
        <v>0</v>
      </c>
      <c r="AJ58" s="360">
        <v>0</v>
      </c>
      <c r="AK58" s="360">
        <v>0</v>
      </c>
      <c r="AL58" s="360">
        <v>0</v>
      </c>
      <c r="AM58" s="360">
        <v>0</v>
      </c>
      <c r="AN58" s="360">
        <v>0</v>
      </c>
      <c r="AO58" s="360">
        <v>0</v>
      </c>
      <c r="AP58" s="360">
        <v>0</v>
      </c>
      <c r="AQ58" s="360">
        <v>0</v>
      </c>
      <c r="AR58" s="360">
        <v>0</v>
      </c>
      <c r="AS58" s="360">
        <v>0</v>
      </c>
      <c r="AT58" s="360">
        <v>0</v>
      </c>
      <c r="AU58" s="360">
        <v>0</v>
      </c>
      <c r="AV58" s="360">
        <v>0</v>
      </c>
      <c r="AW58" s="360">
        <v>0</v>
      </c>
      <c r="AX58" s="360">
        <v>0</v>
      </c>
      <c r="AY58" s="360">
        <v>0</v>
      </c>
      <c r="AZ58" s="360">
        <v>0</v>
      </c>
      <c r="BA58" s="360">
        <v>0</v>
      </c>
      <c r="BB58" s="360">
        <v>0</v>
      </c>
      <c r="BC58" s="360">
        <v>0</v>
      </c>
      <c r="BD58" s="360">
        <v>0</v>
      </c>
      <c r="BE58" s="360">
        <v>0</v>
      </c>
      <c r="BF58" s="360">
        <v>0</v>
      </c>
      <c r="BG58" s="360">
        <v>0</v>
      </c>
      <c r="BH58" s="360">
        <v>0</v>
      </c>
      <c r="BI58" s="360">
        <v>0</v>
      </c>
      <c r="BJ58" s="360">
        <v>0</v>
      </c>
      <c r="BK58" s="360">
        <v>0</v>
      </c>
      <c r="BL58" s="360">
        <f t="shared" ref="BL58:CC58" si="35">SUM(BL59,BL63)</f>
        <v>162.94127563810684</v>
      </c>
      <c r="BM58" s="360">
        <f t="shared" si="35"/>
        <v>1598.1310144726128</v>
      </c>
      <c r="BN58" s="360">
        <f t="shared" si="35"/>
        <v>2763.5205539898234</v>
      </c>
      <c r="BO58" s="360">
        <f t="shared" si="35"/>
        <v>4335.2298299256654</v>
      </c>
      <c r="BP58" s="360">
        <f t="shared" si="35"/>
        <v>8104.0059566610598</v>
      </c>
      <c r="BQ58" s="360">
        <f t="shared" si="35"/>
        <v>12254.412032155329</v>
      </c>
      <c r="BR58" s="360">
        <f t="shared" si="35"/>
        <v>14856.598373882891</v>
      </c>
      <c r="BS58" s="360">
        <f t="shared" si="35"/>
        <v>16395.437967135033</v>
      </c>
      <c r="BT58" s="360">
        <f t="shared" si="35"/>
        <v>16626.045386300841</v>
      </c>
      <c r="BU58" s="360">
        <f t="shared" si="35"/>
        <v>16913.928481931089</v>
      </c>
      <c r="BV58" s="360">
        <f t="shared" si="35"/>
        <v>16255.15934216751</v>
      </c>
      <c r="BW58" s="360">
        <f t="shared" si="35"/>
        <v>14589.935490441947</v>
      </c>
      <c r="BX58" s="360">
        <f t="shared" si="35"/>
        <v>13151.799981046574</v>
      </c>
      <c r="BY58" s="360">
        <f t="shared" si="35"/>
        <v>13460.279900028829</v>
      </c>
      <c r="BZ58" s="360">
        <f t="shared" si="35"/>
        <v>13172.653484100345</v>
      </c>
      <c r="CA58" s="360">
        <f t="shared" si="35"/>
        <v>12495.127164540794</v>
      </c>
      <c r="CB58" s="360">
        <f t="shared" si="35"/>
        <v>10709.031067790951</v>
      </c>
      <c r="CC58" s="361">
        <f t="shared" si="35"/>
        <v>7717.3725129555587</v>
      </c>
    </row>
    <row r="59" spans="1:81" x14ac:dyDescent="0.4">
      <c r="B59" s="65" t="s">
        <v>623</v>
      </c>
      <c r="C59" s="49"/>
      <c r="D59" s="363">
        <v>0</v>
      </c>
      <c r="E59" s="363">
        <v>0</v>
      </c>
      <c r="F59" s="363">
        <v>0</v>
      </c>
      <c r="G59" s="363">
        <v>0</v>
      </c>
      <c r="H59" s="363">
        <v>0</v>
      </c>
      <c r="I59" s="363">
        <v>0</v>
      </c>
      <c r="J59" s="363">
        <v>0</v>
      </c>
      <c r="K59" s="363">
        <v>0</v>
      </c>
      <c r="L59" s="363">
        <v>0</v>
      </c>
      <c r="M59" s="363">
        <v>0</v>
      </c>
      <c r="N59" s="363">
        <v>0</v>
      </c>
      <c r="O59" s="363">
        <v>0</v>
      </c>
      <c r="P59" s="363">
        <v>0</v>
      </c>
      <c r="Q59" s="363">
        <v>0</v>
      </c>
      <c r="R59" s="363">
        <v>0</v>
      </c>
      <c r="S59" s="363">
        <v>0</v>
      </c>
      <c r="T59" s="363">
        <v>0</v>
      </c>
      <c r="U59" s="363">
        <v>0</v>
      </c>
      <c r="V59" s="363">
        <v>0</v>
      </c>
      <c r="W59" s="363">
        <v>0</v>
      </c>
      <c r="X59" s="363">
        <v>0</v>
      </c>
      <c r="Y59" s="363">
        <v>0</v>
      </c>
      <c r="Z59" s="363">
        <v>0</v>
      </c>
      <c r="AA59" s="363">
        <v>0</v>
      </c>
      <c r="AB59" s="363">
        <v>0</v>
      </c>
      <c r="AC59" s="363">
        <v>0</v>
      </c>
      <c r="AD59" s="363">
        <v>0</v>
      </c>
      <c r="AE59" s="363">
        <v>0</v>
      </c>
      <c r="AF59" s="363">
        <v>0</v>
      </c>
      <c r="AG59" s="363">
        <v>0</v>
      </c>
      <c r="AH59" s="363">
        <v>0</v>
      </c>
      <c r="AI59" s="363">
        <v>0</v>
      </c>
      <c r="AJ59" s="363">
        <v>0</v>
      </c>
      <c r="AK59" s="363">
        <v>0</v>
      </c>
      <c r="AL59" s="363">
        <v>0</v>
      </c>
      <c r="AM59" s="363">
        <v>0</v>
      </c>
      <c r="AN59" s="363">
        <v>0</v>
      </c>
      <c r="AO59" s="363">
        <v>0</v>
      </c>
      <c r="AP59" s="363">
        <v>0</v>
      </c>
      <c r="AQ59" s="363">
        <v>0</v>
      </c>
      <c r="AR59" s="363">
        <v>0</v>
      </c>
      <c r="AS59" s="363">
        <v>0</v>
      </c>
      <c r="AT59" s="363">
        <v>0</v>
      </c>
      <c r="AU59" s="363">
        <v>0</v>
      </c>
      <c r="AV59" s="363">
        <v>0</v>
      </c>
      <c r="AW59" s="363">
        <v>0</v>
      </c>
      <c r="AX59" s="363">
        <v>0</v>
      </c>
      <c r="AY59" s="363">
        <v>0</v>
      </c>
      <c r="AZ59" s="363">
        <v>0</v>
      </c>
      <c r="BA59" s="363">
        <v>0</v>
      </c>
      <c r="BB59" s="363">
        <v>0</v>
      </c>
      <c r="BC59" s="363">
        <v>0</v>
      </c>
      <c r="BD59" s="363">
        <v>0</v>
      </c>
      <c r="BE59" s="363">
        <v>0</v>
      </c>
      <c r="BF59" s="363">
        <v>0</v>
      </c>
      <c r="BG59" s="363">
        <v>0</v>
      </c>
      <c r="BH59" s="363">
        <v>0</v>
      </c>
      <c r="BI59" s="363">
        <v>0</v>
      </c>
      <c r="BJ59" s="363">
        <v>0</v>
      </c>
      <c r="BK59" s="363">
        <v>0</v>
      </c>
      <c r="BL59" s="363">
        <f t="shared" ref="BL59:CC59" si="36">SUM(BL60:BL62)</f>
        <v>82.477330758325635</v>
      </c>
      <c r="BM59" s="363">
        <f t="shared" si="36"/>
        <v>732.56573563080917</v>
      </c>
      <c r="BN59" s="363">
        <f t="shared" si="36"/>
        <v>1182.3590151133853</v>
      </c>
      <c r="BO59" s="363">
        <f t="shared" si="36"/>
        <v>1705.8857288108038</v>
      </c>
      <c r="BP59" s="363">
        <f t="shared" si="36"/>
        <v>2754.9747935993491</v>
      </c>
      <c r="BQ59" s="363">
        <f t="shared" si="36"/>
        <v>4155.2272037846005</v>
      </c>
      <c r="BR59" s="363">
        <f t="shared" si="36"/>
        <v>4749.6604313708676</v>
      </c>
      <c r="BS59" s="363">
        <f t="shared" si="36"/>
        <v>5119.9049274074205</v>
      </c>
      <c r="BT59" s="363">
        <f t="shared" si="36"/>
        <v>5254.4900048617656</v>
      </c>
      <c r="BU59" s="363">
        <f t="shared" si="36"/>
        <v>5190.3585596043631</v>
      </c>
      <c r="BV59" s="363">
        <f t="shared" si="36"/>
        <v>4912.6159845834654</v>
      </c>
      <c r="BW59" s="363">
        <f t="shared" si="36"/>
        <v>4752.7033024228913</v>
      </c>
      <c r="BX59" s="363">
        <f t="shared" si="36"/>
        <v>4506.3643412139072</v>
      </c>
      <c r="BY59" s="363">
        <f t="shared" si="36"/>
        <v>4767.8169244017799</v>
      </c>
      <c r="BZ59" s="363">
        <f t="shared" si="36"/>
        <v>4936.2405882935082</v>
      </c>
      <c r="CA59" s="363">
        <f t="shared" si="36"/>
        <v>4904.4111588153437</v>
      </c>
      <c r="CB59" s="363">
        <f t="shared" si="36"/>
        <v>4749.3932944660537</v>
      </c>
      <c r="CC59" s="364">
        <f t="shared" si="36"/>
        <v>4531.5441563852246</v>
      </c>
    </row>
    <row r="60" spans="1:81" x14ac:dyDescent="0.4">
      <c r="B60" s="255" t="s">
        <v>386</v>
      </c>
      <c r="C60" s="362"/>
      <c r="D60" s="363">
        <v>0</v>
      </c>
      <c r="E60" s="363">
        <v>0</v>
      </c>
      <c r="F60" s="363">
        <v>0</v>
      </c>
      <c r="G60" s="363">
        <v>0</v>
      </c>
      <c r="H60" s="363">
        <v>0</v>
      </c>
      <c r="I60" s="363">
        <v>0</v>
      </c>
      <c r="J60" s="363">
        <v>0</v>
      </c>
      <c r="K60" s="363">
        <v>0</v>
      </c>
      <c r="L60" s="363">
        <v>0</v>
      </c>
      <c r="M60" s="363">
        <v>0</v>
      </c>
      <c r="N60" s="363">
        <v>0</v>
      </c>
      <c r="O60" s="363">
        <v>0</v>
      </c>
      <c r="P60" s="363">
        <v>0</v>
      </c>
      <c r="Q60" s="363">
        <v>0</v>
      </c>
      <c r="R60" s="363">
        <v>0</v>
      </c>
      <c r="S60" s="363">
        <v>0</v>
      </c>
      <c r="T60" s="363">
        <v>0</v>
      </c>
      <c r="U60" s="363">
        <v>0</v>
      </c>
      <c r="V60" s="363">
        <v>0</v>
      </c>
      <c r="W60" s="363">
        <v>0</v>
      </c>
      <c r="X60" s="363">
        <v>0</v>
      </c>
      <c r="Y60" s="363">
        <v>0</v>
      </c>
      <c r="Z60" s="363">
        <v>0</v>
      </c>
      <c r="AA60" s="363">
        <v>0</v>
      </c>
      <c r="AB60" s="363">
        <v>0</v>
      </c>
      <c r="AC60" s="363">
        <v>0</v>
      </c>
      <c r="AD60" s="363">
        <v>0</v>
      </c>
      <c r="AE60" s="363">
        <v>0</v>
      </c>
      <c r="AF60" s="363">
        <v>0</v>
      </c>
      <c r="AG60" s="363">
        <v>0</v>
      </c>
      <c r="AH60" s="363">
        <v>0</v>
      </c>
      <c r="AI60" s="363">
        <v>0</v>
      </c>
      <c r="AJ60" s="363">
        <v>0</v>
      </c>
      <c r="AK60" s="363">
        <v>0</v>
      </c>
      <c r="AL60" s="363">
        <v>0</v>
      </c>
      <c r="AM60" s="363">
        <v>0</v>
      </c>
      <c r="AN60" s="363">
        <v>0</v>
      </c>
      <c r="AO60" s="363">
        <v>0</v>
      </c>
      <c r="AP60" s="363">
        <v>0</v>
      </c>
      <c r="AQ60" s="363">
        <v>0</v>
      </c>
      <c r="AR60" s="363">
        <v>0</v>
      </c>
      <c r="AS60" s="363">
        <v>0</v>
      </c>
      <c r="AT60" s="363">
        <v>0</v>
      </c>
      <c r="AU60" s="363">
        <v>0</v>
      </c>
      <c r="AV60" s="363">
        <v>0</v>
      </c>
      <c r="AW60" s="363">
        <v>0</v>
      </c>
      <c r="AX60" s="363">
        <v>0</v>
      </c>
      <c r="AY60" s="363">
        <v>0</v>
      </c>
      <c r="AZ60" s="363">
        <v>0</v>
      </c>
      <c r="BA60" s="363">
        <v>0</v>
      </c>
      <c r="BB60" s="363">
        <v>0</v>
      </c>
      <c r="BC60" s="363">
        <v>0</v>
      </c>
      <c r="BD60" s="363">
        <v>0</v>
      </c>
      <c r="BE60" s="363">
        <v>0</v>
      </c>
      <c r="BF60" s="363">
        <v>0</v>
      </c>
      <c r="BG60" s="363">
        <v>0</v>
      </c>
      <c r="BH60" s="363">
        <v>0</v>
      </c>
      <c r="BI60" s="363">
        <v>0</v>
      </c>
      <c r="BJ60" s="363">
        <v>0</v>
      </c>
      <c r="BK60" s="363">
        <v>0</v>
      </c>
      <c r="BL60" s="363">
        <v>76.14798034554434</v>
      </c>
      <c r="BM60" s="363">
        <v>502.29901290176241</v>
      </c>
      <c r="BN60" s="363">
        <v>579.76673432462883</v>
      </c>
      <c r="BO60" s="363">
        <v>574.52237044872061</v>
      </c>
      <c r="BP60" s="363">
        <v>664.16905430605368</v>
      </c>
      <c r="BQ60" s="363">
        <v>565.78887174591489</v>
      </c>
      <c r="BR60" s="363">
        <v>499.31908493070728</v>
      </c>
      <c r="BS60" s="363">
        <v>387.17168859039947</v>
      </c>
      <c r="BT60" s="363">
        <v>346.04870288751295</v>
      </c>
      <c r="BU60" s="363">
        <v>310.25575053088431</v>
      </c>
      <c r="BV60" s="363">
        <v>171.07998292751049</v>
      </c>
      <c r="BW60" s="363">
        <v>121.31562968041962</v>
      </c>
      <c r="BX60" s="363">
        <v>211.33534267151961</v>
      </c>
      <c r="BY60" s="363">
        <v>276.54382302266629</v>
      </c>
      <c r="BZ60" s="363">
        <v>233.61464691704518</v>
      </c>
      <c r="CA60" s="363">
        <v>165.93742903797266</v>
      </c>
      <c r="CB60" s="363">
        <v>173.49466362179697</v>
      </c>
      <c r="CC60" s="364">
        <v>181.51902686344738</v>
      </c>
    </row>
    <row r="61" spans="1:81" x14ac:dyDescent="0.4">
      <c r="B61" s="255" t="s">
        <v>624</v>
      </c>
      <c r="C61" s="362"/>
      <c r="D61" s="363">
        <v>0</v>
      </c>
      <c r="E61" s="363">
        <v>0</v>
      </c>
      <c r="F61" s="363">
        <v>0</v>
      </c>
      <c r="G61" s="363">
        <v>0</v>
      </c>
      <c r="H61" s="363">
        <v>0</v>
      </c>
      <c r="I61" s="363">
        <v>0</v>
      </c>
      <c r="J61" s="363">
        <v>0</v>
      </c>
      <c r="K61" s="363">
        <v>0</v>
      </c>
      <c r="L61" s="363">
        <v>0</v>
      </c>
      <c r="M61" s="363">
        <v>0</v>
      </c>
      <c r="N61" s="363">
        <v>0</v>
      </c>
      <c r="O61" s="363">
        <v>0</v>
      </c>
      <c r="P61" s="363">
        <v>0</v>
      </c>
      <c r="Q61" s="363">
        <v>0</v>
      </c>
      <c r="R61" s="363">
        <v>0</v>
      </c>
      <c r="S61" s="363">
        <v>0</v>
      </c>
      <c r="T61" s="363">
        <v>0</v>
      </c>
      <c r="U61" s="363">
        <v>0</v>
      </c>
      <c r="V61" s="363">
        <v>0</v>
      </c>
      <c r="W61" s="363">
        <v>0</v>
      </c>
      <c r="X61" s="363">
        <v>0</v>
      </c>
      <c r="Y61" s="363">
        <v>0</v>
      </c>
      <c r="Z61" s="363">
        <v>0</v>
      </c>
      <c r="AA61" s="363">
        <v>0</v>
      </c>
      <c r="AB61" s="363">
        <v>0</v>
      </c>
      <c r="AC61" s="363">
        <v>0</v>
      </c>
      <c r="AD61" s="363">
        <v>0</v>
      </c>
      <c r="AE61" s="363">
        <v>0</v>
      </c>
      <c r="AF61" s="363">
        <v>0</v>
      </c>
      <c r="AG61" s="363">
        <v>0</v>
      </c>
      <c r="AH61" s="363">
        <v>0</v>
      </c>
      <c r="AI61" s="363">
        <v>0</v>
      </c>
      <c r="AJ61" s="363">
        <v>0</v>
      </c>
      <c r="AK61" s="363">
        <v>0</v>
      </c>
      <c r="AL61" s="363">
        <v>0</v>
      </c>
      <c r="AM61" s="363">
        <v>0</v>
      </c>
      <c r="AN61" s="363">
        <v>0</v>
      </c>
      <c r="AO61" s="363">
        <v>0</v>
      </c>
      <c r="AP61" s="363">
        <v>0</v>
      </c>
      <c r="AQ61" s="363">
        <v>0</v>
      </c>
      <c r="AR61" s="363">
        <v>0</v>
      </c>
      <c r="AS61" s="363">
        <v>0</v>
      </c>
      <c r="AT61" s="363">
        <v>0</v>
      </c>
      <c r="AU61" s="363">
        <v>0</v>
      </c>
      <c r="AV61" s="363">
        <v>0</v>
      </c>
      <c r="AW61" s="363">
        <v>0</v>
      </c>
      <c r="AX61" s="363">
        <v>0</v>
      </c>
      <c r="AY61" s="363">
        <v>0</v>
      </c>
      <c r="AZ61" s="363">
        <v>0</v>
      </c>
      <c r="BA61" s="363">
        <v>0</v>
      </c>
      <c r="BB61" s="363">
        <v>0</v>
      </c>
      <c r="BC61" s="363">
        <v>0</v>
      </c>
      <c r="BD61" s="363">
        <v>0</v>
      </c>
      <c r="BE61" s="363">
        <v>0</v>
      </c>
      <c r="BF61" s="363">
        <v>0</v>
      </c>
      <c r="BG61" s="363">
        <v>0</v>
      </c>
      <c r="BH61" s="363">
        <v>0</v>
      </c>
      <c r="BI61" s="363">
        <v>0</v>
      </c>
      <c r="BJ61" s="363">
        <v>0</v>
      </c>
      <c r="BK61" s="363">
        <v>0</v>
      </c>
      <c r="BL61" s="363">
        <v>3.4866172321122373</v>
      </c>
      <c r="BM61" s="363">
        <v>157.56624475635741</v>
      </c>
      <c r="BN61" s="363">
        <v>437.5497336399817</v>
      </c>
      <c r="BO61" s="363">
        <v>726.93641357285458</v>
      </c>
      <c r="BP61" s="363">
        <v>810.05841556125699</v>
      </c>
      <c r="BQ61" s="363">
        <v>762.06943983248391</v>
      </c>
      <c r="BR61" s="363">
        <v>240.21178859196647</v>
      </c>
      <c r="BS61" s="363">
        <v>99.893801895889538</v>
      </c>
      <c r="BT61" s="363">
        <v>112.50989775939118</v>
      </c>
      <c r="BU61" s="363">
        <v>134.52710761839108</v>
      </c>
      <c r="BV61" s="363">
        <v>88.77243187850695</v>
      </c>
      <c r="BW61" s="363">
        <v>54.13003457296012</v>
      </c>
      <c r="BX61" s="363">
        <v>20.211002172406733</v>
      </c>
      <c r="BY61" s="363">
        <v>9.4583572857519869</v>
      </c>
      <c r="BZ61" s="363">
        <v>8.7999195293932999</v>
      </c>
      <c r="CA61" s="363">
        <v>9.2015118317172213</v>
      </c>
      <c r="CB61" s="363">
        <v>9.6997005742876841</v>
      </c>
      <c r="CC61" s="364">
        <v>10.725591687331979</v>
      </c>
    </row>
    <row r="62" spans="1:81" x14ac:dyDescent="0.4">
      <c r="B62" s="255" t="s">
        <v>388</v>
      </c>
      <c r="C62" s="362"/>
      <c r="D62" s="363">
        <v>0</v>
      </c>
      <c r="E62" s="363">
        <v>0</v>
      </c>
      <c r="F62" s="363">
        <v>0</v>
      </c>
      <c r="G62" s="363">
        <v>0</v>
      </c>
      <c r="H62" s="363">
        <v>0</v>
      </c>
      <c r="I62" s="363">
        <v>0</v>
      </c>
      <c r="J62" s="363">
        <v>0</v>
      </c>
      <c r="K62" s="363">
        <v>0</v>
      </c>
      <c r="L62" s="363">
        <v>0</v>
      </c>
      <c r="M62" s="363">
        <v>0</v>
      </c>
      <c r="N62" s="363">
        <v>0</v>
      </c>
      <c r="O62" s="363">
        <v>0</v>
      </c>
      <c r="P62" s="363">
        <v>0</v>
      </c>
      <c r="Q62" s="363">
        <v>0</v>
      </c>
      <c r="R62" s="363">
        <v>0</v>
      </c>
      <c r="S62" s="363">
        <v>0</v>
      </c>
      <c r="T62" s="363">
        <v>0</v>
      </c>
      <c r="U62" s="363">
        <v>0</v>
      </c>
      <c r="V62" s="363">
        <v>0</v>
      </c>
      <c r="W62" s="363">
        <v>0</v>
      </c>
      <c r="X62" s="363">
        <v>0</v>
      </c>
      <c r="Y62" s="363">
        <v>0</v>
      </c>
      <c r="Z62" s="363">
        <v>0</v>
      </c>
      <c r="AA62" s="363">
        <v>0</v>
      </c>
      <c r="AB62" s="363">
        <v>0</v>
      </c>
      <c r="AC62" s="363">
        <v>0</v>
      </c>
      <c r="AD62" s="363">
        <v>0</v>
      </c>
      <c r="AE62" s="363">
        <v>0</v>
      </c>
      <c r="AF62" s="363">
        <v>0</v>
      </c>
      <c r="AG62" s="363">
        <v>0</v>
      </c>
      <c r="AH62" s="363">
        <v>0</v>
      </c>
      <c r="AI62" s="363">
        <v>0</v>
      </c>
      <c r="AJ62" s="363">
        <v>0</v>
      </c>
      <c r="AK62" s="363">
        <v>0</v>
      </c>
      <c r="AL62" s="363">
        <v>0</v>
      </c>
      <c r="AM62" s="363">
        <v>0</v>
      </c>
      <c r="AN62" s="363">
        <v>0</v>
      </c>
      <c r="AO62" s="363">
        <v>0</v>
      </c>
      <c r="AP62" s="363">
        <v>0</v>
      </c>
      <c r="AQ62" s="363">
        <v>0</v>
      </c>
      <c r="AR62" s="363">
        <v>0</v>
      </c>
      <c r="AS62" s="363">
        <v>0</v>
      </c>
      <c r="AT62" s="363">
        <v>0</v>
      </c>
      <c r="AU62" s="363">
        <v>0</v>
      </c>
      <c r="AV62" s="363">
        <v>0</v>
      </c>
      <c r="AW62" s="363">
        <v>0</v>
      </c>
      <c r="AX62" s="363">
        <v>0</v>
      </c>
      <c r="AY62" s="363">
        <v>0</v>
      </c>
      <c r="AZ62" s="363">
        <v>0</v>
      </c>
      <c r="BA62" s="363">
        <v>0</v>
      </c>
      <c r="BB62" s="363">
        <v>0</v>
      </c>
      <c r="BC62" s="363">
        <v>0</v>
      </c>
      <c r="BD62" s="363">
        <v>0</v>
      </c>
      <c r="BE62" s="363">
        <v>0</v>
      </c>
      <c r="BF62" s="363">
        <v>0</v>
      </c>
      <c r="BG62" s="363">
        <v>0</v>
      </c>
      <c r="BH62" s="363">
        <v>0</v>
      </c>
      <c r="BI62" s="363">
        <v>0</v>
      </c>
      <c r="BJ62" s="363">
        <v>0</v>
      </c>
      <c r="BK62" s="363">
        <v>0</v>
      </c>
      <c r="BL62" s="363">
        <v>2.8427331806690508</v>
      </c>
      <c r="BM62" s="363">
        <v>72.700477972689285</v>
      </c>
      <c r="BN62" s="363">
        <v>165.04254714877476</v>
      </c>
      <c r="BO62" s="363">
        <v>404.42694478922863</v>
      </c>
      <c r="BP62" s="363">
        <v>1280.7473237320387</v>
      </c>
      <c r="BQ62" s="363">
        <v>2827.3688922062015</v>
      </c>
      <c r="BR62" s="363">
        <v>4010.1295578481941</v>
      </c>
      <c r="BS62" s="363">
        <v>4632.8394369211319</v>
      </c>
      <c r="BT62" s="363">
        <v>4795.9314042148617</v>
      </c>
      <c r="BU62" s="363">
        <v>4745.5757014550873</v>
      </c>
      <c r="BV62" s="363">
        <v>4652.7635697774476</v>
      </c>
      <c r="BW62" s="363">
        <v>4577.2576381695117</v>
      </c>
      <c r="BX62" s="363">
        <v>4274.8179963699813</v>
      </c>
      <c r="BY62" s="363">
        <v>4481.8147440933617</v>
      </c>
      <c r="BZ62" s="363">
        <v>4693.8260218470696</v>
      </c>
      <c r="CA62" s="363">
        <v>4729.2722179456541</v>
      </c>
      <c r="CB62" s="363">
        <v>4566.1989302699694</v>
      </c>
      <c r="CC62" s="364">
        <v>4339.2995378344449</v>
      </c>
    </row>
    <row r="63" spans="1:81" ht="26.25" customHeight="1" x14ac:dyDescent="0.4">
      <c r="B63" s="65" t="s">
        <v>625</v>
      </c>
      <c r="C63" s="49"/>
      <c r="D63" s="363">
        <v>0</v>
      </c>
      <c r="E63" s="363">
        <v>0</v>
      </c>
      <c r="F63" s="363">
        <v>0</v>
      </c>
      <c r="G63" s="363">
        <v>0</v>
      </c>
      <c r="H63" s="363">
        <v>0</v>
      </c>
      <c r="I63" s="363">
        <v>0</v>
      </c>
      <c r="J63" s="363">
        <v>0</v>
      </c>
      <c r="K63" s="363">
        <v>0</v>
      </c>
      <c r="L63" s="363">
        <v>0</v>
      </c>
      <c r="M63" s="363">
        <v>0</v>
      </c>
      <c r="N63" s="363">
        <v>0</v>
      </c>
      <c r="O63" s="363">
        <v>0</v>
      </c>
      <c r="P63" s="363">
        <v>0</v>
      </c>
      <c r="Q63" s="363">
        <v>0</v>
      </c>
      <c r="R63" s="363">
        <v>0</v>
      </c>
      <c r="S63" s="363">
        <v>0</v>
      </c>
      <c r="T63" s="363">
        <v>0</v>
      </c>
      <c r="U63" s="363">
        <v>0</v>
      </c>
      <c r="V63" s="363">
        <v>0</v>
      </c>
      <c r="W63" s="363">
        <v>0</v>
      </c>
      <c r="X63" s="363">
        <v>0</v>
      </c>
      <c r="Y63" s="363">
        <v>0</v>
      </c>
      <c r="Z63" s="363">
        <v>0</v>
      </c>
      <c r="AA63" s="363">
        <v>0</v>
      </c>
      <c r="AB63" s="363">
        <v>0</v>
      </c>
      <c r="AC63" s="363">
        <v>0</v>
      </c>
      <c r="AD63" s="363">
        <v>0</v>
      </c>
      <c r="AE63" s="363">
        <v>0</v>
      </c>
      <c r="AF63" s="363">
        <v>0</v>
      </c>
      <c r="AG63" s="363">
        <v>0</v>
      </c>
      <c r="AH63" s="363">
        <v>0</v>
      </c>
      <c r="AI63" s="363">
        <v>0</v>
      </c>
      <c r="AJ63" s="363">
        <v>0</v>
      </c>
      <c r="AK63" s="363">
        <v>0</v>
      </c>
      <c r="AL63" s="363">
        <v>0</v>
      </c>
      <c r="AM63" s="363">
        <v>0</v>
      </c>
      <c r="AN63" s="363">
        <v>0</v>
      </c>
      <c r="AO63" s="363">
        <v>0</v>
      </c>
      <c r="AP63" s="363">
        <v>0</v>
      </c>
      <c r="AQ63" s="363">
        <v>0</v>
      </c>
      <c r="AR63" s="363">
        <v>0</v>
      </c>
      <c r="AS63" s="363">
        <v>0</v>
      </c>
      <c r="AT63" s="363">
        <v>0</v>
      </c>
      <c r="AU63" s="363">
        <v>0</v>
      </c>
      <c r="AV63" s="363">
        <v>0</v>
      </c>
      <c r="AW63" s="363">
        <v>0</v>
      </c>
      <c r="AX63" s="363">
        <v>0</v>
      </c>
      <c r="AY63" s="363">
        <v>0</v>
      </c>
      <c r="AZ63" s="363">
        <v>0</v>
      </c>
      <c r="BA63" s="363">
        <v>0</v>
      </c>
      <c r="BB63" s="363">
        <v>0</v>
      </c>
      <c r="BC63" s="363">
        <v>0</v>
      </c>
      <c r="BD63" s="363">
        <v>0</v>
      </c>
      <c r="BE63" s="363">
        <v>0</v>
      </c>
      <c r="BF63" s="363">
        <v>0</v>
      </c>
      <c r="BG63" s="363">
        <v>0</v>
      </c>
      <c r="BH63" s="363">
        <v>0</v>
      </c>
      <c r="BI63" s="363">
        <v>0</v>
      </c>
      <c r="BJ63" s="363">
        <v>0</v>
      </c>
      <c r="BK63" s="363">
        <v>0</v>
      </c>
      <c r="BL63" s="363">
        <f t="shared" ref="BL63:CC63" si="37">SUM(BL64:BL66)</f>
        <v>80.463944879781195</v>
      </c>
      <c r="BM63" s="363">
        <f t="shared" si="37"/>
        <v>865.56527884180366</v>
      </c>
      <c r="BN63" s="363">
        <f t="shared" si="37"/>
        <v>1581.1615388764378</v>
      </c>
      <c r="BO63" s="363">
        <f t="shared" si="37"/>
        <v>2629.3441011148616</v>
      </c>
      <c r="BP63" s="363">
        <f t="shared" si="37"/>
        <v>5349.0311630617107</v>
      </c>
      <c r="BQ63" s="363">
        <f t="shared" si="37"/>
        <v>8099.1848283707286</v>
      </c>
      <c r="BR63" s="363">
        <f t="shared" si="37"/>
        <v>10106.937942512022</v>
      </c>
      <c r="BS63" s="363">
        <f t="shared" si="37"/>
        <v>11275.53303972761</v>
      </c>
      <c r="BT63" s="363">
        <f t="shared" si="37"/>
        <v>11371.555381439075</v>
      </c>
      <c r="BU63" s="363">
        <f t="shared" si="37"/>
        <v>11723.569922326726</v>
      </c>
      <c r="BV63" s="363">
        <f t="shared" si="37"/>
        <v>11342.543357584045</v>
      </c>
      <c r="BW63" s="363">
        <f t="shared" si="37"/>
        <v>9837.2321880190557</v>
      </c>
      <c r="BX63" s="363">
        <f t="shared" si="37"/>
        <v>8645.4356398326654</v>
      </c>
      <c r="BY63" s="363">
        <f t="shared" si="37"/>
        <v>8692.4629756270479</v>
      </c>
      <c r="BZ63" s="363">
        <f t="shared" si="37"/>
        <v>8236.4128958068377</v>
      </c>
      <c r="CA63" s="363">
        <f t="shared" si="37"/>
        <v>7590.7160057254505</v>
      </c>
      <c r="CB63" s="363">
        <f t="shared" si="37"/>
        <v>5959.6377733248974</v>
      </c>
      <c r="CC63" s="364">
        <f t="shared" si="37"/>
        <v>3185.8283565703337</v>
      </c>
    </row>
    <row r="64" spans="1:81" x14ac:dyDescent="0.4">
      <c r="B64" s="255" t="s">
        <v>386</v>
      </c>
      <c r="C64" s="362"/>
      <c r="D64" s="363">
        <v>0</v>
      </c>
      <c r="E64" s="363">
        <v>0</v>
      </c>
      <c r="F64" s="363">
        <v>0</v>
      </c>
      <c r="G64" s="363">
        <v>0</v>
      </c>
      <c r="H64" s="363">
        <v>0</v>
      </c>
      <c r="I64" s="363">
        <v>0</v>
      </c>
      <c r="J64" s="363">
        <v>0</v>
      </c>
      <c r="K64" s="363">
        <v>0</v>
      </c>
      <c r="L64" s="363">
        <v>0</v>
      </c>
      <c r="M64" s="363">
        <v>0</v>
      </c>
      <c r="N64" s="363">
        <v>0</v>
      </c>
      <c r="O64" s="363">
        <v>0</v>
      </c>
      <c r="P64" s="363">
        <v>0</v>
      </c>
      <c r="Q64" s="363">
        <v>0</v>
      </c>
      <c r="R64" s="363">
        <v>0</v>
      </c>
      <c r="S64" s="363">
        <v>0</v>
      </c>
      <c r="T64" s="363">
        <v>0</v>
      </c>
      <c r="U64" s="363">
        <v>0</v>
      </c>
      <c r="V64" s="363">
        <v>0</v>
      </c>
      <c r="W64" s="363">
        <v>0</v>
      </c>
      <c r="X64" s="363">
        <v>0</v>
      </c>
      <c r="Y64" s="363">
        <v>0</v>
      </c>
      <c r="Z64" s="363">
        <v>0</v>
      </c>
      <c r="AA64" s="363">
        <v>0</v>
      </c>
      <c r="AB64" s="363">
        <v>0</v>
      </c>
      <c r="AC64" s="363">
        <v>0</v>
      </c>
      <c r="AD64" s="363">
        <v>0</v>
      </c>
      <c r="AE64" s="363">
        <v>0</v>
      </c>
      <c r="AF64" s="363">
        <v>0</v>
      </c>
      <c r="AG64" s="363">
        <v>0</v>
      </c>
      <c r="AH64" s="363">
        <v>0</v>
      </c>
      <c r="AI64" s="363">
        <v>0</v>
      </c>
      <c r="AJ64" s="363">
        <v>0</v>
      </c>
      <c r="AK64" s="363">
        <v>0</v>
      </c>
      <c r="AL64" s="363">
        <v>0</v>
      </c>
      <c r="AM64" s="363">
        <v>0</v>
      </c>
      <c r="AN64" s="363">
        <v>0</v>
      </c>
      <c r="AO64" s="363">
        <v>0</v>
      </c>
      <c r="AP64" s="363">
        <v>0</v>
      </c>
      <c r="AQ64" s="363">
        <v>0</v>
      </c>
      <c r="AR64" s="363">
        <v>0</v>
      </c>
      <c r="AS64" s="363">
        <v>0</v>
      </c>
      <c r="AT64" s="363">
        <v>0</v>
      </c>
      <c r="AU64" s="363">
        <v>0</v>
      </c>
      <c r="AV64" s="363">
        <v>0</v>
      </c>
      <c r="AW64" s="363">
        <v>0</v>
      </c>
      <c r="AX64" s="363">
        <v>0</v>
      </c>
      <c r="AY64" s="363">
        <v>0</v>
      </c>
      <c r="AZ64" s="363">
        <v>0</v>
      </c>
      <c r="BA64" s="363">
        <v>0</v>
      </c>
      <c r="BB64" s="363">
        <v>0</v>
      </c>
      <c r="BC64" s="363">
        <v>0</v>
      </c>
      <c r="BD64" s="363">
        <v>0</v>
      </c>
      <c r="BE64" s="363">
        <v>0</v>
      </c>
      <c r="BF64" s="363">
        <v>0</v>
      </c>
      <c r="BG64" s="363">
        <v>0</v>
      </c>
      <c r="BH64" s="363">
        <v>0</v>
      </c>
      <c r="BI64" s="363">
        <v>0</v>
      </c>
      <c r="BJ64" s="363">
        <v>0</v>
      </c>
      <c r="BK64" s="363">
        <v>0</v>
      </c>
      <c r="BL64" s="363">
        <v>72.716110297853334</v>
      </c>
      <c r="BM64" s="363">
        <v>612.38266177588048</v>
      </c>
      <c r="BN64" s="363">
        <v>875.27318487068908</v>
      </c>
      <c r="BO64" s="363">
        <v>1053.0114244634162</v>
      </c>
      <c r="BP64" s="363">
        <v>1490.9041889203099</v>
      </c>
      <c r="BQ64" s="363">
        <v>1654.6426703819861</v>
      </c>
      <c r="BR64" s="363">
        <v>1806.9535586194804</v>
      </c>
      <c r="BS64" s="363">
        <v>1392.7691718823692</v>
      </c>
      <c r="BT64" s="363">
        <v>996.57175796103684</v>
      </c>
      <c r="BU64" s="363">
        <v>920.22725468591057</v>
      </c>
      <c r="BV64" s="363">
        <v>432.49401084345141</v>
      </c>
      <c r="BW64" s="363">
        <v>112.95237507880475</v>
      </c>
      <c r="BX64" s="363">
        <v>48.433521082633227</v>
      </c>
      <c r="BY64" s="363">
        <v>20.14252977052584</v>
      </c>
      <c r="BZ64" s="363">
        <v>7.3000501977952696</v>
      </c>
      <c r="CA64" s="363">
        <v>2.062008790826952</v>
      </c>
      <c r="CB64" s="363">
        <v>0</v>
      </c>
      <c r="CC64" s="364">
        <v>0</v>
      </c>
    </row>
    <row r="65" spans="1:81" x14ac:dyDescent="0.4">
      <c r="B65" s="255" t="s">
        <v>624</v>
      </c>
      <c r="C65" s="362"/>
      <c r="D65" s="363">
        <v>0</v>
      </c>
      <c r="E65" s="363">
        <v>0</v>
      </c>
      <c r="F65" s="363">
        <v>0</v>
      </c>
      <c r="G65" s="363">
        <v>0</v>
      </c>
      <c r="H65" s="363">
        <v>0</v>
      </c>
      <c r="I65" s="363">
        <v>0</v>
      </c>
      <c r="J65" s="363">
        <v>0</v>
      </c>
      <c r="K65" s="363">
        <v>0</v>
      </c>
      <c r="L65" s="363">
        <v>0</v>
      </c>
      <c r="M65" s="363">
        <v>0</v>
      </c>
      <c r="N65" s="363">
        <v>0</v>
      </c>
      <c r="O65" s="363">
        <v>0</v>
      </c>
      <c r="P65" s="363">
        <v>0</v>
      </c>
      <c r="Q65" s="363">
        <v>0</v>
      </c>
      <c r="R65" s="363">
        <v>0</v>
      </c>
      <c r="S65" s="363">
        <v>0</v>
      </c>
      <c r="T65" s="363">
        <v>0</v>
      </c>
      <c r="U65" s="363">
        <v>0</v>
      </c>
      <c r="V65" s="363">
        <v>0</v>
      </c>
      <c r="W65" s="363">
        <v>0</v>
      </c>
      <c r="X65" s="363">
        <v>0</v>
      </c>
      <c r="Y65" s="363">
        <v>0</v>
      </c>
      <c r="Z65" s="363">
        <v>0</v>
      </c>
      <c r="AA65" s="363">
        <v>0</v>
      </c>
      <c r="AB65" s="363">
        <v>0</v>
      </c>
      <c r="AC65" s="363">
        <v>0</v>
      </c>
      <c r="AD65" s="363">
        <v>0</v>
      </c>
      <c r="AE65" s="363">
        <v>0</v>
      </c>
      <c r="AF65" s="363">
        <v>0</v>
      </c>
      <c r="AG65" s="363">
        <v>0</v>
      </c>
      <c r="AH65" s="363">
        <v>0</v>
      </c>
      <c r="AI65" s="363">
        <v>0</v>
      </c>
      <c r="AJ65" s="363">
        <v>0</v>
      </c>
      <c r="AK65" s="363">
        <v>0</v>
      </c>
      <c r="AL65" s="363">
        <v>0</v>
      </c>
      <c r="AM65" s="363">
        <v>0</v>
      </c>
      <c r="AN65" s="363">
        <v>0</v>
      </c>
      <c r="AO65" s="363">
        <v>0</v>
      </c>
      <c r="AP65" s="363">
        <v>0</v>
      </c>
      <c r="AQ65" s="363">
        <v>0</v>
      </c>
      <c r="AR65" s="363">
        <v>0</v>
      </c>
      <c r="AS65" s="363">
        <v>0</v>
      </c>
      <c r="AT65" s="363">
        <v>0</v>
      </c>
      <c r="AU65" s="363">
        <v>0</v>
      </c>
      <c r="AV65" s="363">
        <v>0</v>
      </c>
      <c r="AW65" s="363">
        <v>0</v>
      </c>
      <c r="AX65" s="363">
        <v>0</v>
      </c>
      <c r="AY65" s="363">
        <v>0</v>
      </c>
      <c r="AZ65" s="363">
        <v>0</v>
      </c>
      <c r="BA65" s="363">
        <v>0</v>
      </c>
      <c r="BB65" s="363">
        <v>0</v>
      </c>
      <c r="BC65" s="363">
        <v>0</v>
      </c>
      <c r="BD65" s="363">
        <v>0</v>
      </c>
      <c r="BE65" s="363">
        <v>0</v>
      </c>
      <c r="BF65" s="363">
        <v>0</v>
      </c>
      <c r="BG65" s="363">
        <v>0</v>
      </c>
      <c r="BH65" s="363">
        <v>0</v>
      </c>
      <c r="BI65" s="363">
        <v>0</v>
      </c>
      <c r="BJ65" s="363">
        <v>0</v>
      </c>
      <c r="BK65" s="363">
        <v>0</v>
      </c>
      <c r="BL65" s="363">
        <v>1.1151702643006933</v>
      </c>
      <c r="BM65" s="363">
        <v>178.48631227291429</v>
      </c>
      <c r="BN65" s="363">
        <v>498.6905474788465</v>
      </c>
      <c r="BO65" s="363">
        <v>980.74477233903031</v>
      </c>
      <c r="BP65" s="363">
        <v>2087.794954296065</v>
      </c>
      <c r="BQ65" s="363">
        <v>2876.9593008996717</v>
      </c>
      <c r="BR65" s="363">
        <v>3008.4605622888771</v>
      </c>
      <c r="BS65" s="363">
        <v>2887.1633137235567</v>
      </c>
      <c r="BT65" s="363">
        <v>2593.5776409640898</v>
      </c>
      <c r="BU65" s="363">
        <v>2525.8025078059877</v>
      </c>
      <c r="BV65" s="363">
        <v>2250.7310614108278</v>
      </c>
      <c r="BW65" s="363">
        <v>1571.5180493853654</v>
      </c>
      <c r="BX65" s="363">
        <v>1144.9805137106709</v>
      </c>
      <c r="BY65" s="363">
        <v>996.57662563168094</v>
      </c>
      <c r="BZ65" s="363">
        <v>864.13271240164272</v>
      </c>
      <c r="CA65" s="363">
        <v>778.37468106729841</v>
      </c>
      <c r="CB65" s="363">
        <v>613.76916223575699</v>
      </c>
      <c r="CC65" s="364">
        <v>345.92840087219975</v>
      </c>
    </row>
    <row r="66" spans="1:81" x14ac:dyDescent="0.4">
      <c r="B66" s="255" t="s">
        <v>388</v>
      </c>
      <c r="C66" s="362"/>
      <c r="D66" s="363">
        <v>0</v>
      </c>
      <c r="E66" s="363">
        <v>0</v>
      </c>
      <c r="F66" s="363">
        <v>0</v>
      </c>
      <c r="G66" s="363">
        <v>0</v>
      </c>
      <c r="H66" s="363">
        <v>0</v>
      </c>
      <c r="I66" s="363">
        <v>0</v>
      </c>
      <c r="J66" s="363">
        <v>0</v>
      </c>
      <c r="K66" s="363">
        <v>0</v>
      </c>
      <c r="L66" s="363">
        <v>0</v>
      </c>
      <c r="M66" s="363">
        <v>0</v>
      </c>
      <c r="N66" s="363">
        <v>0</v>
      </c>
      <c r="O66" s="363">
        <v>0</v>
      </c>
      <c r="P66" s="363">
        <v>0</v>
      </c>
      <c r="Q66" s="363">
        <v>0</v>
      </c>
      <c r="R66" s="363">
        <v>0</v>
      </c>
      <c r="S66" s="363">
        <v>0</v>
      </c>
      <c r="T66" s="363">
        <v>0</v>
      </c>
      <c r="U66" s="363">
        <v>0</v>
      </c>
      <c r="V66" s="363">
        <v>0</v>
      </c>
      <c r="W66" s="363">
        <v>0</v>
      </c>
      <c r="X66" s="363">
        <v>0</v>
      </c>
      <c r="Y66" s="363">
        <v>0</v>
      </c>
      <c r="Z66" s="363">
        <v>0</v>
      </c>
      <c r="AA66" s="363">
        <v>0</v>
      </c>
      <c r="AB66" s="363">
        <v>0</v>
      </c>
      <c r="AC66" s="363">
        <v>0</v>
      </c>
      <c r="AD66" s="363">
        <v>0</v>
      </c>
      <c r="AE66" s="363">
        <v>0</v>
      </c>
      <c r="AF66" s="363">
        <v>0</v>
      </c>
      <c r="AG66" s="363">
        <v>0</v>
      </c>
      <c r="AH66" s="363">
        <v>0</v>
      </c>
      <c r="AI66" s="363">
        <v>0</v>
      </c>
      <c r="AJ66" s="363">
        <v>0</v>
      </c>
      <c r="AK66" s="363">
        <v>0</v>
      </c>
      <c r="AL66" s="363">
        <v>0</v>
      </c>
      <c r="AM66" s="363">
        <v>0</v>
      </c>
      <c r="AN66" s="363">
        <v>0</v>
      </c>
      <c r="AO66" s="363">
        <v>0</v>
      </c>
      <c r="AP66" s="363">
        <v>0</v>
      </c>
      <c r="AQ66" s="363">
        <v>0</v>
      </c>
      <c r="AR66" s="363">
        <v>0</v>
      </c>
      <c r="AS66" s="363">
        <v>0</v>
      </c>
      <c r="AT66" s="363">
        <v>0</v>
      </c>
      <c r="AU66" s="363">
        <v>0</v>
      </c>
      <c r="AV66" s="363">
        <v>0</v>
      </c>
      <c r="AW66" s="363">
        <v>0</v>
      </c>
      <c r="AX66" s="363">
        <v>0</v>
      </c>
      <c r="AY66" s="363">
        <v>0</v>
      </c>
      <c r="AZ66" s="363">
        <v>0</v>
      </c>
      <c r="BA66" s="363">
        <v>0</v>
      </c>
      <c r="BB66" s="363">
        <v>0</v>
      </c>
      <c r="BC66" s="363">
        <v>0</v>
      </c>
      <c r="BD66" s="363">
        <v>0</v>
      </c>
      <c r="BE66" s="363">
        <v>0</v>
      </c>
      <c r="BF66" s="363">
        <v>0</v>
      </c>
      <c r="BG66" s="363">
        <v>0</v>
      </c>
      <c r="BH66" s="363">
        <v>0</v>
      </c>
      <c r="BI66" s="363">
        <v>0</v>
      </c>
      <c r="BJ66" s="363">
        <v>0</v>
      </c>
      <c r="BK66" s="363">
        <v>0</v>
      </c>
      <c r="BL66" s="363">
        <v>6.6326643176271718</v>
      </c>
      <c r="BM66" s="363">
        <v>74.696304793008821</v>
      </c>
      <c r="BN66" s="363">
        <v>207.19780652690227</v>
      </c>
      <c r="BO66" s="363">
        <v>595.58790431241493</v>
      </c>
      <c r="BP66" s="363">
        <v>1770.3320198453357</v>
      </c>
      <c r="BQ66" s="363">
        <v>3567.5828570890708</v>
      </c>
      <c r="BR66" s="363">
        <v>5291.5238216036651</v>
      </c>
      <c r="BS66" s="363">
        <v>6995.6005541216846</v>
      </c>
      <c r="BT66" s="363">
        <v>7781.4059825139484</v>
      </c>
      <c r="BU66" s="363">
        <v>8277.5401598348271</v>
      </c>
      <c r="BV66" s="363">
        <v>8659.3182853297658</v>
      </c>
      <c r="BW66" s="363">
        <v>8152.761763554885</v>
      </c>
      <c r="BX66" s="363">
        <v>7452.0216050393619</v>
      </c>
      <c r="BY66" s="363">
        <v>7675.7438202248413</v>
      </c>
      <c r="BZ66" s="363">
        <v>7364.9801332073994</v>
      </c>
      <c r="CA66" s="363">
        <v>6810.2793158673248</v>
      </c>
      <c r="CB66" s="363">
        <v>5345.8686110891404</v>
      </c>
      <c r="CC66" s="364">
        <v>2839.8999556981339</v>
      </c>
    </row>
    <row r="67" spans="1:81" s="219" customFormat="1" ht="25.5" customHeight="1" x14ac:dyDescent="0.4">
      <c r="B67" s="72" t="s">
        <v>243</v>
      </c>
      <c r="C67" s="210"/>
      <c r="D67" s="360">
        <v>0</v>
      </c>
      <c r="E67" s="360">
        <v>0</v>
      </c>
      <c r="F67" s="360">
        <v>0</v>
      </c>
      <c r="G67" s="360">
        <v>0</v>
      </c>
      <c r="H67" s="360">
        <v>0</v>
      </c>
      <c r="I67" s="360">
        <v>0</v>
      </c>
      <c r="J67" s="360">
        <v>0</v>
      </c>
      <c r="K67" s="360">
        <v>0</v>
      </c>
      <c r="L67" s="360">
        <v>0</v>
      </c>
      <c r="M67" s="360">
        <v>0</v>
      </c>
      <c r="N67" s="360">
        <v>0</v>
      </c>
      <c r="O67" s="360">
        <v>0</v>
      </c>
      <c r="P67" s="360">
        <v>0</v>
      </c>
      <c r="Q67" s="360">
        <v>0</v>
      </c>
      <c r="R67" s="360">
        <v>0</v>
      </c>
      <c r="S67" s="360">
        <v>0</v>
      </c>
      <c r="T67" s="360">
        <v>0</v>
      </c>
      <c r="U67" s="360">
        <v>0</v>
      </c>
      <c r="V67" s="360">
        <v>0</v>
      </c>
      <c r="W67" s="360">
        <v>0</v>
      </c>
      <c r="X67" s="360">
        <v>0</v>
      </c>
      <c r="Y67" s="360">
        <v>0</v>
      </c>
      <c r="Z67" s="360">
        <v>0</v>
      </c>
      <c r="AA67" s="360">
        <v>0</v>
      </c>
      <c r="AB67" s="360">
        <v>0</v>
      </c>
      <c r="AC67" s="360">
        <v>0</v>
      </c>
      <c r="AD67" s="360">
        <v>0</v>
      </c>
      <c r="AE67" s="360">
        <v>0</v>
      </c>
      <c r="AF67" s="360">
        <v>0</v>
      </c>
      <c r="AG67" s="360">
        <v>0</v>
      </c>
      <c r="AH67" s="360">
        <f t="shared" ref="AH67:CC67" si="38">SUM(AH71,AH74)</f>
        <v>0</v>
      </c>
      <c r="AI67" s="360">
        <f t="shared" si="38"/>
        <v>0</v>
      </c>
      <c r="AJ67" s="360">
        <f t="shared" si="38"/>
        <v>0</v>
      </c>
      <c r="AK67" s="360">
        <f t="shared" si="38"/>
        <v>0</v>
      </c>
      <c r="AL67" s="360">
        <f t="shared" si="38"/>
        <v>0</v>
      </c>
      <c r="AM67" s="360">
        <f t="shared" si="38"/>
        <v>0</v>
      </c>
      <c r="AN67" s="360">
        <f t="shared" si="38"/>
        <v>0</v>
      </c>
      <c r="AO67" s="360">
        <f t="shared" si="38"/>
        <v>0</v>
      </c>
      <c r="AP67" s="360">
        <f t="shared" si="38"/>
        <v>0</v>
      </c>
      <c r="AQ67" s="360">
        <f t="shared" si="38"/>
        <v>0</v>
      </c>
      <c r="AR67" s="360">
        <f t="shared" si="38"/>
        <v>0</v>
      </c>
      <c r="AS67" s="360">
        <f t="shared" si="38"/>
        <v>0</v>
      </c>
      <c r="AT67" s="360">
        <f t="shared" si="38"/>
        <v>0</v>
      </c>
      <c r="AU67" s="360">
        <f t="shared" si="38"/>
        <v>0</v>
      </c>
      <c r="AV67" s="360">
        <f t="shared" si="38"/>
        <v>0</v>
      </c>
      <c r="AW67" s="360">
        <f t="shared" si="38"/>
        <v>0</v>
      </c>
      <c r="AX67" s="360">
        <f t="shared" si="38"/>
        <v>0</v>
      </c>
      <c r="AY67" s="360">
        <f t="shared" si="38"/>
        <v>12729.317843375662</v>
      </c>
      <c r="AZ67" s="360">
        <f t="shared" si="38"/>
        <v>12354.910551445693</v>
      </c>
      <c r="BA67" s="360">
        <f t="shared" si="38"/>
        <v>11992.372076834723</v>
      </c>
      <c r="BB67" s="360">
        <f t="shared" si="38"/>
        <v>11540.830438183319</v>
      </c>
      <c r="BC67" s="360">
        <f t="shared" si="38"/>
        <v>10759.78027473019</v>
      </c>
      <c r="BD67" s="360">
        <f t="shared" si="38"/>
        <v>10529.992691842563</v>
      </c>
      <c r="BE67" s="360">
        <f t="shared" si="38"/>
        <v>10351.987316338415</v>
      </c>
      <c r="BF67" s="360">
        <f t="shared" si="38"/>
        <v>10139.424778362341</v>
      </c>
      <c r="BG67" s="360">
        <f t="shared" si="38"/>
        <v>9876.4805133690697</v>
      </c>
      <c r="BH67" s="360">
        <f t="shared" si="38"/>
        <v>9513.5373766759276</v>
      </c>
      <c r="BI67" s="360">
        <f t="shared" si="38"/>
        <v>9252.1644525439151</v>
      </c>
      <c r="BJ67" s="360">
        <f t="shared" si="38"/>
        <v>8883.4252171181834</v>
      </c>
      <c r="BK67" s="360">
        <f t="shared" si="38"/>
        <v>8759.4028258444832</v>
      </c>
      <c r="BL67" s="360">
        <f t="shared" si="38"/>
        <v>8347.4892403351896</v>
      </c>
      <c r="BM67" s="360">
        <f t="shared" si="38"/>
        <v>7702.3329311541083</v>
      </c>
      <c r="BN67" s="360">
        <f t="shared" si="38"/>
        <v>6879.907586867389</v>
      </c>
      <c r="BO67" s="360">
        <f t="shared" si="38"/>
        <v>6019.9652656944527</v>
      </c>
      <c r="BP67" s="360">
        <f t="shared" si="38"/>
        <v>3915.7557445942102</v>
      </c>
      <c r="BQ67" s="360">
        <f t="shared" si="38"/>
        <v>1393.4963591821488</v>
      </c>
      <c r="BR67" s="360">
        <f t="shared" si="38"/>
        <v>283.21102448898534</v>
      </c>
      <c r="BS67" s="360">
        <f t="shared" si="38"/>
        <v>71.143220215903852</v>
      </c>
      <c r="BT67" s="360">
        <f t="shared" si="38"/>
        <v>16.698829522358782</v>
      </c>
      <c r="BU67" s="360">
        <f t="shared" si="38"/>
        <v>9.8362829911381411</v>
      </c>
      <c r="BV67" s="360">
        <f t="shared" si="38"/>
        <v>0</v>
      </c>
      <c r="BW67" s="360">
        <f t="shared" si="38"/>
        <v>0</v>
      </c>
      <c r="BX67" s="360">
        <f t="shared" si="38"/>
        <v>0</v>
      </c>
      <c r="BY67" s="360">
        <f t="shared" si="38"/>
        <v>0</v>
      </c>
      <c r="BZ67" s="360">
        <f t="shared" si="38"/>
        <v>0</v>
      </c>
      <c r="CA67" s="360">
        <f t="shared" si="38"/>
        <v>0</v>
      </c>
      <c r="CB67" s="360">
        <f t="shared" si="38"/>
        <v>0</v>
      </c>
      <c r="CC67" s="361">
        <f t="shared" si="38"/>
        <v>0</v>
      </c>
    </row>
    <row r="68" spans="1:81" x14ac:dyDescent="0.4">
      <c r="B68" s="65" t="s">
        <v>626</v>
      </c>
      <c r="C68" s="49"/>
      <c r="D68" s="363">
        <v>0</v>
      </c>
      <c r="E68" s="363">
        <v>0</v>
      </c>
      <c r="F68" s="363">
        <v>0</v>
      </c>
      <c r="G68" s="363">
        <v>0</v>
      </c>
      <c r="H68" s="363">
        <v>0</v>
      </c>
      <c r="I68" s="363">
        <v>0</v>
      </c>
      <c r="J68" s="363">
        <v>0</v>
      </c>
      <c r="K68" s="363">
        <v>0</v>
      </c>
      <c r="L68" s="363">
        <v>0</v>
      </c>
      <c r="M68" s="363">
        <v>0</v>
      </c>
      <c r="N68" s="363">
        <v>0</v>
      </c>
      <c r="O68" s="363">
        <v>0</v>
      </c>
      <c r="P68" s="363">
        <v>0</v>
      </c>
      <c r="Q68" s="363">
        <v>0</v>
      </c>
      <c r="R68" s="363">
        <v>0</v>
      </c>
      <c r="S68" s="363">
        <v>0</v>
      </c>
      <c r="T68" s="363">
        <v>0</v>
      </c>
      <c r="U68" s="363">
        <v>0</v>
      </c>
      <c r="V68" s="363">
        <v>0</v>
      </c>
      <c r="W68" s="363">
        <v>0</v>
      </c>
      <c r="X68" s="363">
        <v>0</v>
      </c>
      <c r="Y68" s="363">
        <v>0</v>
      </c>
      <c r="Z68" s="363">
        <v>0</v>
      </c>
      <c r="AA68" s="363">
        <v>0</v>
      </c>
      <c r="AB68" s="363">
        <v>0</v>
      </c>
      <c r="AC68" s="363">
        <v>0</v>
      </c>
      <c r="AD68" s="363">
        <v>0</v>
      </c>
      <c r="AE68" s="363">
        <v>0</v>
      </c>
      <c r="AF68" s="363">
        <v>0</v>
      </c>
      <c r="AG68" s="363">
        <v>0</v>
      </c>
      <c r="AH68" s="363">
        <v>0</v>
      </c>
      <c r="AI68" s="363">
        <v>0</v>
      </c>
      <c r="AJ68" s="363">
        <v>0</v>
      </c>
      <c r="AK68" s="363">
        <v>0</v>
      </c>
      <c r="AL68" s="363">
        <v>0</v>
      </c>
      <c r="AM68" s="363">
        <v>0</v>
      </c>
      <c r="AN68" s="363">
        <v>0</v>
      </c>
      <c r="AO68" s="363">
        <v>0</v>
      </c>
      <c r="AP68" s="363">
        <v>0</v>
      </c>
      <c r="AQ68" s="363">
        <v>0</v>
      </c>
      <c r="AR68" s="363">
        <v>0</v>
      </c>
      <c r="AS68" s="363">
        <v>0</v>
      </c>
      <c r="AT68" s="363">
        <v>0</v>
      </c>
      <c r="AU68" s="363">
        <v>0</v>
      </c>
      <c r="AV68" s="363">
        <v>0</v>
      </c>
      <c r="AW68" s="363">
        <v>0</v>
      </c>
      <c r="AX68" s="363">
        <v>0</v>
      </c>
      <c r="AY68" s="363">
        <v>464.7915802203849</v>
      </c>
      <c r="AZ68" s="363">
        <v>504.29924213895276</v>
      </c>
      <c r="BA68" s="363">
        <v>514.16621906236639</v>
      </c>
      <c r="BB68" s="363">
        <v>450.02074426035597</v>
      </c>
      <c r="BC68" s="363">
        <v>523.17088305369657</v>
      </c>
      <c r="BD68" s="363">
        <v>518.62895484892033</v>
      </c>
      <c r="BE68" s="363">
        <v>510.8338876774194</v>
      </c>
      <c r="BF68" s="363">
        <v>574.47206385575214</v>
      </c>
      <c r="BG68" s="363">
        <v>480.84579540221642</v>
      </c>
      <c r="BH68" s="363">
        <v>434.74974634200817</v>
      </c>
      <c r="BI68" s="363">
        <v>386.87190245053961</v>
      </c>
      <c r="BJ68" s="363">
        <v>392.34154384315866</v>
      </c>
      <c r="BK68" s="363">
        <v>362.09355100172746</v>
      </c>
      <c r="BL68" s="363">
        <v>299.10681048101554</v>
      </c>
      <c r="BM68" s="363">
        <v>32.408773396165053</v>
      </c>
      <c r="BN68" s="363">
        <v>31.20835144776996</v>
      </c>
      <c r="BO68" s="363">
        <v>15.161772205392548</v>
      </c>
      <c r="BP68" s="363">
        <v>5.7088406894971317</v>
      </c>
      <c r="BQ68" s="363">
        <v>3.7201200182973393</v>
      </c>
      <c r="BR68" s="363">
        <v>0.66989647512629225</v>
      </c>
      <c r="BS68" s="363">
        <v>9.0369745146262309E-2</v>
      </c>
      <c r="BT68" s="363">
        <v>1.8033698951687955E-2</v>
      </c>
      <c r="BU68" s="363">
        <v>8.5453061516465433E-3</v>
      </c>
      <c r="BV68" s="363">
        <v>0</v>
      </c>
      <c r="BW68" s="363">
        <v>0</v>
      </c>
      <c r="BX68" s="363">
        <v>0</v>
      </c>
      <c r="BY68" s="363">
        <v>0</v>
      </c>
      <c r="BZ68" s="363">
        <v>0</v>
      </c>
      <c r="CA68" s="363">
        <v>0</v>
      </c>
      <c r="CB68" s="363">
        <v>0</v>
      </c>
      <c r="CC68" s="364">
        <v>0</v>
      </c>
    </row>
    <row r="69" spans="1:81" x14ac:dyDescent="0.4">
      <c r="B69" s="65" t="s">
        <v>627</v>
      </c>
      <c r="C69" s="49"/>
      <c r="D69" s="363">
        <v>0</v>
      </c>
      <c r="E69" s="363">
        <v>0</v>
      </c>
      <c r="F69" s="363">
        <v>0</v>
      </c>
      <c r="G69" s="363">
        <v>0</v>
      </c>
      <c r="H69" s="363">
        <v>0</v>
      </c>
      <c r="I69" s="363">
        <v>0</v>
      </c>
      <c r="J69" s="363">
        <v>0</v>
      </c>
      <c r="K69" s="363">
        <v>0</v>
      </c>
      <c r="L69" s="363">
        <v>0</v>
      </c>
      <c r="M69" s="363">
        <v>0</v>
      </c>
      <c r="N69" s="363">
        <v>0</v>
      </c>
      <c r="O69" s="363">
        <v>0</v>
      </c>
      <c r="P69" s="363">
        <v>0</v>
      </c>
      <c r="Q69" s="363">
        <v>0</v>
      </c>
      <c r="R69" s="363">
        <v>0</v>
      </c>
      <c r="S69" s="363">
        <v>0</v>
      </c>
      <c r="T69" s="363">
        <v>0</v>
      </c>
      <c r="U69" s="363">
        <v>0</v>
      </c>
      <c r="V69" s="363">
        <v>0</v>
      </c>
      <c r="W69" s="363">
        <v>0</v>
      </c>
      <c r="X69" s="363">
        <v>0</v>
      </c>
      <c r="Y69" s="363">
        <v>0</v>
      </c>
      <c r="Z69" s="363">
        <v>0</v>
      </c>
      <c r="AA69" s="363">
        <v>0</v>
      </c>
      <c r="AB69" s="363">
        <v>0</v>
      </c>
      <c r="AC69" s="363">
        <v>0</v>
      </c>
      <c r="AD69" s="363">
        <v>0</v>
      </c>
      <c r="AE69" s="363">
        <v>0</v>
      </c>
      <c r="AF69" s="363">
        <v>0</v>
      </c>
      <c r="AG69" s="363">
        <v>0</v>
      </c>
      <c r="AH69" s="363">
        <v>0</v>
      </c>
      <c r="AI69" s="363">
        <v>0</v>
      </c>
      <c r="AJ69" s="363">
        <v>0</v>
      </c>
      <c r="AK69" s="363">
        <v>0</v>
      </c>
      <c r="AL69" s="363">
        <v>0</v>
      </c>
      <c r="AM69" s="363">
        <v>0</v>
      </c>
      <c r="AN69" s="363">
        <v>0</v>
      </c>
      <c r="AO69" s="363">
        <v>0</v>
      </c>
      <c r="AP69" s="363">
        <v>0</v>
      </c>
      <c r="AQ69" s="363">
        <v>0</v>
      </c>
      <c r="AR69" s="363">
        <v>0</v>
      </c>
      <c r="AS69" s="363">
        <v>0</v>
      </c>
      <c r="AT69" s="363">
        <v>0</v>
      </c>
      <c r="AU69" s="363">
        <v>0</v>
      </c>
      <c r="AV69" s="363">
        <v>0</v>
      </c>
      <c r="AW69" s="363">
        <v>0</v>
      </c>
      <c r="AX69" s="363">
        <v>0</v>
      </c>
      <c r="AY69" s="363">
        <v>427.30801119973762</v>
      </c>
      <c r="AZ69" s="363">
        <v>478.10141817646291</v>
      </c>
      <c r="BA69" s="363">
        <v>512.59361276045468</v>
      </c>
      <c r="BB69" s="363">
        <v>484.69453636077611</v>
      </c>
      <c r="BC69" s="363">
        <v>616.57282709771277</v>
      </c>
      <c r="BD69" s="363">
        <v>604.48903006822786</v>
      </c>
      <c r="BE69" s="363">
        <v>618.17109987390995</v>
      </c>
      <c r="BF69" s="363">
        <v>651.8153031590366</v>
      </c>
      <c r="BG69" s="363">
        <v>580.48925139833489</v>
      </c>
      <c r="BH69" s="363">
        <v>550.53322154581485</v>
      </c>
      <c r="BI69" s="363">
        <v>470.86349514874536</v>
      </c>
      <c r="BJ69" s="363">
        <v>464.36983947514216</v>
      </c>
      <c r="BK69" s="363">
        <v>438.73202291831797</v>
      </c>
      <c r="BL69" s="363">
        <v>389.30934936903606</v>
      </c>
      <c r="BM69" s="363">
        <v>112.36996031578433</v>
      </c>
      <c r="BN69" s="363">
        <v>29.684190166838171</v>
      </c>
      <c r="BO69" s="363">
        <v>17.913880813325143</v>
      </c>
      <c r="BP69" s="363">
        <v>7.4276613221349681</v>
      </c>
      <c r="BQ69" s="363">
        <v>1.8013363193812131</v>
      </c>
      <c r="BR69" s="363">
        <v>1.0720513828044136</v>
      </c>
      <c r="BS69" s="363">
        <v>0.12738639541184274</v>
      </c>
      <c r="BT69" s="363">
        <v>2.7437145051600043E-2</v>
      </c>
      <c r="BU69" s="363">
        <v>1.8240089231936304E-2</v>
      </c>
      <c r="BV69" s="363">
        <v>0</v>
      </c>
      <c r="BW69" s="363">
        <v>0</v>
      </c>
      <c r="BX69" s="363">
        <v>0</v>
      </c>
      <c r="BY69" s="363">
        <v>0</v>
      </c>
      <c r="BZ69" s="363">
        <v>0</v>
      </c>
      <c r="CA69" s="363">
        <v>0</v>
      </c>
      <c r="CB69" s="363">
        <v>0</v>
      </c>
      <c r="CC69" s="364">
        <v>0</v>
      </c>
    </row>
    <row r="70" spans="1:81" x14ac:dyDescent="0.4">
      <c r="B70" s="65" t="s">
        <v>628</v>
      </c>
      <c r="C70" s="49"/>
      <c r="D70" s="363">
        <v>0</v>
      </c>
      <c r="E70" s="363">
        <v>0</v>
      </c>
      <c r="F70" s="363">
        <v>0</v>
      </c>
      <c r="G70" s="363">
        <v>0</v>
      </c>
      <c r="H70" s="363">
        <v>0</v>
      </c>
      <c r="I70" s="363">
        <v>0</v>
      </c>
      <c r="J70" s="363">
        <v>0</v>
      </c>
      <c r="K70" s="363">
        <v>0</v>
      </c>
      <c r="L70" s="363">
        <v>0</v>
      </c>
      <c r="M70" s="363">
        <v>0</v>
      </c>
      <c r="N70" s="363">
        <v>0</v>
      </c>
      <c r="O70" s="363">
        <v>0</v>
      </c>
      <c r="P70" s="363">
        <v>0</v>
      </c>
      <c r="Q70" s="363">
        <v>0</v>
      </c>
      <c r="R70" s="363">
        <v>0</v>
      </c>
      <c r="S70" s="363">
        <v>0</v>
      </c>
      <c r="T70" s="363">
        <v>0</v>
      </c>
      <c r="U70" s="363">
        <v>0</v>
      </c>
      <c r="V70" s="363">
        <v>0</v>
      </c>
      <c r="W70" s="363">
        <v>0</v>
      </c>
      <c r="X70" s="363">
        <v>0</v>
      </c>
      <c r="Y70" s="363">
        <v>0</v>
      </c>
      <c r="Z70" s="363">
        <v>0</v>
      </c>
      <c r="AA70" s="363">
        <v>0</v>
      </c>
      <c r="AB70" s="363">
        <v>0</v>
      </c>
      <c r="AC70" s="363">
        <v>0</v>
      </c>
      <c r="AD70" s="363">
        <v>0</v>
      </c>
      <c r="AE70" s="363">
        <v>0</v>
      </c>
      <c r="AF70" s="363">
        <v>0</v>
      </c>
      <c r="AG70" s="363">
        <v>0</v>
      </c>
      <c r="AH70" s="363">
        <v>0</v>
      </c>
      <c r="AI70" s="363">
        <v>0</v>
      </c>
      <c r="AJ70" s="363">
        <v>0</v>
      </c>
      <c r="AK70" s="363">
        <v>0</v>
      </c>
      <c r="AL70" s="363">
        <v>0</v>
      </c>
      <c r="AM70" s="363">
        <v>0</v>
      </c>
      <c r="AN70" s="363">
        <v>0</v>
      </c>
      <c r="AO70" s="363">
        <v>0</v>
      </c>
      <c r="AP70" s="363">
        <v>0</v>
      </c>
      <c r="AQ70" s="363">
        <v>0</v>
      </c>
      <c r="AR70" s="363">
        <v>0</v>
      </c>
      <c r="AS70" s="363">
        <v>0</v>
      </c>
      <c r="AT70" s="363">
        <v>0</v>
      </c>
      <c r="AU70" s="363">
        <v>0</v>
      </c>
      <c r="AV70" s="363">
        <v>0</v>
      </c>
      <c r="AW70" s="363">
        <v>0</v>
      </c>
      <c r="AX70" s="363">
        <v>0</v>
      </c>
      <c r="AY70" s="363">
        <v>9533.2787508812125</v>
      </c>
      <c r="AZ70" s="363">
        <v>9340.7804352206585</v>
      </c>
      <c r="BA70" s="363">
        <v>9247.8893282405024</v>
      </c>
      <c r="BB70" s="363">
        <v>9142.4415008575215</v>
      </c>
      <c r="BC70" s="363">
        <v>8427.5002196131118</v>
      </c>
      <c r="BD70" s="363">
        <v>8324.8032659600376</v>
      </c>
      <c r="BE70" s="363">
        <v>8430.9210318618298</v>
      </c>
      <c r="BF70" s="363">
        <v>8203.9496792682185</v>
      </c>
      <c r="BG70" s="363">
        <v>8157.5121159091532</v>
      </c>
      <c r="BH70" s="363">
        <v>7983.3988237861513</v>
      </c>
      <c r="BI70" s="363">
        <v>7959.3648070565059</v>
      </c>
      <c r="BJ70" s="363">
        <v>7643.1828131887296</v>
      </c>
      <c r="BK70" s="363">
        <v>7632.5800706115851</v>
      </c>
      <c r="BL70" s="363">
        <v>7383.7110282960011</v>
      </c>
      <c r="BM70" s="363">
        <v>7332.5032000772362</v>
      </c>
      <c r="BN70" s="363">
        <v>6624.1134143621966</v>
      </c>
      <c r="BO70" s="363">
        <v>5832.9433345707912</v>
      </c>
      <c r="BP70" s="363">
        <v>3802.6294784325805</v>
      </c>
      <c r="BQ70" s="363">
        <v>1354.9250585718114</v>
      </c>
      <c r="BR70" s="363">
        <v>275.49358560431443</v>
      </c>
      <c r="BS70" s="363">
        <v>70.925464075345758</v>
      </c>
      <c r="BT70" s="363">
        <v>16.653358678355495</v>
      </c>
      <c r="BU70" s="363">
        <v>9.8094975957545536</v>
      </c>
      <c r="BV70" s="363">
        <v>0</v>
      </c>
      <c r="BW70" s="363">
        <v>0</v>
      </c>
      <c r="BX70" s="363">
        <v>0</v>
      </c>
      <c r="BY70" s="363">
        <v>0</v>
      </c>
      <c r="BZ70" s="363">
        <v>0</v>
      </c>
      <c r="CA70" s="363">
        <v>0</v>
      </c>
      <c r="CB70" s="363">
        <v>0</v>
      </c>
      <c r="CC70" s="364">
        <v>0</v>
      </c>
    </row>
    <row r="71" spans="1:81" x14ac:dyDescent="0.4">
      <c r="B71" s="65" t="s">
        <v>629</v>
      </c>
      <c r="C71" s="49"/>
      <c r="D71" s="363">
        <v>0</v>
      </c>
      <c r="E71" s="363">
        <v>0</v>
      </c>
      <c r="F71" s="363">
        <v>0</v>
      </c>
      <c r="G71" s="363">
        <v>0</v>
      </c>
      <c r="H71" s="363">
        <v>0</v>
      </c>
      <c r="I71" s="363">
        <v>0</v>
      </c>
      <c r="J71" s="363">
        <v>0</v>
      </c>
      <c r="K71" s="363">
        <v>0</v>
      </c>
      <c r="L71" s="363">
        <v>0</v>
      </c>
      <c r="M71" s="363">
        <v>0</v>
      </c>
      <c r="N71" s="363">
        <v>0</v>
      </c>
      <c r="O71" s="363">
        <v>0</v>
      </c>
      <c r="P71" s="363">
        <v>0</v>
      </c>
      <c r="Q71" s="363">
        <v>0</v>
      </c>
      <c r="R71" s="363">
        <v>0</v>
      </c>
      <c r="S71" s="363">
        <v>0</v>
      </c>
      <c r="T71" s="363">
        <v>0</v>
      </c>
      <c r="U71" s="363">
        <v>0</v>
      </c>
      <c r="V71" s="363">
        <v>0</v>
      </c>
      <c r="W71" s="363">
        <v>0</v>
      </c>
      <c r="X71" s="363">
        <v>0</v>
      </c>
      <c r="Y71" s="363">
        <v>0</v>
      </c>
      <c r="Z71" s="363">
        <v>0</v>
      </c>
      <c r="AA71" s="363">
        <v>0</v>
      </c>
      <c r="AB71" s="363">
        <v>0</v>
      </c>
      <c r="AC71" s="363">
        <v>0</v>
      </c>
      <c r="AD71" s="363">
        <v>0</v>
      </c>
      <c r="AE71" s="363">
        <v>0</v>
      </c>
      <c r="AF71" s="363">
        <v>0</v>
      </c>
      <c r="AG71" s="363">
        <v>0</v>
      </c>
      <c r="AH71" s="363">
        <v>0</v>
      </c>
      <c r="AI71" s="363">
        <v>0</v>
      </c>
      <c r="AJ71" s="363">
        <v>0</v>
      </c>
      <c r="AK71" s="363">
        <v>0</v>
      </c>
      <c r="AL71" s="363">
        <v>0</v>
      </c>
      <c r="AM71" s="363">
        <v>0</v>
      </c>
      <c r="AN71" s="363">
        <v>0</v>
      </c>
      <c r="AO71" s="363">
        <v>0</v>
      </c>
      <c r="AP71" s="363">
        <v>0</v>
      </c>
      <c r="AQ71" s="363">
        <v>0</v>
      </c>
      <c r="AR71" s="363">
        <v>0</v>
      </c>
      <c r="AS71" s="363">
        <v>0</v>
      </c>
      <c r="AT71" s="363">
        <v>0</v>
      </c>
      <c r="AU71" s="363">
        <v>0</v>
      </c>
      <c r="AV71" s="363">
        <v>0</v>
      </c>
      <c r="AW71" s="363">
        <v>0</v>
      </c>
      <c r="AX71" s="363">
        <v>0</v>
      </c>
      <c r="AY71" s="363">
        <f t="shared" ref="AY71:CC71" si="39">SUM(AY72:AY73)</f>
        <v>10425.378342301337</v>
      </c>
      <c r="AZ71" s="363">
        <f t="shared" si="39"/>
        <v>10323.181095536074</v>
      </c>
      <c r="BA71" s="363">
        <f t="shared" si="39"/>
        <v>10274.649160063325</v>
      </c>
      <c r="BB71" s="363">
        <f t="shared" si="39"/>
        <v>10077.156781478652</v>
      </c>
      <c r="BC71" s="363">
        <f t="shared" si="39"/>
        <v>9567.2439297645233</v>
      </c>
      <c r="BD71" s="363">
        <f t="shared" si="39"/>
        <v>9447.9212508771852</v>
      </c>
      <c r="BE71" s="363">
        <f t="shared" si="39"/>
        <v>9559.9260194131602</v>
      </c>
      <c r="BF71" s="363">
        <f t="shared" si="39"/>
        <v>9430.2370462830095</v>
      </c>
      <c r="BG71" s="363">
        <f t="shared" si="39"/>
        <v>9218.8471627097042</v>
      </c>
      <c r="BH71" s="363">
        <f t="shared" si="39"/>
        <v>8968.6817916739728</v>
      </c>
      <c r="BI71" s="363">
        <f t="shared" si="39"/>
        <v>8817.1002046557896</v>
      </c>
      <c r="BJ71" s="363">
        <f t="shared" si="39"/>
        <v>8499.8941965070298</v>
      </c>
      <c r="BK71" s="363">
        <f t="shared" si="39"/>
        <v>8433.405644531631</v>
      </c>
      <c r="BL71" s="363">
        <f t="shared" si="39"/>
        <v>8072.1271881460525</v>
      </c>
      <c r="BM71" s="363">
        <f t="shared" si="39"/>
        <v>7477.2819337891851</v>
      </c>
      <c r="BN71" s="363">
        <f t="shared" si="39"/>
        <v>6685.0059559768051</v>
      </c>
      <c r="BO71" s="363">
        <f t="shared" si="39"/>
        <v>5866.0189875895094</v>
      </c>
      <c r="BP71" s="363">
        <f t="shared" si="39"/>
        <v>3815.7659804442123</v>
      </c>
      <c r="BQ71" s="363">
        <f t="shared" si="39"/>
        <v>1360.4465149094904</v>
      </c>
      <c r="BR71" s="363">
        <f t="shared" si="39"/>
        <v>277.23553346224514</v>
      </c>
      <c r="BS71" s="363">
        <f t="shared" si="39"/>
        <v>69.926293902746082</v>
      </c>
      <c r="BT71" s="363">
        <f t="shared" si="39"/>
        <v>16.503854125995147</v>
      </c>
      <c r="BU71" s="363">
        <f t="shared" si="39"/>
        <v>9.7360252605412221</v>
      </c>
      <c r="BV71" s="363">
        <f t="shared" si="39"/>
        <v>0</v>
      </c>
      <c r="BW71" s="363">
        <f t="shared" si="39"/>
        <v>0</v>
      </c>
      <c r="BX71" s="363">
        <f t="shared" si="39"/>
        <v>0</v>
      </c>
      <c r="BY71" s="363">
        <f t="shared" si="39"/>
        <v>0</v>
      </c>
      <c r="BZ71" s="363">
        <f t="shared" si="39"/>
        <v>0</v>
      </c>
      <c r="CA71" s="363">
        <f t="shared" si="39"/>
        <v>0</v>
      </c>
      <c r="CB71" s="363">
        <f t="shared" si="39"/>
        <v>0</v>
      </c>
      <c r="CC71" s="364">
        <f t="shared" si="39"/>
        <v>0</v>
      </c>
    </row>
    <row r="72" spans="1:81" x14ac:dyDescent="0.4">
      <c r="B72" s="255" t="s">
        <v>408</v>
      </c>
      <c r="C72" s="362"/>
      <c r="D72" s="363">
        <v>0</v>
      </c>
      <c r="E72" s="363">
        <v>0</v>
      </c>
      <c r="F72" s="363">
        <v>0</v>
      </c>
      <c r="G72" s="363">
        <v>0</v>
      </c>
      <c r="H72" s="363">
        <v>0</v>
      </c>
      <c r="I72" s="363">
        <v>0</v>
      </c>
      <c r="J72" s="363">
        <v>0</v>
      </c>
      <c r="K72" s="363">
        <v>0</v>
      </c>
      <c r="L72" s="363">
        <v>0</v>
      </c>
      <c r="M72" s="363">
        <v>0</v>
      </c>
      <c r="N72" s="363">
        <v>0</v>
      </c>
      <c r="O72" s="363">
        <v>0</v>
      </c>
      <c r="P72" s="363">
        <v>0</v>
      </c>
      <c r="Q72" s="363">
        <v>0</v>
      </c>
      <c r="R72" s="363">
        <v>0</v>
      </c>
      <c r="S72" s="363">
        <v>0</v>
      </c>
      <c r="T72" s="363">
        <v>0</v>
      </c>
      <c r="U72" s="363">
        <v>0</v>
      </c>
      <c r="V72" s="363">
        <v>0</v>
      </c>
      <c r="W72" s="363">
        <v>0</v>
      </c>
      <c r="X72" s="363">
        <v>0</v>
      </c>
      <c r="Y72" s="363">
        <v>0</v>
      </c>
      <c r="Z72" s="363">
        <v>0</v>
      </c>
      <c r="AA72" s="363">
        <v>0</v>
      </c>
      <c r="AB72" s="363">
        <v>0</v>
      </c>
      <c r="AC72" s="363">
        <v>0</v>
      </c>
      <c r="AD72" s="363">
        <v>0</v>
      </c>
      <c r="AE72" s="363">
        <v>0</v>
      </c>
      <c r="AF72" s="363">
        <v>0</v>
      </c>
      <c r="AG72" s="363">
        <v>0</v>
      </c>
      <c r="AH72" s="363">
        <v>0</v>
      </c>
      <c r="AI72" s="363">
        <v>0</v>
      </c>
      <c r="AJ72" s="363">
        <v>0</v>
      </c>
      <c r="AK72" s="363">
        <v>0</v>
      </c>
      <c r="AL72" s="363">
        <v>0</v>
      </c>
      <c r="AM72" s="363">
        <v>0</v>
      </c>
      <c r="AN72" s="363">
        <v>0</v>
      </c>
      <c r="AO72" s="363">
        <v>0</v>
      </c>
      <c r="AP72" s="363">
        <v>0</v>
      </c>
      <c r="AQ72" s="363">
        <v>0</v>
      </c>
      <c r="AR72" s="363">
        <v>0</v>
      </c>
      <c r="AS72" s="363">
        <v>0</v>
      </c>
      <c r="AT72" s="363">
        <v>0</v>
      </c>
      <c r="AU72" s="363">
        <v>0</v>
      </c>
      <c r="AV72" s="363">
        <v>0</v>
      </c>
      <c r="AW72" s="363">
        <v>0</v>
      </c>
      <c r="AX72" s="363">
        <v>0</v>
      </c>
      <c r="AY72" s="363">
        <v>8894.6419126175279</v>
      </c>
      <c r="AZ72" s="363">
        <v>9085.336433361228</v>
      </c>
      <c r="BA72" s="363">
        <v>9321.2785942282662</v>
      </c>
      <c r="BB72" s="363">
        <v>9477.4114363018271</v>
      </c>
      <c r="BC72" s="363">
        <v>9344.6362500986324</v>
      </c>
      <c r="BD72" s="363">
        <v>9443.1217210002014</v>
      </c>
      <c r="BE72" s="363">
        <v>9559.9260194131602</v>
      </c>
      <c r="BF72" s="363">
        <v>9430.2370462830095</v>
      </c>
      <c r="BG72" s="363">
        <v>9218.8471627097042</v>
      </c>
      <c r="BH72" s="363">
        <v>8968.6817916739728</v>
      </c>
      <c r="BI72" s="363">
        <v>8817.1002046557896</v>
      </c>
      <c r="BJ72" s="363">
        <v>8499.8941965070298</v>
      </c>
      <c r="BK72" s="363">
        <v>8433.405644531631</v>
      </c>
      <c r="BL72" s="363">
        <v>8072.1271881460525</v>
      </c>
      <c r="BM72" s="363">
        <v>7477.2819337891851</v>
      </c>
      <c r="BN72" s="363">
        <v>6685.0059559768051</v>
      </c>
      <c r="BO72" s="363">
        <v>5866.0189875895094</v>
      </c>
      <c r="BP72" s="363">
        <v>3815.7659804442123</v>
      </c>
      <c r="BQ72" s="363">
        <v>1360.4465149094904</v>
      </c>
      <c r="BR72" s="363">
        <v>277.23553346224514</v>
      </c>
      <c r="BS72" s="363">
        <v>69.926293902746082</v>
      </c>
      <c r="BT72" s="363">
        <v>16.503854125995147</v>
      </c>
      <c r="BU72" s="363">
        <v>9.7360252605412221</v>
      </c>
      <c r="BV72" s="363">
        <v>0</v>
      </c>
      <c r="BW72" s="363">
        <v>0</v>
      </c>
      <c r="BX72" s="363">
        <v>0</v>
      </c>
      <c r="BY72" s="363">
        <v>0</v>
      </c>
      <c r="BZ72" s="363">
        <v>0</v>
      </c>
      <c r="CA72" s="363">
        <v>0</v>
      </c>
      <c r="CB72" s="363">
        <v>0</v>
      </c>
      <c r="CC72" s="364">
        <v>0</v>
      </c>
    </row>
    <row r="73" spans="1:81" x14ac:dyDescent="0.4">
      <c r="B73" s="255" t="s">
        <v>407</v>
      </c>
      <c r="C73" s="362"/>
      <c r="D73" s="363">
        <v>0</v>
      </c>
      <c r="E73" s="363">
        <v>0</v>
      </c>
      <c r="F73" s="363">
        <v>0</v>
      </c>
      <c r="G73" s="363">
        <v>0</v>
      </c>
      <c r="H73" s="363">
        <v>0</v>
      </c>
      <c r="I73" s="363">
        <v>0</v>
      </c>
      <c r="J73" s="363">
        <v>0</v>
      </c>
      <c r="K73" s="363">
        <v>0</v>
      </c>
      <c r="L73" s="363">
        <v>0</v>
      </c>
      <c r="M73" s="363">
        <v>0</v>
      </c>
      <c r="N73" s="363">
        <v>0</v>
      </c>
      <c r="O73" s="363">
        <v>0</v>
      </c>
      <c r="P73" s="363">
        <v>0</v>
      </c>
      <c r="Q73" s="363">
        <v>0</v>
      </c>
      <c r="R73" s="363">
        <v>0</v>
      </c>
      <c r="S73" s="363">
        <v>0</v>
      </c>
      <c r="T73" s="363">
        <v>0</v>
      </c>
      <c r="U73" s="363">
        <v>0</v>
      </c>
      <c r="V73" s="363">
        <v>0</v>
      </c>
      <c r="W73" s="363">
        <v>0</v>
      </c>
      <c r="X73" s="363">
        <v>0</v>
      </c>
      <c r="Y73" s="363">
        <v>0</v>
      </c>
      <c r="Z73" s="363">
        <v>0</v>
      </c>
      <c r="AA73" s="363">
        <v>0</v>
      </c>
      <c r="AB73" s="363">
        <v>0</v>
      </c>
      <c r="AC73" s="363">
        <v>0</v>
      </c>
      <c r="AD73" s="363">
        <v>0</v>
      </c>
      <c r="AE73" s="363">
        <v>0</v>
      </c>
      <c r="AF73" s="363">
        <v>0</v>
      </c>
      <c r="AG73" s="363">
        <v>0</v>
      </c>
      <c r="AH73" s="363">
        <v>0</v>
      </c>
      <c r="AI73" s="363">
        <v>0</v>
      </c>
      <c r="AJ73" s="363">
        <v>0</v>
      </c>
      <c r="AK73" s="363">
        <v>0</v>
      </c>
      <c r="AL73" s="363">
        <v>0</v>
      </c>
      <c r="AM73" s="363">
        <v>0</v>
      </c>
      <c r="AN73" s="363">
        <v>0</v>
      </c>
      <c r="AO73" s="363">
        <v>0</v>
      </c>
      <c r="AP73" s="363">
        <v>0</v>
      </c>
      <c r="AQ73" s="363">
        <v>0</v>
      </c>
      <c r="AR73" s="363">
        <v>0</v>
      </c>
      <c r="AS73" s="363">
        <v>0</v>
      </c>
      <c r="AT73" s="363">
        <v>0</v>
      </c>
      <c r="AU73" s="363">
        <v>0</v>
      </c>
      <c r="AV73" s="363">
        <v>0</v>
      </c>
      <c r="AW73" s="363">
        <v>0</v>
      </c>
      <c r="AX73" s="363">
        <v>0</v>
      </c>
      <c r="AY73" s="363">
        <v>1530.7364296838086</v>
      </c>
      <c r="AZ73" s="363">
        <v>1237.8446621748469</v>
      </c>
      <c r="BA73" s="363">
        <v>953.37056583505978</v>
      </c>
      <c r="BB73" s="363">
        <v>599.74534517682525</v>
      </c>
      <c r="BC73" s="363">
        <v>222.60767966589006</v>
      </c>
      <c r="BD73" s="363">
        <v>4.7995298769841828</v>
      </c>
      <c r="BE73" s="363">
        <v>0</v>
      </c>
      <c r="BF73" s="363">
        <v>0</v>
      </c>
      <c r="BG73" s="363">
        <v>0</v>
      </c>
      <c r="BH73" s="363">
        <v>0</v>
      </c>
      <c r="BI73" s="363">
        <v>0</v>
      </c>
      <c r="BJ73" s="363">
        <v>0</v>
      </c>
      <c r="BK73" s="363">
        <v>0</v>
      </c>
      <c r="BL73" s="363">
        <v>0</v>
      </c>
      <c r="BM73" s="363">
        <v>0</v>
      </c>
      <c r="BN73" s="363">
        <v>0</v>
      </c>
      <c r="BO73" s="363">
        <v>0</v>
      </c>
      <c r="BP73" s="363">
        <v>0</v>
      </c>
      <c r="BQ73" s="363">
        <v>0</v>
      </c>
      <c r="BR73" s="363">
        <v>0</v>
      </c>
      <c r="BS73" s="363">
        <v>0</v>
      </c>
      <c r="BT73" s="363">
        <v>0</v>
      </c>
      <c r="BU73" s="363">
        <v>0</v>
      </c>
      <c r="BV73" s="363">
        <v>0</v>
      </c>
      <c r="BW73" s="363">
        <v>0</v>
      </c>
      <c r="BX73" s="363">
        <v>0</v>
      </c>
      <c r="BY73" s="363">
        <v>0</v>
      </c>
      <c r="BZ73" s="363">
        <v>0</v>
      </c>
      <c r="CA73" s="363">
        <v>0</v>
      </c>
      <c r="CB73" s="363">
        <v>0</v>
      </c>
      <c r="CC73" s="364">
        <v>0</v>
      </c>
    </row>
    <row r="74" spans="1:81" ht="26.25" customHeight="1" x14ac:dyDescent="0.4">
      <c r="B74" s="65" t="s">
        <v>630</v>
      </c>
      <c r="C74" s="49"/>
      <c r="D74" s="363">
        <v>0</v>
      </c>
      <c r="E74" s="363">
        <v>0</v>
      </c>
      <c r="F74" s="363">
        <v>0</v>
      </c>
      <c r="G74" s="363">
        <v>0</v>
      </c>
      <c r="H74" s="363">
        <v>0</v>
      </c>
      <c r="I74" s="363">
        <v>0</v>
      </c>
      <c r="J74" s="363">
        <v>0</v>
      </c>
      <c r="K74" s="363">
        <v>0</v>
      </c>
      <c r="L74" s="363">
        <v>0</v>
      </c>
      <c r="M74" s="363">
        <v>0</v>
      </c>
      <c r="N74" s="363">
        <v>0</v>
      </c>
      <c r="O74" s="363">
        <v>0</v>
      </c>
      <c r="P74" s="363">
        <v>0</v>
      </c>
      <c r="Q74" s="363">
        <v>0</v>
      </c>
      <c r="R74" s="363">
        <v>0</v>
      </c>
      <c r="S74" s="363">
        <v>0</v>
      </c>
      <c r="T74" s="363">
        <v>0</v>
      </c>
      <c r="U74" s="363">
        <v>0</v>
      </c>
      <c r="V74" s="363">
        <v>0</v>
      </c>
      <c r="W74" s="363">
        <v>0</v>
      </c>
      <c r="X74" s="363">
        <v>0</v>
      </c>
      <c r="Y74" s="363">
        <v>0</v>
      </c>
      <c r="Z74" s="363">
        <v>0</v>
      </c>
      <c r="AA74" s="363">
        <v>0</v>
      </c>
      <c r="AB74" s="363">
        <v>0</v>
      </c>
      <c r="AC74" s="363">
        <v>0</v>
      </c>
      <c r="AD74" s="363">
        <v>0</v>
      </c>
      <c r="AE74" s="363">
        <v>0</v>
      </c>
      <c r="AF74" s="363">
        <v>0</v>
      </c>
      <c r="AG74" s="363">
        <v>0</v>
      </c>
      <c r="AH74" s="363">
        <v>0</v>
      </c>
      <c r="AI74" s="363">
        <v>0</v>
      </c>
      <c r="AJ74" s="363">
        <v>0</v>
      </c>
      <c r="AK74" s="363">
        <v>0</v>
      </c>
      <c r="AL74" s="363">
        <v>0</v>
      </c>
      <c r="AM74" s="363">
        <v>0</v>
      </c>
      <c r="AN74" s="363">
        <v>0</v>
      </c>
      <c r="AO74" s="363">
        <v>0</v>
      </c>
      <c r="AP74" s="363">
        <v>0</v>
      </c>
      <c r="AQ74" s="363">
        <v>0</v>
      </c>
      <c r="AR74" s="363">
        <v>0</v>
      </c>
      <c r="AS74" s="363">
        <v>0</v>
      </c>
      <c r="AT74" s="363">
        <v>0</v>
      </c>
      <c r="AU74" s="363">
        <v>0</v>
      </c>
      <c r="AV74" s="363">
        <v>0</v>
      </c>
      <c r="AW74" s="363">
        <v>0</v>
      </c>
      <c r="AX74" s="363">
        <v>0</v>
      </c>
      <c r="AY74" s="363">
        <v>2303.9395010743251</v>
      </c>
      <c r="AZ74" s="363">
        <v>2031.7294559096185</v>
      </c>
      <c r="BA74" s="363">
        <v>1717.7229167713979</v>
      </c>
      <c r="BB74" s="363">
        <v>1463.6736567046673</v>
      </c>
      <c r="BC74" s="363">
        <v>1192.5363449656668</v>
      </c>
      <c r="BD74" s="363">
        <v>1082.0714409653776</v>
      </c>
      <c r="BE74" s="363">
        <v>792.06129692525337</v>
      </c>
      <c r="BF74" s="363">
        <v>709.18773207933236</v>
      </c>
      <c r="BG74" s="363">
        <v>657.63335065936633</v>
      </c>
      <c r="BH74" s="363">
        <v>544.85558500195464</v>
      </c>
      <c r="BI74" s="363">
        <v>435.06424788812558</v>
      </c>
      <c r="BJ74" s="363">
        <v>383.53102061115379</v>
      </c>
      <c r="BK74" s="363">
        <v>325.99718131285215</v>
      </c>
      <c r="BL74" s="363">
        <v>275.36205218913636</v>
      </c>
      <c r="BM74" s="363">
        <v>225.05099736492306</v>
      </c>
      <c r="BN74" s="363">
        <v>194.90163089058382</v>
      </c>
      <c r="BO74" s="363">
        <v>153.94627810494285</v>
      </c>
      <c r="BP74" s="363">
        <v>99.98976414999801</v>
      </c>
      <c r="BQ74" s="363">
        <v>33.049844272658426</v>
      </c>
      <c r="BR74" s="363">
        <v>5.9754910267401966</v>
      </c>
      <c r="BS74" s="363">
        <v>1.2169263131577741</v>
      </c>
      <c r="BT74" s="363">
        <v>0.1949753963636347</v>
      </c>
      <c r="BU74" s="363">
        <v>0.10025773059691882</v>
      </c>
      <c r="BV74" s="363">
        <v>0</v>
      </c>
      <c r="BW74" s="363">
        <v>0</v>
      </c>
      <c r="BX74" s="363">
        <v>0</v>
      </c>
      <c r="BY74" s="363">
        <v>0</v>
      </c>
      <c r="BZ74" s="363">
        <v>0</v>
      </c>
      <c r="CA74" s="363">
        <v>0</v>
      </c>
      <c r="CB74" s="363">
        <v>0</v>
      </c>
      <c r="CC74" s="364">
        <v>0</v>
      </c>
    </row>
    <row r="75" spans="1:81" x14ac:dyDescent="0.4">
      <c r="B75" s="255" t="s">
        <v>408</v>
      </c>
      <c r="C75" s="49"/>
      <c r="D75" s="363">
        <v>0</v>
      </c>
      <c r="E75" s="363">
        <v>0</v>
      </c>
      <c r="F75" s="363">
        <v>0</v>
      </c>
      <c r="G75" s="363">
        <v>0</v>
      </c>
      <c r="H75" s="363">
        <v>0</v>
      </c>
      <c r="I75" s="363">
        <v>0</v>
      </c>
      <c r="J75" s="363">
        <v>0</v>
      </c>
      <c r="K75" s="363">
        <v>0</v>
      </c>
      <c r="L75" s="363">
        <v>0</v>
      </c>
      <c r="M75" s="363">
        <v>0</v>
      </c>
      <c r="N75" s="363">
        <v>0</v>
      </c>
      <c r="O75" s="363">
        <v>0</v>
      </c>
      <c r="P75" s="363">
        <v>0</v>
      </c>
      <c r="Q75" s="363">
        <v>0</v>
      </c>
      <c r="R75" s="363">
        <v>0</v>
      </c>
      <c r="S75" s="363">
        <v>0</v>
      </c>
      <c r="T75" s="363">
        <v>0</v>
      </c>
      <c r="U75" s="363">
        <v>0</v>
      </c>
      <c r="V75" s="363">
        <v>0</v>
      </c>
      <c r="W75" s="363">
        <v>0</v>
      </c>
      <c r="X75" s="363">
        <v>0</v>
      </c>
      <c r="Y75" s="363">
        <v>0</v>
      </c>
      <c r="Z75" s="363">
        <v>0</v>
      </c>
      <c r="AA75" s="363">
        <v>0</v>
      </c>
      <c r="AB75" s="363">
        <v>0</v>
      </c>
      <c r="AC75" s="363">
        <v>0</v>
      </c>
      <c r="AD75" s="363">
        <v>0</v>
      </c>
      <c r="AE75" s="363">
        <v>0</v>
      </c>
      <c r="AF75" s="363">
        <v>0</v>
      </c>
      <c r="AG75" s="363">
        <v>0</v>
      </c>
      <c r="AH75" s="363">
        <v>0</v>
      </c>
      <c r="AI75" s="363">
        <v>0</v>
      </c>
      <c r="AJ75" s="363">
        <v>0</v>
      </c>
      <c r="AK75" s="363">
        <v>0</v>
      </c>
      <c r="AL75" s="363">
        <v>0</v>
      </c>
      <c r="AM75" s="363">
        <v>0</v>
      </c>
      <c r="AN75" s="363">
        <v>0</v>
      </c>
      <c r="AO75" s="363">
        <v>0</v>
      </c>
      <c r="AP75" s="363">
        <v>0</v>
      </c>
      <c r="AQ75" s="363">
        <v>0</v>
      </c>
      <c r="AR75" s="363">
        <v>0</v>
      </c>
      <c r="AS75" s="363">
        <v>0</v>
      </c>
      <c r="AT75" s="363">
        <v>0</v>
      </c>
      <c r="AU75" s="363">
        <v>0</v>
      </c>
      <c r="AV75" s="363">
        <v>0</v>
      </c>
      <c r="AW75" s="363">
        <v>0</v>
      </c>
      <c r="AX75" s="363">
        <v>0</v>
      </c>
      <c r="AY75" s="363">
        <v>2117.6796182879129</v>
      </c>
      <c r="AZ75" s="363">
        <v>1868.4196920589611</v>
      </c>
      <c r="BA75" s="363">
        <v>1590.4478055344318</v>
      </c>
      <c r="BB75" s="363">
        <v>1377.7930604696567</v>
      </c>
      <c r="BC75" s="363">
        <v>1160.4405596962413</v>
      </c>
      <c r="BD75" s="363">
        <v>1082.0714409653776</v>
      </c>
      <c r="BE75" s="363">
        <v>792.06129692525337</v>
      </c>
      <c r="BF75" s="363">
        <v>709.18773207933236</v>
      </c>
      <c r="BG75" s="363">
        <v>657.63335065936633</v>
      </c>
      <c r="BH75" s="363">
        <v>544.85558500195464</v>
      </c>
      <c r="BI75" s="363">
        <v>435.06424788812558</v>
      </c>
      <c r="BJ75" s="363">
        <v>383.53102061115379</v>
      </c>
      <c r="BK75" s="363">
        <v>325.99718131285215</v>
      </c>
      <c r="BL75" s="363">
        <v>275.36205218913636</v>
      </c>
      <c r="BM75" s="363">
        <v>225.05099736492306</v>
      </c>
      <c r="BN75" s="363">
        <v>194.90163089058382</v>
      </c>
      <c r="BO75" s="363">
        <v>153.94627810494285</v>
      </c>
      <c r="BP75" s="363">
        <v>99.98976414999801</v>
      </c>
      <c r="BQ75" s="363">
        <v>33.049844272658426</v>
      </c>
      <c r="BR75" s="363">
        <v>5.9754910267401966</v>
      </c>
      <c r="BS75" s="363">
        <v>1.2169263131577741</v>
      </c>
      <c r="BT75" s="363">
        <v>0.1949753963636347</v>
      </c>
      <c r="BU75" s="363">
        <v>0.10025773059691882</v>
      </c>
      <c r="BV75" s="363">
        <v>0</v>
      </c>
      <c r="BW75" s="363">
        <v>0</v>
      </c>
      <c r="BX75" s="363">
        <v>0</v>
      </c>
      <c r="BY75" s="363">
        <v>0</v>
      </c>
      <c r="BZ75" s="363">
        <v>0</v>
      </c>
      <c r="CA75" s="363">
        <v>0</v>
      </c>
      <c r="CB75" s="363">
        <v>0</v>
      </c>
      <c r="CC75" s="364">
        <v>0</v>
      </c>
    </row>
    <row r="76" spans="1:81" x14ac:dyDescent="0.4">
      <c r="B76" s="255" t="s">
        <v>407</v>
      </c>
      <c r="C76" s="49"/>
      <c r="D76" s="363">
        <v>0</v>
      </c>
      <c r="E76" s="363">
        <v>0</v>
      </c>
      <c r="F76" s="363">
        <v>0</v>
      </c>
      <c r="G76" s="363">
        <v>0</v>
      </c>
      <c r="H76" s="363">
        <v>0</v>
      </c>
      <c r="I76" s="363">
        <v>0</v>
      </c>
      <c r="J76" s="363">
        <v>0</v>
      </c>
      <c r="K76" s="363">
        <v>0</v>
      </c>
      <c r="L76" s="363">
        <v>0</v>
      </c>
      <c r="M76" s="363">
        <v>0</v>
      </c>
      <c r="N76" s="363">
        <v>0</v>
      </c>
      <c r="O76" s="363">
        <v>0</v>
      </c>
      <c r="P76" s="363">
        <v>0</v>
      </c>
      <c r="Q76" s="363">
        <v>0</v>
      </c>
      <c r="R76" s="363">
        <v>0</v>
      </c>
      <c r="S76" s="363">
        <v>0</v>
      </c>
      <c r="T76" s="363">
        <v>0</v>
      </c>
      <c r="U76" s="363">
        <v>0</v>
      </c>
      <c r="V76" s="363">
        <v>0</v>
      </c>
      <c r="W76" s="363">
        <v>0</v>
      </c>
      <c r="X76" s="363">
        <v>0</v>
      </c>
      <c r="Y76" s="363">
        <v>0</v>
      </c>
      <c r="Z76" s="363">
        <v>0</v>
      </c>
      <c r="AA76" s="363">
        <v>0</v>
      </c>
      <c r="AB76" s="363">
        <v>0</v>
      </c>
      <c r="AC76" s="363">
        <v>0</v>
      </c>
      <c r="AD76" s="363">
        <v>0</v>
      </c>
      <c r="AE76" s="363">
        <v>0</v>
      </c>
      <c r="AF76" s="363">
        <v>0</v>
      </c>
      <c r="AG76" s="363">
        <v>0</v>
      </c>
      <c r="AH76" s="363">
        <v>0</v>
      </c>
      <c r="AI76" s="363">
        <v>0</v>
      </c>
      <c r="AJ76" s="363">
        <v>0</v>
      </c>
      <c r="AK76" s="363">
        <v>0</v>
      </c>
      <c r="AL76" s="363">
        <v>0</v>
      </c>
      <c r="AM76" s="363">
        <v>0</v>
      </c>
      <c r="AN76" s="363">
        <v>0</v>
      </c>
      <c r="AO76" s="363">
        <v>0</v>
      </c>
      <c r="AP76" s="363">
        <v>0</v>
      </c>
      <c r="AQ76" s="363">
        <v>0</v>
      </c>
      <c r="AR76" s="363">
        <v>0</v>
      </c>
      <c r="AS76" s="363">
        <v>0</v>
      </c>
      <c r="AT76" s="363">
        <v>0</v>
      </c>
      <c r="AU76" s="363">
        <v>0</v>
      </c>
      <c r="AV76" s="363">
        <v>0</v>
      </c>
      <c r="AW76" s="363">
        <v>0</v>
      </c>
      <c r="AX76" s="363">
        <v>0</v>
      </c>
      <c r="AY76" s="363">
        <v>186.25988278641248</v>
      </c>
      <c r="AZ76" s="363">
        <v>163.30976385065728</v>
      </c>
      <c r="BA76" s="363">
        <v>127.27511123696614</v>
      </c>
      <c r="BB76" s="363">
        <v>85.880596235010742</v>
      </c>
      <c r="BC76" s="363">
        <v>32.095785269425512</v>
      </c>
      <c r="BD76" s="363">
        <v>0</v>
      </c>
      <c r="BE76" s="363">
        <v>0</v>
      </c>
      <c r="BF76" s="363">
        <v>0</v>
      </c>
      <c r="BG76" s="363">
        <v>0</v>
      </c>
      <c r="BH76" s="363">
        <v>0</v>
      </c>
      <c r="BI76" s="363">
        <v>0</v>
      </c>
      <c r="BJ76" s="363">
        <v>0</v>
      </c>
      <c r="BK76" s="363">
        <v>0</v>
      </c>
      <c r="BL76" s="363">
        <v>0</v>
      </c>
      <c r="BM76" s="363">
        <v>0</v>
      </c>
      <c r="BN76" s="363">
        <v>0</v>
      </c>
      <c r="BO76" s="363">
        <v>0</v>
      </c>
      <c r="BP76" s="363">
        <v>0</v>
      </c>
      <c r="BQ76" s="363">
        <v>0</v>
      </c>
      <c r="BR76" s="363">
        <v>0</v>
      </c>
      <c r="BS76" s="363">
        <v>0</v>
      </c>
      <c r="BT76" s="363">
        <v>0</v>
      </c>
      <c r="BU76" s="363">
        <v>0</v>
      </c>
      <c r="BV76" s="363">
        <v>0</v>
      </c>
      <c r="BW76" s="363">
        <v>0</v>
      </c>
      <c r="BX76" s="363">
        <v>0</v>
      </c>
      <c r="BY76" s="363">
        <v>0</v>
      </c>
      <c r="BZ76" s="363">
        <v>0</v>
      </c>
      <c r="CA76" s="363">
        <v>0</v>
      </c>
      <c r="CB76" s="363">
        <v>0</v>
      </c>
      <c r="CC76" s="364">
        <v>0</v>
      </c>
    </row>
    <row r="77" spans="1:81" s="219" customFormat="1" ht="26.25" customHeight="1" x14ac:dyDescent="0.4">
      <c r="A77" s="316"/>
      <c r="B77" s="93" t="s">
        <v>246</v>
      </c>
      <c r="C77" s="93"/>
      <c r="D77" s="360">
        <v>0</v>
      </c>
      <c r="E77" s="360">
        <v>0</v>
      </c>
      <c r="F77" s="360">
        <v>0</v>
      </c>
      <c r="G77" s="360">
        <v>0</v>
      </c>
      <c r="H77" s="360">
        <v>0</v>
      </c>
      <c r="I77" s="360">
        <v>0</v>
      </c>
      <c r="J77" s="360">
        <v>0</v>
      </c>
      <c r="K77" s="360">
        <v>0</v>
      </c>
      <c r="L77" s="360">
        <v>0</v>
      </c>
      <c r="M77" s="360">
        <v>0</v>
      </c>
      <c r="N77" s="360">
        <v>0</v>
      </c>
      <c r="O77" s="360">
        <v>0</v>
      </c>
      <c r="P77" s="360">
        <v>0</v>
      </c>
      <c r="Q77" s="360">
        <v>0</v>
      </c>
      <c r="R77" s="360">
        <v>0</v>
      </c>
      <c r="S77" s="360">
        <v>0</v>
      </c>
      <c r="T77" s="360">
        <v>0</v>
      </c>
      <c r="U77" s="360">
        <v>0</v>
      </c>
      <c r="V77" s="360">
        <v>0</v>
      </c>
      <c r="W77" s="360">
        <v>0</v>
      </c>
      <c r="X77" s="360">
        <v>0</v>
      </c>
      <c r="Y77" s="360">
        <v>0</v>
      </c>
      <c r="Z77" s="360">
        <v>0</v>
      </c>
      <c r="AA77" s="360">
        <f t="shared" ref="AA77:AY77" si="40">SUM(AA78,AA81)</f>
        <v>1185.4161751746062</v>
      </c>
      <c r="AB77" s="360">
        <f t="shared" si="40"/>
        <v>2353.2907316174587</v>
      </c>
      <c r="AC77" s="360">
        <f t="shared" si="40"/>
        <v>2665.4145902924124</v>
      </c>
      <c r="AD77" s="360">
        <f t="shared" si="40"/>
        <v>2931.5670583630604</v>
      </c>
      <c r="AE77" s="360">
        <f t="shared" si="40"/>
        <v>3303.1091815048139</v>
      </c>
      <c r="AF77" s="360">
        <f t="shared" si="40"/>
        <v>3640.6010879368578</v>
      </c>
      <c r="AG77" s="360">
        <f t="shared" si="40"/>
        <v>3987.5339195341221</v>
      </c>
      <c r="AH77" s="360">
        <f t="shared" si="40"/>
        <v>4293.3680539227007</v>
      </c>
      <c r="AI77" s="360">
        <f t="shared" si="40"/>
        <v>4352.0974659262674</v>
      </c>
      <c r="AJ77" s="360">
        <f t="shared" si="40"/>
        <v>4222.7035983469978</v>
      </c>
      <c r="AK77" s="360">
        <f t="shared" si="40"/>
        <v>4551.1436517670427</v>
      </c>
      <c r="AL77" s="360">
        <f t="shared" si="40"/>
        <v>4929.1426567403569</v>
      </c>
      <c r="AM77" s="360">
        <f t="shared" si="40"/>
        <v>5528.3253138608634</v>
      </c>
      <c r="AN77" s="360">
        <f t="shared" si="40"/>
        <v>5985.3624391652893</v>
      </c>
      <c r="AO77" s="360">
        <f t="shared" si="40"/>
        <v>6217.6618692908678</v>
      </c>
      <c r="AP77" s="360">
        <f t="shared" si="40"/>
        <v>6795.7291876357467</v>
      </c>
      <c r="AQ77" s="360">
        <f t="shared" si="40"/>
        <v>7144.6297908031747</v>
      </c>
      <c r="AR77" s="360">
        <f t="shared" si="40"/>
        <v>7589.8034399261087</v>
      </c>
      <c r="AS77" s="360">
        <f t="shared" si="40"/>
        <v>8044.5481360311342</v>
      </c>
      <c r="AT77" s="360">
        <f t="shared" si="40"/>
        <v>8585.0066555031244</v>
      </c>
      <c r="AU77" s="360">
        <f t="shared" si="40"/>
        <v>10044.378048780945</v>
      </c>
      <c r="AV77" s="360">
        <f t="shared" si="40"/>
        <v>11081.992128437752</v>
      </c>
      <c r="AW77" s="360">
        <f t="shared" si="40"/>
        <v>12310.662666213078</v>
      </c>
      <c r="AX77" s="360">
        <f t="shared" si="40"/>
        <v>13249.269216075445</v>
      </c>
      <c r="AY77" s="360">
        <f t="shared" si="40"/>
        <v>452.53473535864163</v>
      </c>
      <c r="AZ77" s="360">
        <v>0</v>
      </c>
      <c r="BA77" s="360">
        <v>0</v>
      </c>
      <c r="BB77" s="360">
        <v>0</v>
      </c>
      <c r="BC77" s="360">
        <v>0</v>
      </c>
      <c r="BD77" s="360">
        <v>0</v>
      </c>
      <c r="BE77" s="360">
        <v>0</v>
      </c>
      <c r="BF77" s="360">
        <v>0</v>
      </c>
      <c r="BG77" s="360">
        <v>0</v>
      </c>
      <c r="BH77" s="360">
        <v>0</v>
      </c>
      <c r="BI77" s="360">
        <v>0</v>
      </c>
      <c r="BJ77" s="360">
        <v>0</v>
      </c>
      <c r="BK77" s="360">
        <v>0</v>
      </c>
      <c r="BL77" s="360">
        <v>0</v>
      </c>
      <c r="BM77" s="360">
        <v>0</v>
      </c>
      <c r="BN77" s="360">
        <v>0</v>
      </c>
      <c r="BO77" s="360">
        <v>0</v>
      </c>
      <c r="BP77" s="360">
        <v>0</v>
      </c>
      <c r="BQ77" s="360">
        <v>0</v>
      </c>
      <c r="BR77" s="360">
        <v>0</v>
      </c>
      <c r="BS77" s="360">
        <v>0</v>
      </c>
      <c r="BT77" s="360">
        <v>0</v>
      </c>
      <c r="BU77" s="360">
        <v>0</v>
      </c>
      <c r="BV77" s="360">
        <v>0</v>
      </c>
      <c r="BW77" s="360">
        <v>0</v>
      </c>
      <c r="BX77" s="360">
        <v>0</v>
      </c>
      <c r="BY77" s="360">
        <v>0</v>
      </c>
      <c r="BZ77" s="360">
        <v>0</v>
      </c>
      <c r="CA77" s="360">
        <v>0</v>
      </c>
      <c r="CB77" s="360">
        <v>0</v>
      </c>
      <c r="CC77" s="361">
        <v>0</v>
      </c>
    </row>
    <row r="78" spans="1:81" x14ac:dyDescent="0.4">
      <c r="B78" s="65" t="s">
        <v>631</v>
      </c>
      <c r="C78" s="65"/>
      <c r="D78" s="363">
        <v>0</v>
      </c>
      <c r="E78" s="363">
        <v>0</v>
      </c>
      <c r="F78" s="363">
        <v>0</v>
      </c>
      <c r="G78" s="363">
        <v>0</v>
      </c>
      <c r="H78" s="363">
        <v>0</v>
      </c>
      <c r="I78" s="363">
        <v>0</v>
      </c>
      <c r="J78" s="363">
        <v>0</v>
      </c>
      <c r="K78" s="363">
        <v>0</v>
      </c>
      <c r="L78" s="363">
        <v>0</v>
      </c>
      <c r="M78" s="363">
        <v>0</v>
      </c>
      <c r="N78" s="363">
        <v>0</v>
      </c>
      <c r="O78" s="363">
        <v>0</v>
      </c>
      <c r="P78" s="363">
        <v>0</v>
      </c>
      <c r="Q78" s="363">
        <v>0</v>
      </c>
      <c r="R78" s="363">
        <v>0</v>
      </c>
      <c r="S78" s="363">
        <v>0</v>
      </c>
      <c r="T78" s="363">
        <v>0</v>
      </c>
      <c r="U78" s="363">
        <v>0</v>
      </c>
      <c r="V78" s="363">
        <v>0</v>
      </c>
      <c r="W78" s="363">
        <v>0</v>
      </c>
      <c r="X78" s="363">
        <v>0</v>
      </c>
      <c r="Y78" s="363">
        <v>0</v>
      </c>
      <c r="Z78" s="363">
        <v>0</v>
      </c>
      <c r="AA78" s="363">
        <v>1185.4161751746062</v>
      </c>
      <c r="AB78" s="363">
        <v>2353.2907316174587</v>
      </c>
      <c r="AC78" s="363">
        <v>2665.4145902924124</v>
      </c>
      <c r="AD78" s="363">
        <v>2931.5670583630604</v>
      </c>
      <c r="AE78" s="363">
        <v>3303.1091815048139</v>
      </c>
      <c r="AF78" s="363">
        <v>3640.6010879368578</v>
      </c>
      <c r="AG78" s="363">
        <v>3987.5339195341221</v>
      </c>
      <c r="AH78" s="363">
        <v>4293.3680539227007</v>
      </c>
      <c r="AI78" s="363">
        <v>4338.9755640189524</v>
      </c>
      <c r="AJ78" s="363">
        <v>4185.9844366222414</v>
      </c>
      <c r="AK78" s="363">
        <v>4464.7715824634342</v>
      </c>
      <c r="AL78" s="363">
        <v>4765.1473266667608</v>
      </c>
      <c r="AM78" s="363">
        <v>5330.4632433327233</v>
      </c>
      <c r="AN78" s="363">
        <v>5705.9337538634554</v>
      </c>
      <c r="AO78" s="363">
        <v>5881.5004996016642</v>
      </c>
      <c r="AP78" s="363">
        <v>6304.0738859939174</v>
      </c>
      <c r="AQ78" s="363">
        <v>6515.9255716498928</v>
      </c>
      <c r="AR78" s="363">
        <v>6836.9837599710881</v>
      </c>
      <c r="AS78" s="363">
        <v>7131.0226358267064</v>
      </c>
      <c r="AT78" s="363">
        <v>7478.5762845798217</v>
      </c>
      <c r="AU78" s="363">
        <v>8596.0488208012866</v>
      </c>
      <c r="AV78" s="363">
        <v>9315.5824740172702</v>
      </c>
      <c r="AW78" s="363">
        <v>10159.734816263155</v>
      </c>
      <c r="AX78" s="363">
        <v>10768.344142587479</v>
      </c>
      <c r="AY78" s="363">
        <v>367.32127578169889</v>
      </c>
      <c r="AZ78" s="363">
        <v>0</v>
      </c>
      <c r="BA78" s="363">
        <v>0</v>
      </c>
      <c r="BB78" s="363">
        <v>0</v>
      </c>
      <c r="BC78" s="363">
        <v>0</v>
      </c>
      <c r="BD78" s="363">
        <v>0</v>
      </c>
      <c r="BE78" s="363">
        <v>0</v>
      </c>
      <c r="BF78" s="363">
        <v>0</v>
      </c>
      <c r="BG78" s="363">
        <v>0</v>
      </c>
      <c r="BH78" s="363">
        <v>0</v>
      </c>
      <c r="BI78" s="363">
        <v>0</v>
      </c>
      <c r="BJ78" s="363">
        <v>0</v>
      </c>
      <c r="BK78" s="363">
        <v>0</v>
      </c>
      <c r="BL78" s="363">
        <v>0</v>
      </c>
      <c r="BM78" s="363">
        <v>0</v>
      </c>
      <c r="BN78" s="363">
        <v>0</v>
      </c>
      <c r="BO78" s="363">
        <v>0</v>
      </c>
      <c r="BP78" s="363">
        <v>0</v>
      </c>
      <c r="BQ78" s="363">
        <v>0</v>
      </c>
      <c r="BR78" s="363">
        <v>0</v>
      </c>
      <c r="BS78" s="363">
        <v>0</v>
      </c>
      <c r="BT78" s="363">
        <v>0</v>
      </c>
      <c r="BU78" s="363">
        <v>0</v>
      </c>
      <c r="BV78" s="363">
        <v>0</v>
      </c>
      <c r="BW78" s="363">
        <v>0</v>
      </c>
      <c r="BX78" s="363">
        <v>0</v>
      </c>
      <c r="BY78" s="363">
        <v>0</v>
      </c>
      <c r="BZ78" s="363">
        <v>0</v>
      </c>
      <c r="CA78" s="363">
        <v>0</v>
      </c>
      <c r="CB78" s="363">
        <v>0</v>
      </c>
      <c r="CC78" s="364">
        <v>0</v>
      </c>
    </row>
    <row r="79" spans="1:81" x14ac:dyDescent="0.4">
      <c r="B79" s="255" t="s">
        <v>408</v>
      </c>
      <c r="C79" s="65"/>
      <c r="D79" s="363">
        <v>0</v>
      </c>
      <c r="E79" s="363">
        <v>0</v>
      </c>
      <c r="F79" s="363">
        <v>0</v>
      </c>
      <c r="G79" s="363">
        <v>0</v>
      </c>
      <c r="H79" s="363">
        <v>0</v>
      </c>
      <c r="I79" s="363">
        <v>0</v>
      </c>
      <c r="J79" s="363">
        <v>0</v>
      </c>
      <c r="K79" s="363">
        <v>0</v>
      </c>
      <c r="L79" s="363">
        <v>0</v>
      </c>
      <c r="M79" s="363">
        <v>0</v>
      </c>
      <c r="N79" s="363">
        <v>0</v>
      </c>
      <c r="O79" s="363">
        <v>0</v>
      </c>
      <c r="P79" s="363">
        <v>0</v>
      </c>
      <c r="Q79" s="363">
        <v>0</v>
      </c>
      <c r="R79" s="363">
        <v>0</v>
      </c>
      <c r="S79" s="363">
        <v>0</v>
      </c>
      <c r="T79" s="363">
        <v>0</v>
      </c>
      <c r="U79" s="363">
        <v>0</v>
      </c>
      <c r="V79" s="363">
        <v>0</v>
      </c>
      <c r="W79" s="363">
        <v>0</v>
      </c>
      <c r="X79" s="363">
        <v>0</v>
      </c>
      <c r="Y79" s="363">
        <v>0</v>
      </c>
      <c r="Z79" s="363">
        <v>0</v>
      </c>
      <c r="AA79" s="363">
        <v>0</v>
      </c>
      <c r="AB79" s="363">
        <v>0</v>
      </c>
      <c r="AC79" s="363">
        <v>0</v>
      </c>
      <c r="AD79" s="363">
        <v>0</v>
      </c>
      <c r="AE79" s="363">
        <v>0</v>
      </c>
      <c r="AF79" s="363">
        <v>0</v>
      </c>
      <c r="AG79" s="363">
        <v>0</v>
      </c>
      <c r="AH79" s="363">
        <v>3949.960473056869</v>
      </c>
      <c r="AI79" s="363">
        <v>3991.9200395073021</v>
      </c>
      <c r="AJ79" s="363">
        <v>3853.9734502727829</v>
      </c>
      <c r="AK79" s="363">
        <v>4110.2934796313866</v>
      </c>
      <c r="AL79" s="363">
        <v>4378.6399754969161</v>
      </c>
      <c r="AM79" s="363">
        <v>4888.2975923221547</v>
      </c>
      <c r="AN79" s="363">
        <v>5188.646464320761</v>
      </c>
      <c r="AO79" s="363">
        <v>5265.3710055408947</v>
      </c>
      <c r="AP79" s="363">
        <v>5537.6807821602488</v>
      </c>
      <c r="AQ79" s="363">
        <v>5614.6961582444083</v>
      </c>
      <c r="AR79" s="363">
        <v>5803.5138491113603</v>
      </c>
      <c r="AS79" s="363">
        <v>5953.4164355618213</v>
      </c>
      <c r="AT79" s="363">
        <v>6138.2154127195663</v>
      </c>
      <c r="AU79" s="363">
        <v>7001.0867054105556</v>
      </c>
      <c r="AV79" s="363">
        <v>7574.0891638798003</v>
      </c>
      <c r="AW79" s="363">
        <v>8291.0222483674152</v>
      </c>
      <c r="AX79" s="363">
        <v>8823.7524092428175</v>
      </c>
      <c r="AY79" s="363">
        <v>300.98889385662864</v>
      </c>
      <c r="AZ79" s="363">
        <v>0</v>
      </c>
      <c r="BA79" s="363">
        <v>0</v>
      </c>
      <c r="BB79" s="363">
        <v>0</v>
      </c>
      <c r="BC79" s="363">
        <v>0</v>
      </c>
      <c r="BD79" s="363">
        <v>0</v>
      </c>
      <c r="BE79" s="363">
        <v>0</v>
      </c>
      <c r="BF79" s="363">
        <v>0</v>
      </c>
      <c r="BG79" s="363">
        <v>0</v>
      </c>
      <c r="BH79" s="363">
        <v>0</v>
      </c>
      <c r="BI79" s="363">
        <v>0</v>
      </c>
      <c r="BJ79" s="363">
        <v>0</v>
      </c>
      <c r="BK79" s="363">
        <v>0</v>
      </c>
      <c r="BL79" s="363">
        <v>0</v>
      </c>
      <c r="BM79" s="363">
        <v>0</v>
      </c>
      <c r="BN79" s="363">
        <v>0</v>
      </c>
      <c r="BO79" s="363">
        <v>0</v>
      </c>
      <c r="BP79" s="363">
        <v>0</v>
      </c>
      <c r="BQ79" s="363">
        <v>0</v>
      </c>
      <c r="BR79" s="363">
        <v>0</v>
      </c>
      <c r="BS79" s="363">
        <v>0</v>
      </c>
      <c r="BT79" s="363">
        <v>0</v>
      </c>
      <c r="BU79" s="363">
        <v>0</v>
      </c>
      <c r="BV79" s="363">
        <v>0</v>
      </c>
      <c r="BW79" s="363">
        <v>0</v>
      </c>
      <c r="BX79" s="363">
        <v>0</v>
      </c>
      <c r="BY79" s="363">
        <v>0</v>
      </c>
      <c r="BZ79" s="363">
        <v>0</v>
      </c>
      <c r="CA79" s="363">
        <v>0</v>
      </c>
      <c r="CB79" s="363">
        <v>0</v>
      </c>
      <c r="CC79" s="364">
        <v>0</v>
      </c>
    </row>
    <row r="80" spans="1:81" x14ac:dyDescent="0.4">
      <c r="B80" s="255" t="s">
        <v>407</v>
      </c>
      <c r="C80" s="65"/>
      <c r="D80" s="363">
        <v>0</v>
      </c>
      <c r="E80" s="363">
        <v>0</v>
      </c>
      <c r="F80" s="363">
        <v>0</v>
      </c>
      <c r="G80" s="363">
        <v>0</v>
      </c>
      <c r="H80" s="363">
        <v>0</v>
      </c>
      <c r="I80" s="363">
        <v>0</v>
      </c>
      <c r="J80" s="363">
        <v>0</v>
      </c>
      <c r="K80" s="363">
        <v>0</v>
      </c>
      <c r="L80" s="363">
        <v>0</v>
      </c>
      <c r="M80" s="363">
        <v>0</v>
      </c>
      <c r="N80" s="363">
        <v>0</v>
      </c>
      <c r="O80" s="363">
        <v>0</v>
      </c>
      <c r="P80" s="363">
        <v>0</v>
      </c>
      <c r="Q80" s="363">
        <v>0</v>
      </c>
      <c r="R80" s="363">
        <v>0</v>
      </c>
      <c r="S80" s="363">
        <v>0</v>
      </c>
      <c r="T80" s="363">
        <v>0</v>
      </c>
      <c r="U80" s="363">
        <v>0</v>
      </c>
      <c r="V80" s="363">
        <v>0</v>
      </c>
      <c r="W80" s="363">
        <v>0</v>
      </c>
      <c r="X80" s="363">
        <v>0</v>
      </c>
      <c r="Y80" s="363">
        <v>0</v>
      </c>
      <c r="Z80" s="363">
        <v>0</v>
      </c>
      <c r="AA80" s="363">
        <v>0</v>
      </c>
      <c r="AB80" s="363">
        <v>0</v>
      </c>
      <c r="AC80" s="363">
        <v>0</v>
      </c>
      <c r="AD80" s="363">
        <v>0</v>
      </c>
      <c r="AE80" s="363">
        <v>0</v>
      </c>
      <c r="AF80" s="363">
        <v>0</v>
      </c>
      <c r="AG80" s="363">
        <v>0</v>
      </c>
      <c r="AH80" s="363">
        <v>343.40758086583145</v>
      </c>
      <c r="AI80" s="363">
        <v>347.05552451165011</v>
      </c>
      <c r="AJ80" s="363">
        <v>332.01098634945913</v>
      </c>
      <c r="AK80" s="363">
        <v>354.47810283204728</v>
      </c>
      <c r="AL80" s="363">
        <v>386.50735116984407</v>
      </c>
      <c r="AM80" s="363">
        <v>442.16565101056858</v>
      </c>
      <c r="AN80" s="363">
        <v>517.28728954269445</v>
      </c>
      <c r="AO80" s="363">
        <v>616.12949406076928</v>
      </c>
      <c r="AP80" s="363">
        <v>766.39310383366842</v>
      </c>
      <c r="AQ80" s="363">
        <v>901.22941340548459</v>
      </c>
      <c r="AR80" s="363">
        <v>1033.4699108597272</v>
      </c>
      <c r="AS80" s="363">
        <v>1177.6062002648846</v>
      </c>
      <c r="AT80" s="363">
        <v>1340.3608718602554</v>
      </c>
      <c r="AU80" s="363">
        <v>1594.9621153907294</v>
      </c>
      <c r="AV80" s="363">
        <v>1741.4933101374697</v>
      </c>
      <c r="AW80" s="363">
        <v>1868.71256789574</v>
      </c>
      <c r="AX80" s="363">
        <v>1944.591733344661</v>
      </c>
      <c r="AY80" s="363">
        <v>66.33238192507028</v>
      </c>
      <c r="AZ80" s="363">
        <v>0</v>
      </c>
      <c r="BA80" s="363">
        <v>0</v>
      </c>
      <c r="BB80" s="363">
        <v>0</v>
      </c>
      <c r="BC80" s="363">
        <v>0</v>
      </c>
      <c r="BD80" s="363">
        <v>0</v>
      </c>
      <c r="BE80" s="363">
        <v>0</v>
      </c>
      <c r="BF80" s="363">
        <v>0</v>
      </c>
      <c r="BG80" s="363">
        <v>0</v>
      </c>
      <c r="BH80" s="363">
        <v>0</v>
      </c>
      <c r="BI80" s="363">
        <v>0</v>
      </c>
      <c r="BJ80" s="363">
        <v>0</v>
      </c>
      <c r="BK80" s="363">
        <v>0</v>
      </c>
      <c r="BL80" s="363">
        <v>0</v>
      </c>
      <c r="BM80" s="363">
        <v>0</v>
      </c>
      <c r="BN80" s="363">
        <v>0</v>
      </c>
      <c r="BO80" s="363">
        <v>0</v>
      </c>
      <c r="BP80" s="363">
        <v>0</v>
      </c>
      <c r="BQ80" s="363">
        <v>0</v>
      </c>
      <c r="BR80" s="363">
        <v>0</v>
      </c>
      <c r="BS80" s="363">
        <v>0</v>
      </c>
      <c r="BT80" s="363">
        <v>0</v>
      </c>
      <c r="BU80" s="363">
        <v>0</v>
      </c>
      <c r="BV80" s="363">
        <v>0</v>
      </c>
      <c r="BW80" s="363">
        <v>0</v>
      </c>
      <c r="BX80" s="363">
        <v>0</v>
      </c>
      <c r="BY80" s="363">
        <v>0</v>
      </c>
      <c r="BZ80" s="363">
        <v>0</v>
      </c>
      <c r="CA80" s="363">
        <v>0</v>
      </c>
      <c r="CB80" s="363">
        <v>0</v>
      </c>
      <c r="CC80" s="364">
        <v>0</v>
      </c>
    </row>
    <row r="81" spans="2:81" ht="26.25" customHeight="1" x14ac:dyDescent="0.4">
      <c r="B81" s="65" t="s">
        <v>632</v>
      </c>
      <c r="C81" s="65"/>
      <c r="D81" s="363">
        <v>0</v>
      </c>
      <c r="E81" s="363">
        <v>0</v>
      </c>
      <c r="F81" s="363">
        <v>0</v>
      </c>
      <c r="G81" s="363">
        <v>0</v>
      </c>
      <c r="H81" s="363">
        <v>0</v>
      </c>
      <c r="I81" s="363">
        <v>0</v>
      </c>
      <c r="J81" s="363">
        <v>0</v>
      </c>
      <c r="K81" s="363">
        <v>0</v>
      </c>
      <c r="L81" s="363">
        <v>0</v>
      </c>
      <c r="M81" s="363">
        <v>0</v>
      </c>
      <c r="N81" s="363">
        <v>0</v>
      </c>
      <c r="O81" s="363">
        <v>0</v>
      </c>
      <c r="P81" s="363">
        <v>0</v>
      </c>
      <c r="Q81" s="363">
        <v>0</v>
      </c>
      <c r="R81" s="363">
        <v>0</v>
      </c>
      <c r="S81" s="363">
        <v>0</v>
      </c>
      <c r="T81" s="363">
        <v>0</v>
      </c>
      <c r="U81" s="363">
        <v>0</v>
      </c>
      <c r="V81" s="363">
        <v>0</v>
      </c>
      <c r="W81" s="363">
        <v>0</v>
      </c>
      <c r="X81" s="363">
        <v>0</v>
      </c>
      <c r="Y81" s="363">
        <v>0</v>
      </c>
      <c r="Z81" s="363">
        <v>0</v>
      </c>
      <c r="AA81" s="363">
        <v>0</v>
      </c>
      <c r="AB81" s="363">
        <v>0</v>
      </c>
      <c r="AC81" s="363">
        <v>0</v>
      </c>
      <c r="AD81" s="363">
        <v>0</v>
      </c>
      <c r="AE81" s="363">
        <v>0</v>
      </c>
      <c r="AF81" s="363">
        <v>0</v>
      </c>
      <c r="AG81" s="363">
        <v>0</v>
      </c>
      <c r="AH81" s="363">
        <v>0</v>
      </c>
      <c r="AI81" s="363">
        <v>13.12190190731538</v>
      </c>
      <c r="AJ81" s="363">
        <v>36.719161724756503</v>
      </c>
      <c r="AK81" s="363">
        <v>86.3720693036081</v>
      </c>
      <c r="AL81" s="363">
        <v>163.99533007359631</v>
      </c>
      <c r="AM81" s="363">
        <v>197.86207052813987</v>
      </c>
      <c r="AN81" s="363">
        <v>279.42868530183426</v>
      </c>
      <c r="AO81" s="363">
        <v>336.16136968920404</v>
      </c>
      <c r="AP81" s="363">
        <v>491.65530164182894</v>
      </c>
      <c r="AQ81" s="363">
        <v>628.70421915328166</v>
      </c>
      <c r="AR81" s="363">
        <v>752.81967995502066</v>
      </c>
      <c r="AS81" s="363">
        <v>913.52550020442811</v>
      </c>
      <c r="AT81" s="363">
        <v>1106.4303709233029</v>
      </c>
      <c r="AU81" s="363">
        <v>1448.3292279796594</v>
      </c>
      <c r="AV81" s="363">
        <v>1766.4096544204822</v>
      </c>
      <c r="AW81" s="363">
        <v>2150.9278499499233</v>
      </c>
      <c r="AX81" s="363">
        <v>2480.9250734879665</v>
      </c>
      <c r="AY81" s="363">
        <v>85.213459576942739</v>
      </c>
      <c r="AZ81" s="363">
        <v>0</v>
      </c>
      <c r="BA81" s="363">
        <v>0</v>
      </c>
      <c r="BB81" s="363">
        <v>0</v>
      </c>
      <c r="BC81" s="363">
        <v>0</v>
      </c>
      <c r="BD81" s="363">
        <v>0</v>
      </c>
      <c r="BE81" s="363">
        <v>0</v>
      </c>
      <c r="BF81" s="363">
        <v>0</v>
      </c>
      <c r="BG81" s="363">
        <v>0</v>
      </c>
      <c r="BH81" s="363">
        <v>0</v>
      </c>
      <c r="BI81" s="363">
        <v>0</v>
      </c>
      <c r="BJ81" s="363">
        <v>0</v>
      </c>
      <c r="BK81" s="363">
        <v>0</v>
      </c>
      <c r="BL81" s="363">
        <v>0</v>
      </c>
      <c r="BM81" s="363">
        <v>0</v>
      </c>
      <c r="BN81" s="363">
        <v>0</v>
      </c>
      <c r="BO81" s="363">
        <v>0</v>
      </c>
      <c r="BP81" s="363">
        <v>0</v>
      </c>
      <c r="BQ81" s="363">
        <v>0</v>
      </c>
      <c r="BR81" s="363">
        <v>0</v>
      </c>
      <c r="BS81" s="363">
        <v>0</v>
      </c>
      <c r="BT81" s="363">
        <v>0</v>
      </c>
      <c r="BU81" s="363">
        <v>0</v>
      </c>
      <c r="BV81" s="363">
        <v>0</v>
      </c>
      <c r="BW81" s="363">
        <v>0</v>
      </c>
      <c r="BX81" s="363">
        <v>0</v>
      </c>
      <c r="BY81" s="363">
        <v>0</v>
      </c>
      <c r="BZ81" s="363">
        <v>0</v>
      </c>
      <c r="CA81" s="363">
        <v>0</v>
      </c>
      <c r="CB81" s="363">
        <v>0</v>
      </c>
      <c r="CC81" s="364">
        <v>0</v>
      </c>
    </row>
    <row r="82" spans="2:81" x14ac:dyDescent="0.4">
      <c r="B82" s="255" t="s">
        <v>408</v>
      </c>
      <c r="C82" s="65"/>
      <c r="D82" s="363">
        <v>0</v>
      </c>
      <c r="E82" s="363">
        <v>0</v>
      </c>
      <c r="F82" s="363">
        <v>0</v>
      </c>
      <c r="G82" s="363">
        <v>0</v>
      </c>
      <c r="H82" s="363">
        <v>0</v>
      </c>
      <c r="I82" s="363">
        <v>0</v>
      </c>
      <c r="J82" s="363">
        <v>0</v>
      </c>
      <c r="K82" s="363">
        <v>0</v>
      </c>
      <c r="L82" s="363">
        <v>0</v>
      </c>
      <c r="M82" s="363">
        <v>0</v>
      </c>
      <c r="N82" s="363">
        <v>0</v>
      </c>
      <c r="O82" s="363">
        <v>0</v>
      </c>
      <c r="P82" s="363">
        <v>0</v>
      </c>
      <c r="Q82" s="363">
        <v>0</v>
      </c>
      <c r="R82" s="363">
        <v>0</v>
      </c>
      <c r="S82" s="363">
        <v>0</v>
      </c>
      <c r="T82" s="363">
        <v>0</v>
      </c>
      <c r="U82" s="363">
        <v>0</v>
      </c>
      <c r="V82" s="363">
        <v>0</v>
      </c>
      <c r="W82" s="363">
        <v>0</v>
      </c>
      <c r="X82" s="363">
        <v>0</v>
      </c>
      <c r="Y82" s="363">
        <v>0</v>
      </c>
      <c r="Z82" s="363">
        <v>0</v>
      </c>
      <c r="AA82" s="363">
        <v>0</v>
      </c>
      <c r="AB82" s="363">
        <v>0</v>
      </c>
      <c r="AC82" s="363">
        <v>0</v>
      </c>
      <c r="AD82" s="363">
        <v>0</v>
      </c>
      <c r="AE82" s="363">
        <v>0</v>
      </c>
      <c r="AF82" s="363">
        <v>0</v>
      </c>
      <c r="AG82" s="363">
        <v>0</v>
      </c>
      <c r="AH82" s="363">
        <v>0</v>
      </c>
      <c r="AI82" s="363">
        <v>12.673294097886899</v>
      </c>
      <c r="AJ82" s="363">
        <v>35.474343641648538</v>
      </c>
      <c r="AK82" s="363">
        <v>83.441029090075929</v>
      </c>
      <c r="AL82" s="363">
        <v>158.3097969746847</v>
      </c>
      <c r="AM82" s="363">
        <v>190.84685717879088</v>
      </c>
      <c r="AN82" s="363">
        <v>268.60103166972959</v>
      </c>
      <c r="AO82" s="363">
        <v>321.10951731147969</v>
      </c>
      <c r="AP82" s="363">
        <v>466.34923761634337</v>
      </c>
      <c r="AQ82" s="363">
        <v>592.05989658449471</v>
      </c>
      <c r="AR82" s="363">
        <v>704.11144986837587</v>
      </c>
      <c r="AS82" s="363">
        <v>848.26413641512954</v>
      </c>
      <c r="AT82" s="363">
        <v>1020.553342397092</v>
      </c>
      <c r="AU82" s="363">
        <v>1331.7247388204748</v>
      </c>
      <c r="AV82" s="363">
        <v>1626.3574514133845</v>
      </c>
      <c r="AW82" s="363">
        <v>1980.5767625383971</v>
      </c>
      <c r="AX82" s="363">
        <v>2281.3632708140863</v>
      </c>
      <c r="AY82" s="363">
        <v>78.359019760530032</v>
      </c>
      <c r="AZ82" s="363">
        <v>0</v>
      </c>
      <c r="BA82" s="363">
        <v>0</v>
      </c>
      <c r="BB82" s="363">
        <v>0</v>
      </c>
      <c r="BC82" s="363">
        <v>0</v>
      </c>
      <c r="BD82" s="363">
        <v>0</v>
      </c>
      <c r="BE82" s="363">
        <v>0</v>
      </c>
      <c r="BF82" s="363">
        <v>0</v>
      </c>
      <c r="BG82" s="363">
        <v>0</v>
      </c>
      <c r="BH82" s="363">
        <v>0</v>
      </c>
      <c r="BI82" s="363">
        <v>0</v>
      </c>
      <c r="BJ82" s="363">
        <v>0</v>
      </c>
      <c r="BK82" s="363">
        <v>0</v>
      </c>
      <c r="BL82" s="363">
        <v>0</v>
      </c>
      <c r="BM82" s="363">
        <v>0</v>
      </c>
      <c r="BN82" s="363">
        <v>0</v>
      </c>
      <c r="BO82" s="363">
        <v>0</v>
      </c>
      <c r="BP82" s="363">
        <v>0</v>
      </c>
      <c r="BQ82" s="363">
        <v>0</v>
      </c>
      <c r="BR82" s="363">
        <v>0</v>
      </c>
      <c r="BS82" s="363">
        <v>0</v>
      </c>
      <c r="BT82" s="363">
        <v>0</v>
      </c>
      <c r="BU82" s="363">
        <v>0</v>
      </c>
      <c r="BV82" s="363">
        <v>0</v>
      </c>
      <c r="BW82" s="363">
        <v>0</v>
      </c>
      <c r="BX82" s="363">
        <v>0</v>
      </c>
      <c r="BY82" s="363">
        <v>0</v>
      </c>
      <c r="BZ82" s="363">
        <v>0</v>
      </c>
      <c r="CA82" s="363">
        <v>0</v>
      </c>
      <c r="CB82" s="363">
        <v>0</v>
      </c>
      <c r="CC82" s="364">
        <v>0</v>
      </c>
    </row>
    <row r="83" spans="2:81" x14ac:dyDescent="0.4">
      <c r="B83" s="255" t="s">
        <v>407</v>
      </c>
      <c r="C83" s="65"/>
      <c r="D83" s="363">
        <v>0</v>
      </c>
      <c r="E83" s="363">
        <v>0</v>
      </c>
      <c r="F83" s="363">
        <v>0</v>
      </c>
      <c r="G83" s="363">
        <v>0</v>
      </c>
      <c r="H83" s="363">
        <v>0</v>
      </c>
      <c r="I83" s="363">
        <v>0</v>
      </c>
      <c r="J83" s="363">
        <v>0</v>
      </c>
      <c r="K83" s="363">
        <v>0</v>
      </c>
      <c r="L83" s="363">
        <v>0</v>
      </c>
      <c r="M83" s="363">
        <v>0</v>
      </c>
      <c r="N83" s="363">
        <v>0</v>
      </c>
      <c r="O83" s="363">
        <v>0</v>
      </c>
      <c r="P83" s="363">
        <v>0</v>
      </c>
      <c r="Q83" s="363">
        <v>0</v>
      </c>
      <c r="R83" s="363">
        <v>0</v>
      </c>
      <c r="S83" s="363">
        <v>0</v>
      </c>
      <c r="T83" s="363">
        <v>0</v>
      </c>
      <c r="U83" s="363">
        <v>0</v>
      </c>
      <c r="V83" s="363">
        <v>0</v>
      </c>
      <c r="W83" s="363">
        <v>0</v>
      </c>
      <c r="X83" s="363">
        <v>0</v>
      </c>
      <c r="Y83" s="363">
        <v>0</v>
      </c>
      <c r="Z83" s="363">
        <v>0</v>
      </c>
      <c r="AA83" s="363">
        <v>0</v>
      </c>
      <c r="AB83" s="363">
        <v>0</v>
      </c>
      <c r="AC83" s="363">
        <v>0</v>
      </c>
      <c r="AD83" s="363">
        <v>0</v>
      </c>
      <c r="AE83" s="363">
        <v>0</v>
      </c>
      <c r="AF83" s="363">
        <v>0</v>
      </c>
      <c r="AG83" s="363">
        <v>0</v>
      </c>
      <c r="AH83" s="363">
        <v>0</v>
      </c>
      <c r="AI83" s="363">
        <v>0.44860780942848066</v>
      </c>
      <c r="AJ83" s="363">
        <v>1.244818083107966</v>
      </c>
      <c r="AK83" s="363">
        <v>2.9310402135321572</v>
      </c>
      <c r="AL83" s="363">
        <v>5.685533098911602</v>
      </c>
      <c r="AM83" s="363">
        <v>7.0152133493489961</v>
      </c>
      <c r="AN83" s="363">
        <v>10.82765363210464</v>
      </c>
      <c r="AO83" s="363">
        <v>15.051852377724311</v>
      </c>
      <c r="AP83" s="363">
        <v>25.30606402548554</v>
      </c>
      <c r="AQ83" s="363">
        <v>36.644322568786919</v>
      </c>
      <c r="AR83" s="363">
        <v>48.708230086644924</v>
      </c>
      <c r="AS83" s="363">
        <v>65.261363789298656</v>
      </c>
      <c r="AT83" s="363">
        <v>85.877028526211006</v>
      </c>
      <c r="AU83" s="363">
        <v>116.60448915918465</v>
      </c>
      <c r="AV83" s="363">
        <v>140.05220300709755</v>
      </c>
      <c r="AW83" s="363">
        <v>170.35108741152601</v>
      </c>
      <c r="AX83" s="363">
        <v>199.56180267388049</v>
      </c>
      <c r="AY83" s="363">
        <v>6.8544398164127065</v>
      </c>
      <c r="AZ83" s="363">
        <v>0</v>
      </c>
      <c r="BA83" s="363">
        <v>0</v>
      </c>
      <c r="BB83" s="363">
        <v>0</v>
      </c>
      <c r="BC83" s="363">
        <v>0</v>
      </c>
      <c r="BD83" s="363">
        <v>0</v>
      </c>
      <c r="BE83" s="363">
        <v>0</v>
      </c>
      <c r="BF83" s="363">
        <v>0</v>
      </c>
      <c r="BG83" s="363">
        <v>0</v>
      </c>
      <c r="BH83" s="363">
        <v>0</v>
      </c>
      <c r="BI83" s="363">
        <v>0</v>
      </c>
      <c r="BJ83" s="363">
        <v>0</v>
      </c>
      <c r="BK83" s="363">
        <v>0</v>
      </c>
      <c r="BL83" s="363">
        <v>0</v>
      </c>
      <c r="BM83" s="363">
        <v>0</v>
      </c>
      <c r="BN83" s="363">
        <v>0</v>
      </c>
      <c r="BO83" s="363">
        <v>0</v>
      </c>
      <c r="BP83" s="363">
        <v>0</v>
      </c>
      <c r="BQ83" s="363">
        <v>0</v>
      </c>
      <c r="BR83" s="363">
        <v>0</v>
      </c>
      <c r="BS83" s="363">
        <v>0</v>
      </c>
      <c r="BT83" s="363">
        <v>0</v>
      </c>
      <c r="BU83" s="363">
        <v>0</v>
      </c>
      <c r="BV83" s="363">
        <v>0</v>
      </c>
      <c r="BW83" s="363">
        <v>0</v>
      </c>
      <c r="BX83" s="363">
        <v>0</v>
      </c>
      <c r="BY83" s="363">
        <v>0</v>
      </c>
      <c r="BZ83" s="363">
        <v>0</v>
      </c>
      <c r="CA83" s="363">
        <v>0</v>
      </c>
      <c r="CB83" s="363">
        <v>0</v>
      </c>
      <c r="CC83" s="364">
        <v>0</v>
      </c>
    </row>
    <row r="84" spans="2:81" s="219" customFormat="1" ht="26.25" customHeight="1" x14ac:dyDescent="0.4">
      <c r="B84" s="72" t="s">
        <v>264</v>
      </c>
      <c r="C84" s="210"/>
      <c r="D84" s="360">
        <v>1519.4181640952579</v>
      </c>
      <c r="E84" s="360">
        <v>2230.6630460812271</v>
      </c>
      <c r="F84" s="360">
        <v>2279.2550357277555</v>
      </c>
      <c r="G84" s="360">
        <v>1959.7636477021745</v>
      </c>
      <c r="H84" s="360">
        <v>2247.6910082650534</v>
      </c>
      <c r="I84" s="360">
        <v>2360.2840643376999</v>
      </c>
      <c r="J84" s="360">
        <v>2302.1804872532966</v>
      </c>
      <c r="K84" s="360">
        <v>2609.2077438601314</v>
      </c>
      <c r="L84" s="360">
        <v>2383.6544980633294</v>
      </c>
      <c r="M84" s="360">
        <v>2625.0091967480553</v>
      </c>
      <c r="N84" s="360">
        <v>3072.0303742722749</v>
      </c>
      <c r="O84" s="360">
        <v>2990.2722776721675</v>
      </c>
      <c r="P84" s="360">
        <v>3029.4464208212744</v>
      </c>
      <c r="Q84" s="360">
        <v>3346.8195018425477</v>
      </c>
      <c r="R84" s="360">
        <v>3389.7099414513013</v>
      </c>
      <c r="S84" s="360">
        <v>3951.706781690074</v>
      </c>
      <c r="T84" s="360">
        <v>3960.5654538293516</v>
      </c>
      <c r="U84" s="360">
        <v>4648.0320436438169</v>
      </c>
      <c r="V84" s="360">
        <v>4658.9930286327753</v>
      </c>
      <c r="W84" s="360">
        <v>5592.7622278741583</v>
      </c>
      <c r="X84" s="360">
        <v>5733.8590804708147</v>
      </c>
      <c r="Y84" s="360">
        <v>5891.0464645727388</v>
      </c>
      <c r="Z84" s="360">
        <v>5235.8025464478851</v>
      </c>
      <c r="AA84" s="360">
        <v>4203.668128888412</v>
      </c>
      <c r="AB84" s="360">
        <v>3489.1137071838448</v>
      </c>
      <c r="AC84" s="360">
        <v>3379.6796226714159</v>
      </c>
      <c r="AD84" s="360">
        <v>3167.6353289232347</v>
      </c>
      <c r="AE84" s="360">
        <v>3133.015690708643</v>
      </c>
      <c r="AF84" s="360">
        <v>3209.3628821395014</v>
      </c>
      <c r="AG84" s="360">
        <v>3328.7784103786212</v>
      </c>
      <c r="AH84" s="360">
        <f t="shared" ref="AH84:CC84" si="41">SUM(AH85:AH86)</f>
        <v>3557.3621018216659</v>
      </c>
      <c r="AI84" s="360">
        <f t="shared" si="41"/>
        <v>2864.9485830971912</v>
      </c>
      <c r="AJ84" s="360">
        <f t="shared" si="41"/>
        <v>2401.4331767990757</v>
      </c>
      <c r="AK84" s="360">
        <f t="shared" si="41"/>
        <v>2258.9618125559041</v>
      </c>
      <c r="AL84" s="360">
        <f t="shared" si="41"/>
        <v>1714.2153369957048</v>
      </c>
      <c r="AM84" s="360">
        <f t="shared" si="41"/>
        <v>782.5887864172696</v>
      </c>
      <c r="AN84" s="360">
        <f t="shared" si="41"/>
        <v>779.60603199211755</v>
      </c>
      <c r="AO84" s="360">
        <f t="shared" si="41"/>
        <v>730.55541759228595</v>
      </c>
      <c r="AP84" s="360">
        <f t="shared" si="41"/>
        <v>454.93987466211439</v>
      </c>
      <c r="AQ84" s="360">
        <f t="shared" si="41"/>
        <v>464.53253321389883</v>
      </c>
      <c r="AR84" s="360">
        <f t="shared" si="41"/>
        <v>433.69556573851787</v>
      </c>
      <c r="AS84" s="360">
        <f t="shared" si="41"/>
        <v>427.09553341115856</v>
      </c>
      <c r="AT84" s="360">
        <f t="shared" si="41"/>
        <v>419.06122712001053</v>
      </c>
      <c r="AU84" s="360">
        <f t="shared" si="41"/>
        <v>500.82927661632607</v>
      </c>
      <c r="AV84" s="360">
        <f t="shared" si="41"/>
        <v>649.61411935118258</v>
      </c>
      <c r="AW84" s="360">
        <f t="shared" si="41"/>
        <v>635.75286115731365</v>
      </c>
      <c r="AX84" s="360">
        <f t="shared" si="41"/>
        <v>587.80680372635061</v>
      </c>
      <c r="AY84" s="360">
        <f t="shared" si="41"/>
        <v>20.038438466065312</v>
      </c>
      <c r="AZ84" s="360">
        <f t="shared" si="41"/>
        <v>0</v>
      </c>
      <c r="BA84" s="360">
        <f t="shared" si="41"/>
        <v>0</v>
      </c>
      <c r="BB84" s="360">
        <f t="shared" si="41"/>
        <v>0</v>
      </c>
      <c r="BC84" s="360">
        <f t="shared" si="41"/>
        <v>0</v>
      </c>
      <c r="BD84" s="360">
        <f t="shared" si="41"/>
        <v>0</v>
      </c>
      <c r="BE84" s="360">
        <f t="shared" si="41"/>
        <v>0</v>
      </c>
      <c r="BF84" s="360">
        <f t="shared" si="41"/>
        <v>0</v>
      </c>
      <c r="BG84" s="360">
        <f t="shared" si="41"/>
        <v>0</v>
      </c>
      <c r="BH84" s="360">
        <f t="shared" si="41"/>
        <v>0</v>
      </c>
      <c r="BI84" s="360">
        <f t="shared" si="41"/>
        <v>0</v>
      </c>
      <c r="BJ84" s="360">
        <f t="shared" si="41"/>
        <v>0</v>
      </c>
      <c r="BK84" s="360">
        <f t="shared" si="41"/>
        <v>0</v>
      </c>
      <c r="BL84" s="360">
        <f t="shared" si="41"/>
        <v>0</v>
      </c>
      <c r="BM84" s="360">
        <f t="shared" si="41"/>
        <v>0</v>
      </c>
      <c r="BN84" s="360">
        <f t="shared" si="41"/>
        <v>0</v>
      </c>
      <c r="BO84" s="360">
        <f t="shared" si="41"/>
        <v>0</v>
      </c>
      <c r="BP84" s="360">
        <f t="shared" si="41"/>
        <v>0</v>
      </c>
      <c r="BQ84" s="360">
        <f t="shared" si="41"/>
        <v>0</v>
      </c>
      <c r="BR84" s="360">
        <f t="shared" si="41"/>
        <v>0</v>
      </c>
      <c r="BS84" s="360">
        <f t="shared" si="41"/>
        <v>0</v>
      </c>
      <c r="BT84" s="360">
        <f t="shared" si="41"/>
        <v>0</v>
      </c>
      <c r="BU84" s="360">
        <f t="shared" si="41"/>
        <v>0</v>
      </c>
      <c r="BV84" s="360">
        <f t="shared" si="41"/>
        <v>0</v>
      </c>
      <c r="BW84" s="360">
        <f t="shared" si="41"/>
        <v>0</v>
      </c>
      <c r="BX84" s="360">
        <f t="shared" si="41"/>
        <v>0</v>
      </c>
      <c r="BY84" s="360">
        <f t="shared" si="41"/>
        <v>0</v>
      </c>
      <c r="BZ84" s="360">
        <f t="shared" si="41"/>
        <v>0</v>
      </c>
      <c r="CA84" s="360">
        <f t="shared" si="41"/>
        <v>0</v>
      </c>
      <c r="CB84" s="360">
        <f t="shared" si="41"/>
        <v>0</v>
      </c>
      <c r="CC84" s="361">
        <f t="shared" si="41"/>
        <v>0</v>
      </c>
    </row>
    <row r="85" spans="2:81" x14ac:dyDescent="0.4">
      <c r="B85" s="362" t="s">
        <v>408</v>
      </c>
      <c r="C85" s="65"/>
      <c r="D85" s="363">
        <v>0</v>
      </c>
      <c r="E85" s="363">
        <v>0</v>
      </c>
      <c r="F85" s="363">
        <v>0</v>
      </c>
      <c r="G85" s="363">
        <v>0</v>
      </c>
      <c r="H85" s="363">
        <v>0</v>
      </c>
      <c r="I85" s="363">
        <v>0</v>
      </c>
      <c r="J85" s="363">
        <v>0</v>
      </c>
      <c r="K85" s="363">
        <v>0</v>
      </c>
      <c r="L85" s="363">
        <v>0</v>
      </c>
      <c r="M85" s="363">
        <v>0</v>
      </c>
      <c r="N85" s="363">
        <v>0</v>
      </c>
      <c r="O85" s="363">
        <v>0</v>
      </c>
      <c r="P85" s="363">
        <v>0</v>
      </c>
      <c r="Q85" s="363">
        <v>0</v>
      </c>
      <c r="R85" s="363">
        <v>0</v>
      </c>
      <c r="S85" s="363">
        <v>0</v>
      </c>
      <c r="T85" s="363">
        <v>0</v>
      </c>
      <c r="U85" s="363">
        <v>0</v>
      </c>
      <c r="V85" s="363">
        <v>0</v>
      </c>
      <c r="W85" s="363">
        <v>0</v>
      </c>
      <c r="X85" s="363">
        <v>0</v>
      </c>
      <c r="Y85" s="363">
        <v>0</v>
      </c>
      <c r="Z85" s="363">
        <v>0</v>
      </c>
      <c r="AA85" s="363">
        <v>0</v>
      </c>
      <c r="AB85" s="363">
        <v>0</v>
      </c>
      <c r="AC85" s="363">
        <v>0</v>
      </c>
      <c r="AD85" s="363">
        <v>0</v>
      </c>
      <c r="AE85" s="363">
        <v>0</v>
      </c>
      <c r="AF85" s="363">
        <v>0</v>
      </c>
      <c r="AG85" s="363">
        <v>0</v>
      </c>
      <c r="AH85" s="363">
        <v>3537.2640108509222</v>
      </c>
      <c r="AI85" s="363">
        <v>2847.9025436815177</v>
      </c>
      <c r="AJ85" s="363">
        <v>2388.1698655633072</v>
      </c>
      <c r="AK85" s="363">
        <v>2248.7485406788851</v>
      </c>
      <c r="AL85" s="363">
        <v>1708.4437053591173</v>
      </c>
      <c r="AM85" s="363">
        <v>778.4975336687105</v>
      </c>
      <c r="AN85" s="363">
        <v>773.15408322949963</v>
      </c>
      <c r="AO85" s="363">
        <v>727.41998661549508</v>
      </c>
      <c r="AP85" s="363">
        <v>453.79103659478579</v>
      </c>
      <c r="AQ85" s="363">
        <v>462.26901930543733</v>
      </c>
      <c r="AR85" s="363">
        <v>430.70615754958186</v>
      </c>
      <c r="AS85" s="363">
        <v>423.23896347024652</v>
      </c>
      <c r="AT85" s="363">
        <v>415.43594034578473</v>
      </c>
      <c r="AU85" s="363">
        <v>497.80107954906572</v>
      </c>
      <c r="AV85" s="363">
        <v>646.1136923922727</v>
      </c>
      <c r="AW85" s="363">
        <v>631.25968366571044</v>
      </c>
      <c r="AX85" s="363">
        <v>585.71496456718205</v>
      </c>
      <c r="AY85" s="363">
        <v>19.967127297146931</v>
      </c>
      <c r="AZ85" s="363">
        <v>0</v>
      </c>
      <c r="BA85" s="363">
        <v>0</v>
      </c>
      <c r="BB85" s="363">
        <v>0</v>
      </c>
      <c r="BC85" s="363">
        <v>0</v>
      </c>
      <c r="BD85" s="363">
        <v>0</v>
      </c>
      <c r="BE85" s="363">
        <v>0</v>
      </c>
      <c r="BF85" s="363">
        <v>0</v>
      </c>
      <c r="BG85" s="363">
        <v>0</v>
      </c>
      <c r="BH85" s="363">
        <v>0</v>
      </c>
      <c r="BI85" s="363">
        <v>0</v>
      </c>
      <c r="BJ85" s="363">
        <v>0</v>
      </c>
      <c r="BK85" s="363">
        <v>0</v>
      </c>
      <c r="BL85" s="363">
        <v>0</v>
      </c>
      <c r="BM85" s="363">
        <v>0</v>
      </c>
      <c r="BN85" s="363">
        <v>0</v>
      </c>
      <c r="BO85" s="363">
        <v>0</v>
      </c>
      <c r="BP85" s="363">
        <v>0</v>
      </c>
      <c r="BQ85" s="363">
        <v>0</v>
      </c>
      <c r="BR85" s="363">
        <v>0</v>
      </c>
      <c r="BS85" s="363">
        <v>0</v>
      </c>
      <c r="BT85" s="363">
        <v>0</v>
      </c>
      <c r="BU85" s="363">
        <v>0</v>
      </c>
      <c r="BV85" s="363">
        <v>0</v>
      </c>
      <c r="BW85" s="363">
        <v>0</v>
      </c>
      <c r="BX85" s="363">
        <v>0</v>
      </c>
      <c r="BY85" s="363">
        <v>0</v>
      </c>
      <c r="BZ85" s="363">
        <v>0</v>
      </c>
      <c r="CA85" s="363">
        <v>0</v>
      </c>
      <c r="CB85" s="363">
        <v>0</v>
      </c>
      <c r="CC85" s="364">
        <v>0</v>
      </c>
    </row>
    <row r="86" spans="2:81" x14ac:dyDescent="0.4">
      <c r="B86" s="362" t="s">
        <v>407</v>
      </c>
      <c r="C86" s="65"/>
      <c r="D86" s="363">
        <v>0</v>
      </c>
      <c r="E86" s="363">
        <v>0</v>
      </c>
      <c r="F86" s="363">
        <v>0</v>
      </c>
      <c r="G86" s="363">
        <v>0</v>
      </c>
      <c r="H86" s="363">
        <v>0</v>
      </c>
      <c r="I86" s="363">
        <v>0</v>
      </c>
      <c r="J86" s="363">
        <v>0</v>
      </c>
      <c r="K86" s="363">
        <v>0</v>
      </c>
      <c r="L86" s="363">
        <v>0</v>
      </c>
      <c r="M86" s="363">
        <v>0</v>
      </c>
      <c r="N86" s="363">
        <v>0</v>
      </c>
      <c r="O86" s="363">
        <v>0</v>
      </c>
      <c r="P86" s="363">
        <v>0</v>
      </c>
      <c r="Q86" s="363">
        <v>0</v>
      </c>
      <c r="R86" s="363">
        <v>0</v>
      </c>
      <c r="S86" s="363">
        <v>0</v>
      </c>
      <c r="T86" s="363">
        <v>0</v>
      </c>
      <c r="U86" s="363">
        <v>0</v>
      </c>
      <c r="V86" s="363">
        <v>0</v>
      </c>
      <c r="W86" s="363">
        <v>0</v>
      </c>
      <c r="X86" s="363">
        <v>0</v>
      </c>
      <c r="Y86" s="363">
        <v>0</v>
      </c>
      <c r="Z86" s="363">
        <v>0</v>
      </c>
      <c r="AA86" s="363">
        <v>0</v>
      </c>
      <c r="AB86" s="363">
        <v>0</v>
      </c>
      <c r="AC86" s="363">
        <v>0</v>
      </c>
      <c r="AD86" s="363">
        <v>0</v>
      </c>
      <c r="AE86" s="363">
        <v>0</v>
      </c>
      <c r="AF86" s="363">
        <v>0</v>
      </c>
      <c r="AG86" s="363">
        <v>0</v>
      </c>
      <c r="AH86" s="363">
        <v>20.098090970743879</v>
      </c>
      <c r="AI86" s="363">
        <v>17.046039415673615</v>
      </c>
      <c r="AJ86" s="363">
        <v>13.263311235768276</v>
      </c>
      <c r="AK86" s="363">
        <v>10.213271877018858</v>
      </c>
      <c r="AL86" s="363">
        <v>5.7716316365875597</v>
      </c>
      <c r="AM86" s="363">
        <v>4.0912527485590937</v>
      </c>
      <c r="AN86" s="363">
        <v>6.4519487626179384</v>
      </c>
      <c r="AO86" s="363">
        <v>3.1354309767909267</v>
      </c>
      <c r="AP86" s="363">
        <v>1.1488380673285719</v>
      </c>
      <c r="AQ86" s="363">
        <v>2.2635139084615217</v>
      </c>
      <c r="AR86" s="363">
        <v>2.9894081889360065</v>
      </c>
      <c r="AS86" s="363">
        <v>3.8565699409120109</v>
      </c>
      <c r="AT86" s="363">
        <v>3.6252867742258008</v>
      </c>
      <c r="AU86" s="363">
        <v>3.0281970672603675</v>
      </c>
      <c r="AV86" s="363">
        <v>3.5004269589098813</v>
      </c>
      <c r="AW86" s="363">
        <v>4.4931774916031655</v>
      </c>
      <c r="AX86" s="363">
        <v>2.091839159168507</v>
      </c>
      <c r="AY86" s="363">
        <v>7.1311168918381906E-2</v>
      </c>
      <c r="AZ86" s="363">
        <v>0</v>
      </c>
      <c r="BA86" s="363">
        <v>0</v>
      </c>
      <c r="BB86" s="363">
        <v>0</v>
      </c>
      <c r="BC86" s="363">
        <v>0</v>
      </c>
      <c r="BD86" s="363">
        <v>0</v>
      </c>
      <c r="BE86" s="363">
        <v>0</v>
      </c>
      <c r="BF86" s="363">
        <v>0</v>
      </c>
      <c r="BG86" s="363">
        <v>0</v>
      </c>
      <c r="BH86" s="363">
        <v>0</v>
      </c>
      <c r="BI86" s="363">
        <v>0</v>
      </c>
      <c r="BJ86" s="363">
        <v>0</v>
      </c>
      <c r="BK86" s="363">
        <v>0</v>
      </c>
      <c r="BL86" s="363">
        <v>0</v>
      </c>
      <c r="BM86" s="363">
        <v>0</v>
      </c>
      <c r="BN86" s="363">
        <v>0</v>
      </c>
      <c r="BO86" s="363">
        <v>0</v>
      </c>
      <c r="BP86" s="363">
        <v>0</v>
      </c>
      <c r="BQ86" s="363">
        <v>0</v>
      </c>
      <c r="BR86" s="363">
        <v>0</v>
      </c>
      <c r="BS86" s="363">
        <v>0</v>
      </c>
      <c r="BT86" s="363">
        <v>0</v>
      </c>
      <c r="BU86" s="363">
        <v>0</v>
      </c>
      <c r="BV86" s="363">
        <v>0</v>
      </c>
      <c r="BW86" s="363">
        <v>0</v>
      </c>
      <c r="BX86" s="363">
        <v>0</v>
      </c>
      <c r="BY86" s="363">
        <v>0</v>
      </c>
      <c r="BZ86" s="363">
        <v>0</v>
      </c>
      <c r="CA86" s="363">
        <v>0</v>
      </c>
      <c r="CB86" s="363">
        <v>0</v>
      </c>
      <c r="CC86" s="364">
        <v>0</v>
      </c>
    </row>
    <row r="87" spans="2:81" s="219" customFormat="1" ht="25.5" customHeight="1" x14ac:dyDescent="0.4">
      <c r="B87" s="93" t="s">
        <v>633</v>
      </c>
      <c r="C87" s="93"/>
      <c r="D87" s="360">
        <v>0</v>
      </c>
      <c r="E87" s="360">
        <v>0</v>
      </c>
      <c r="F87" s="360">
        <v>0</v>
      </c>
      <c r="G87" s="360">
        <v>0</v>
      </c>
      <c r="H87" s="360">
        <v>0</v>
      </c>
      <c r="I87" s="360">
        <v>0</v>
      </c>
      <c r="J87" s="360">
        <v>0</v>
      </c>
      <c r="K87" s="360">
        <v>0</v>
      </c>
      <c r="L87" s="360">
        <v>0</v>
      </c>
      <c r="M87" s="360">
        <v>0</v>
      </c>
      <c r="N87" s="360">
        <v>0</v>
      </c>
      <c r="O87" s="360">
        <v>0</v>
      </c>
      <c r="P87" s="360">
        <v>0</v>
      </c>
      <c r="Q87" s="360">
        <v>0</v>
      </c>
      <c r="R87" s="360">
        <v>0</v>
      </c>
      <c r="S87" s="360">
        <v>0</v>
      </c>
      <c r="T87" s="360">
        <v>0</v>
      </c>
      <c r="U87" s="360">
        <v>0</v>
      </c>
      <c r="V87" s="360">
        <v>0</v>
      </c>
      <c r="W87" s="360">
        <v>0</v>
      </c>
      <c r="X87" s="360">
        <v>0</v>
      </c>
      <c r="Y87" s="360">
        <v>0</v>
      </c>
      <c r="Z87" s="360">
        <v>0</v>
      </c>
      <c r="AA87" s="360">
        <v>0</v>
      </c>
      <c r="AB87" s="360">
        <v>0</v>
      </c>
      <c r="AC87" s="360">
        <v>0</v>
      </c>
      <c r="AD87" s="360">
        <v>0</v>
      </c>
      <c r="AE87" s="360">
        <v>85.481522105345476</v>
      </c>
      <c r="AF87" s="360">
        <v>219.28682051616087</v>
      </c>
      <c r="AG87" s="360">
        <v>253.0525547928228</v>
      </c>
      <c r="AH87" s="360">
        <f t="shared" ref="AH87:CC87" si="42">SUM(AH88:AH89)</f>
        <v>352.66951871507894</v>
      </c>
      <c r="AI87" s="360">
        <f t="shared" si="42"/>
        <v>371.78722070726911</v>
      </c>
      <c r="AJ87" s="360">
        <f t="shared" si="42"/>
        <v>396.56694662737027</v>
      </c>
      <c r="AK87" s="360">
        <f t="shared" si="42"/>
        <v>431.8603465180405</v>
      </c>
      <c r="AL87" s="360">
        <f t="shared" si="42"/>
        <v>476.51473266667608</v>
      </c>
      <c r="AM87" s="360">
        <f t="shared" si="42"/>
        <v>537.4760721809173</v>
      </c>
      <c r="AN87" s="360">
        <f t="shared" si="42"/>
        <v>659.45169731232886</v>
      </c>
      <c r="AO87" s="360">
        <f t="shared" si="42"/>
        <v>704.08601840415963</v>
      </c>
      <c r="AP87" s="360">
        <f t="shared" si="42"/>
        <v>724.34561049554532</v>
      </c>
      <c r="AQ87" s="360">
        <f t="shared" si="42"/>
        <v>710.44226625119313</v>
      </c>
      <c r="AR87" s="360">
        <f t="shared" si="42"/>
        <v>714.44543957124949</v>
      </c>
      <c r="AS87" s="360">
        <f t="shared" si="42"/>
        <v>725.47027859248476</v>
      </c>
      <c r="AT87" s="360">
        <f t="shared" si="42"/>
        <v>830.67090966369096</v>
      </c>
      <c r="AU87" s="360">
        <f t="shared" si="42"/>
        <v>1091.7214680969869</v>
      </c>
      <c r="AV87" s="360">
        <f t="shared" si="42"/>
        <v>1142.3839066167095</v>
      </c>
      <c r="AW87" s="360">
        <f t="shared" si="42"/>
        <v>1224.8937159655015</v>
      </c>
      <c r="AX87" s="360">
        <f t="shared" si="42"/>
        <v>1333.5875457230611</v>
      </c>
      <c r="AY87" s="360">
        <f t="shared" si="42"/>
        <v>1369.9812815684647</v>
      </c>
      <c r="AZ87" s="360">
        <f t="shared" si="42"/>
        <v>1460.6359218618704</v>
      </c>
      <c r="BA87" s="360">
        <f t="shared" si="42"/>
        <v>1616.0082943551611</v>
      </c>
      <c r="BB87" s="360">
        <f t="shared" si="42"/>
        <v>1566.595161984013</v>
      </c>
      <c r="BC87" s="360">
        <f t="shared" si="42"/>
        <v>1594.5282419343966</v>
      </c>
      <c r="BD87" s="360">
        <f t="shared" si="42"/>
        <v>1578.3792469119239</v>
      </c>
      <c r="BE87" s="360">
        <f t="shared" si="42"/>
        <v>1594.6789460422324</v>
      </c>
      <c r="BF87" s="360">
        <f t="shared" si="42"/>
        <v>1436.8199357253357</v>
      </c>
      <c r="BG87" s="360">
        <f t="shared" si="42"/>
        <v>1374.8767655833694</v>
      </c>
      <c r="BH87" s="360">
        <f t="shared" si="42"/>
        <v>1311.5033578952289</v>
      </c>
      <c r="BI87" s="360">
        <f t="shared" si="42"/>
        <v>1252.4802077071379</v>
      </c>
      <c r="BJ87" s="360">
        <f t="shared" si="42"/>
        <v>1222.3544592932446</v>
      </c>
      <c r="BK87" s="360">
        <f t="shared" si="42"/>
        <v>1182.0415268115441</v>
      </c>
      <c r="BL87" s="360">
        <f t="shared" si="42"/>
        <v>1136.8931487908787</v>
      </c>
      <c r="BM87" s="360">
        <f t="shared" si="42"/>
        <v>1143.116049915951</v>
      </c>
      <c r="BN87" s="360">
        <f t="shared" si="42"/>
        <v>1099.9164422049978</v>
      </c>
      <c r="BO87" s="360">
        <f t="shared" si="42"/>
        <v>1074.2452631168592</v>
      </c>
      <c r="BP87" s="360">
        <f t="shared" si="42"/>
        <v>1060.1069039236604</v>
      </c>
      <c r="BQ87" s="360">
        <f t="shared" si="42"/>
        <v>1009.4618005214122</v>
      </c>
      <c r="BR87" s="360">
        <f t="shared" si="42"/>
        <v>851.46615431676173</v>
      </c>
      <c r="BS87" s="360">
        <f t="shared" si="42"/>
        <v>539.47741116856253</v>
      </c>
      <c r="BT87" s="360">
        <f t="shared" si="42"/>
        <v>262.65603505562518</v>
      </c>
      <c r="BU87" s="360">
        <f t="shared" si="42"/>
        <v>131.74512070456262</v>
      </c>
      <c r="BV87" s="360">
        <f t="shared" si="42"/>
        <v>104.60670017212138</v>
      </c>
      <c r="BW87" s="360">
        <f t="shared" si="42"/>
        <v>93.760936612937371</v>
      </c>
      <c r="BX87" s="360">
        <f t="shared" si="42"/>
        <v>70.67887026152205</v>
      </c>
      <c r="BY87" s="360">
        <f t="shared" si="42"/>
        <v>63.786691495389462</v>
      </c>
      <c r="BZ87" s="360">
        <f t="shared" si="42"/>
        <v>57.06077190500676</v>
      </c>
      <c r="CA87" s="360">
        <f t="shared" si="42"/>
        <v>49.224910568903262</v>
      </c>
      <c r="CB87" s="360">
        <f t="shared" si="42"/>
        <v>41.027110545165904</v>
      </c>
      <c r="CC87" s="361">
        <f t="shared" si="42"/>
        <v>32.894355725746728</v>
      </c>
    </row>
    <row r="88" spans="2:81" x14ac:dyDescent="0.4">
      <c r="B88" s="362" t="s">
        <v>408</v>
      </c>
      <c r="C88" s="362"/>
      <c r="D88" s="363">
        <v>0</v>
      </c>
      <c r="E88" s="363">
        <v>0</v>
      </c>
      <c r="F88" s="363">
        <v>0</v>
      </c>
      <c r="G88" s="363">
        <v>0</v>
      </c>
      <c r="H88" s="363">
        <v>0</v>
      </c>
      <c r="I88" s="363">
        <v>0</v>
      </c>
      <c r="J88" s="363">
        <v>0</v>
      </c>
      <c r="K88" s="363">
        <v>0</v>
      </c>
      <c r="L88" s="363">
        <v>0</v>
      </c>
      <c r="M88" s="363">
        <v>0</v>
      </c>
      <c r="N88" s="363">
        <v>0</v>
      </c>
      <c r="O88" s="363">
        <v>0</v>
      </c>
      <c r="P88" s="363">
        <v>0</v>
      </c>
      <c r="Q88" s="363">
        <v>0</v>
      </c>
      <c r="R88" s="363">
        <v>0</v>
      </c>
      <c r="S88" s="363">
        <v>0</v>
      </c>
      <c r="T88" s="363">
        <v>0</v>
      </c>
      <c r="U88" s="363">
        <v>0</v>
      </c>
      <c r="V88" s="363">
        <v>0</v>
      </c>
      <c r="W88" s="363">
        <v>0</v>
      </c>
      <c r="X88" s="363">
        <v>0</v>
      </c>
      <c r="Y88" s="363">
        <v>0</v>
      </c>
      <c r="Z88" s="363">
        <v>0</v>
      </c>
      <c r="AA88" s="363">
        <v>0</v>
      </c>
      <c r="AB88" s="363">
        <v>0</v>
      </c>
      <c r="AC88" s="363">
        <v>0</v>
      </c>
      <c r="AD88" s="363">
        <v>0</v>
      </c>
      <c r="AE88" s="363">
        <v>0</v>
      </c>
      <c r="AF88" s="363">
        <v>0</v>
      </c>
      <c r="AG88" s="363">
        <v>0</v>
      </c>
      <c r="AH88" s="363">
        <v>332.55005529318152</v>
      </c>
      <c r="AI88" s="363">
        <v>347.64178265430581</v>
      </c>
      <c r="AJ88" s="363">
        <v>365.65247791854563</v>
      </c>
      <c r="AK88" s="363">
        <v>393.96004947298201</v>
      </c>
      <c r="AL88" s="363">
        <v>432.38823334259519</v>
      </c>
      <c r="AM88" s="363">
        <v>485.80494216696388</v>
      </c>
      <c r="AN88" s="363">
        <v>594.38069562573378</v>
      </c>
      <c r="AO88" s="363">
        <v>632.40201943136162</v>
      </c>
      <c r="AP88" s="363">
        <v>646.19452976015441</v>
      </c>
      <c r="AQ88" s="363">
        <v>628.74933257374005</v>
      </c>
      <c r="AR88" s="363">
        <v>626.74948588772656</v>
      </c>
      <c r="AS88" s="363">
        <v>632.08216127232458</v>
      </c>
      <c r="AT88" s="363">
        <v>720.14378368107225</v>
      </c>
      <c r="AU88" s="363">
        <v>949.19944142774057</v>
      </c>
      <c r="AV88" s="363">
        <v>977.36631557187832</v>
      </c>
      <c r="AW88" s="363">
        <v>1044.0098759412369</v>
      </c>
      <c r="AX88" s="363">
        <v>1148.9947070927667</v>
      </c>
      <c r="AY88" s="363">
        <v>1184.5547233956001</v>
      </c>
      <c r="AZ88" s="363">
        <v>1291.7794430339618</v>
      </c>
      <c r="BA88" s="363">
        <v>1395.3532416318978</v>
      </c>
      <c r="BB88" s="363">
        <v>1337.0998815408029</v>
      </c>
      <c r="BC88" s="363">
        <v>1365.9514350523289</v>
      </c>
      <c r="BD88" s="363">
        <v>1324.6266705493997</v>
      </c>
      <c r="BE88" s="363">
        <v>1340.8475160968792</v>
      </c>
      <c r="BF88" s="363">
        <v>1192.7830601644575</v>
      </c>
      <c r="BG88" s="363">
        <v>1125.3210363725336</v>
      </c>
      <c r="BH88" s="363">
        <v>1134.0241964049776</v>
      </c>
      <c r="BI88" s="363">
        <v>1074.0290579379709</v>
      </c>
      <c r="BJ88" s="363">
        <v>1039.4871508617971</v>
      </c>
      <c r="BK88" s="363">
        <v>917.88518201668319</v>
      </c>
      <c r="BL88" s="363">
        <v>912.01404802000877</v>
      </c>
      <c r="BM88" s="363">
        <v>912.06101001124011</v>
      </c>
      <c r="BN88" s="363">
        <v>889.42816923997043</v>
      </c>
      <c r="BO88" s="363">
        <v>867.70890637129355</v>
      </c>
      <c r="BP88" s="363">
        <v>869.48962851637009</v>
      </c>
      <c r="BQ88" s="363">
        <v>839.59011137140817</v>
      </c>
      <c r="BR88" s="363">
        <v>691.27744671469304</v>
      </c>
      <c r="BS88" s="363">
        <v>392.20145667474128</v>
      </c>
      <c r="BT88" s="363">
        <v>127.78187276592513</v>
      </c>
      <c r="BU88" s="363">
        <v>16.088626137878389</v>
      </c>
      <c r="BV88" s="363">
        <v>1.2960794151181563</v>
      </c>
      <c r="BW88" s="363">
        <v>0.25309607750814256</v>
      </c>
      <c r="BX88" s="363">
        <v>0.16630362426692935</v>
      </c>
      <c r="BY88" s="363">
        <v>4.9432109987506058E-2</v>
      </c>
      <c r="BZ88" s="363">
        <v>0</v>
      </c>
      <c r="CA88" s="363">
        <v>0</v>
      </c>
      <c r="CB88" s="363">
        <v>0</v>
      </c>
      <c r="CC88" s="364">
        <v>0</v>
      </c>
    </row>
    <row r="89" spans="2:81" x14ac:dyDescent="0.4">
      <c r="B89" s="362" t="s">
        <v>407</v>
      </c>
      <c r="C89" s="362"/>
      <c r="D89" s="363">
        <v>0</v>
      </c>
      <c r="E89" s="363">
        <v>0</v>
      </c>
      <c r="F89" s="363">
        <v>0</v>
      </c>
      <c r="G89" s="363">
        <v>0</v>
      </c>
      <c r="H89" s="363">
        <v>0</v>
      </c>
      <c r="I89" s="363">
        <v>0</v>
      </c>
      <c r="J89" s="363">
        <v>0</v>
      </c>
      <c r="K89" s="363">
        <v>0</v>
      </c>
      <c r="L89" s="363">
        <v>0</v>
      </c>
      <c r="M89" s="363">
        <v>0</v>
      </c>
      <c r="N89" s="363">
        <v>0</v>
      </c>
      <c r="O89" s="363">
        <v>0</v>
      </c>
      <c r="P89" s="363">
        <v>0</v>
      </c>
      <c r="Q89" s="363">
        <v>0</v>
      </c>
      <c r="R89" s="363">
        <v>0</v>
      </c>
      <c r="S89" s="363">
        <v>0</v>
      </c>
      <c r="T89" s="363">
        <v>0</v>
      </c>
      <c r="U89" s="363">
        <v>0</v>
      </c>
      <c r="V89" s="363">
        <v>0</v>
      </c>
      <c r="W89" s="363">
        <v>0</v>
      </c>
      <c r="X89" s="363">
        <v>0</v>
      </c>
      <c r="Y89" s="363">
        <v>0</v>
      </c>
      <c r="Z89" s="363">
        <v>0</v>
      </c>
      <c r="AA89" s="363">
        <v>0</v>
      </c>
      <c r="AB89" s="363">
        <v>0</v>
      </c>
      <c r="AC89" s="363">
        <v>0</v>
      </c>
      <c r="AD89" s="363">
        <v>0</v>
      </c>
      <c r="AE89" s="363">
        <v>0</v>
      </c>
      <c r="AF89" s="363">
        <v>0</v>
      </c>
      <c r="AG89" s="363">
        <v>0</v>
      </c>
      <c r="AH89" s="363">
        <v>20.119463421897422</v>
      </c>
      <c r="AI89" s="363">
        <v>24.145438052963318</v>
      </c>
      <c r="AJ89" s="363">
        <v>30.91446870882465</v>
      </c>
      <c r="AK89" s="363">
        <v>37.900297045058494</v>
      </c>
      <c r="AL89" s="363">
        <v>44.126499324080889</v>
      </c>
      <c r="AM89" s="363">
        <v>51.671130013953366</v>
      </c>
      <c r="AN89" s="363">
        <v>65.071001686595068</v>
      </c>
      <c r="AO89" s="363">
        <v>71.683998972798065</v>
      </c>
      <c r="AP89" s="363">
        <v>78.151080735390863</v>
      </c>
      <c r="AQ89" s="363">
        <v>81.692933677453112</v>
      </c>
      <c r="AR89" s="363">
        <v>87.695953683522916</v>
      </c>
      <c r="AS89" s="363">
        <v>93.388117320160177</v>
      </c>
      <c r="AT89" s="363">
        <v>110.52712598261871</v>
      </c>
      <c r="AU89" s="363">
        <v>142.52202666924632</v>
      </c>
      <c r="AV89" s="363">
        <v>165.01759104483114</v>
      </c>
      <c r="AW89" s="363">
        <v>180.88384002426469</v>
      </c>
      <c r="AX89" s="363">
        <v>184.59283863029449</v>
      </c>
      <c r="AY89" s="363">
        <v>185.42655817286456</v>
      </c>
      <c r="AZ89" s="363">
        <v>168.85647882790863</v>
      </c>
      <c r="BA89" s="363">
        <v>220.65505272326334</v>
      </c>
      <c r="BB89" s="363">
        <v>229.49528044320994</v>
      </c>
      <c r="BC89" s="363">
        <v>228.57680688206779</v>
      </c>
      <c r="BD89" s="363">
        <v>253.75257636252428</v>
      </c>
      <c r="BE89" s="363">
        <v>253.83142994535322</v>
      </c>
      <c r="BF89" s="363">
        <v>244.03687556087823</v>
      </c>
      <c r="BG89" s="363">
        <v>249.55572921083569</v>
      </c>
      <c r="BH89" s="363">
        <v>177.4791614902513</v>
      </c>
      <c r="BI89" s="363">
        <v>178.45114976916685</v>
      </c>
      <c r="BJ89" s="363">
        <v>182.86730843144758</v>
      </c>
      <c r="BK89" s="363">
        <v>264.15634479486101</v>
      </c>
      <c r="BL89" s="363">
        <v>224.87910077087</v>
      </c>
      <c r="BM89" s="363">
        <v>231.05503990471075</v>
      </c>
      <c r="BN89" s="363">
        <v>210.48827296502736</v>
      </c>
      <c r="BO89" s="363">
        <v>206.53635674556554</v>
      </c>
      <c r="BP89" s="363">
        <v>190.61727540729026</v>
      </c>
      <c r="BQ89" s="363">
        <v>169.87168915000402</v>
      </c>
      <c r="BR89" s="363">
        <v>160.18870760206866</v>
      </c>
      <c r="BS89" s="363">
        <v>147.27595449382125</v>
      </c>
      <c r="BT89" s="363">
        <v>134.87416228970005</v>
      </c>
      <c r="BU89" s="363">
        <v>115.65649456668424</v>
      </c>
      <c r="BV89" s="363">
        <v>103.31062075700322</v>
      </c>
      <c r="BW89" s="363">
        <v>93.507840535429224</v>
      </c>
      <c r="BX89" s="363">
        <v>70.512566637255119</v>
      </c>
      <c r="BY89" s="363">
        <v>63.737259385401956</v>
      </c>
      <c r="BZ89" s="363">
        <v>57.06077190500676</v>
      </c>
      <c r="CA89" s="363">
        <v>49.224910568903262</v>
      </c>
      <c r="CB89" s="363">
        <v>41.027110545165904</v>
      </c>
      <c r="CC89" s="364">
        <v>32.894355725746728</v>
      </c>
    </row>
    <row r="90" spans="2:81" ht="26.25" customHeight="1" x14ac:dyDescent="0.4">
      <c r="B90" s="309" t="s">
        <v>634</v>
      </c>
      <c r="C90" s="362"/>
      <c r="D90" s="360">
        <v>0</v>
      </c>
      <c r="E90" s="360">
        <v>0</v>
      </c>
      <c r="F90" s="360">
        <v>0</v>
      </c>
      <c r="G90" s="360">
        <v>0</v>
      </c>
      <c r="H90" s="360">
        <v>0</v>
      </c>
      <c r="I90" s="360">
        <v>0</v>
      </c>
      <c r="J90" s="360">
        <v>0</v>
      </c>
      <c r="K90" s="360">
        <v>0</v>
      </c>
      <c r="L90" s="360">
        <v>0</v>
      </c>
      <c r="M90" s="360">
        <v>0</v>
      </c>
      <c r="N90" s="360">
        <v>0</v>
      </c>
      <c r="O90" s="360">
        <v>0</v>
      </c>
      <c r="P90" s="360">
        <v>0</v>
      </c>
      <c r="Q90" s="360">
        <v>0</v>
      </c>
      <c r="R90" s="360">
        <v>0</v>
      </c>
      <c r="S90" s="360">
        <v>0</v>
      </c>
      <c r="T90" s="360">
        <v>0</v>
      </c>
      <c r="U90" s="360">
        <v>0</v>
      </c>
      <c r="V90" s="360">
        <v>0</v>
      </c>
      <c r="W90" s="360">
        <v>0</v>
      </c>
      <c r="X90" s="360">
        <v>0</v>
      </c>
      <c r="Y90" s="360">
        <v>0</v>
      </c>
      <c r="Z90" s="360">
        <v>0</v>
      </c>
      <c r="AA90" s="360">
        <v>0</v>
      </c>
      <c r="AB90" s="360">
        <v>0</v>
      </c>
      <c r="AC90" s="360">
        <v>0</v>
      </c>
      <c r="AD90" s="360">
        <v>0</v>
      </c>
      <c r="AE90" s="360">
        <v>0</v>
      </c>
      <c r="AF90" s="360">
        <v>0</v>
      </c>
      <c r="AG90" s="360">
        <v>0</v>
      </c>
      <c r="AH90" s="360">
        <f t="shared" ref="AH90:BG90" si="43">AH91</f>
        <v>664.44981786898938</v>
      </c>
      <c r="AI90" s="360">
        <f t="shared" si="43"/>
        <v>638.59922615601522</v>
      </c>
      <c r="AJ90" s="360">
        <f t="shared" si="43"/>
        <v>631.56958166581194</v>
      </c>
      <c r="AK90" s="360">
        <f t="shared" si="43"/>
        <v>657.75652777363086</v>
      </c>
      <c r="AL90" s="360">
        <f t="shared" si="43"/>
        <v>801.41114130304607</v>
      </c>
      <c r="AM90" s="360">
        <f t="shared" si="43"/>
        <v>900.71539568780076</v>
      </c>
      <c r="AN90" s="360">
        <f t="shared" si="43"/>
        <v>986.38325911547497</v>
      </c>
      <c r="AO90" s="360">
        <f t="shared" si="43"/>
        <v>1143.4780449270561</v>
      </c>
      <c r="AP90" s="360">
        <f t="shared" si="43"/>
        <v>1369.90275107754</v>
      </c>
      <c r="AQ90" s="360">
        <f t="shared" si="43"/>
        <v>1412.8455137359838</v>
      </c>
      <c r="AR90" s="360">
        <f t="shared" si="43"/>
        <v>1744.1809582732642</v>
      </c>
      <c r="AS90" s="360">
        <f t="shared" si="43"/>
        <v>1891.2876850188766</v>
      </c>
      <c r="AT90" s="360">
        <f t="shared" si="43"/>
        <v>2096.3368744754052</v>
      </c>
      <c r="AU90" s="360">
        <f t="shared" si="43"/>
        <v>2561.7163341507508</v>
      </c>
      <c r="AV90" s="360">
        <f t="shared" si="43"/>
        <v>3389.0582765052081</v>
      </c>
      <c r="AW90" s="360">
        <f t="shared" si="43"/>
        <v>4107.1376619423163</v>
      </c>
      <c r="AX90" s="360">
        <f t="shared" si="43"/>
        <v>4742.485269942882</v>
      </c>
      <c r="AY90" s="360">
        <f t="shared" si="43"/>
        <v>5380.3207281385367</v>
      </c>
      <c r="AZ90" s="360">
        <f t="shared" si="43"/>
        <v>5655.2855248339056</v>
      </c>
      <c r="BA90" s="360">
        <f t="shared" si="43"/>
        <v>5952.2824945812754</v>
      </c>
      <c r="BB90" s="360">
        <f t="shared" si="43"/>
        <v>6124.8968051054353</v>
      </c>
      <c r="BC90" s="360">
        <f t="shared" si="43"/>
        <v>6419.3833751983784</v>
      </c>
      <c r="BD90" s="360">
        <f t="shared" si="43"/>
        <v>6847.5782940111549</v>
      </c>
      <c r="BE90" s="360">
        <f t="shared" si="43"/>
        <v>7314.9074513973273</v>
      </c>
      <c r="BF90" s="360">
        <f t="shared" si="43"/>
        <v>7161.2607635958193</v>
      </c>
      <c r="BG90" s="360">
        <f t="shared" si="43"/>
        <v>7351.4093792398435</v>
      </c>
      <c r="BH90" s="395">
        <f t="shared" ref="BH90:CC90" si="44">+BH94</f>
        <v>6735.4758637118384</v>
      </c>
      <c r="BI90" s="360">
        <f t="shared" si="44"/>
        <v>6305.7150661435517</v>
      </c>
      <c r="BJ90" s="360">
        <f t="shared" si="44"/>
        <v>6188.5423992311198</v>
      </c>
      <c r="BK90" s="360">
        <f t="shared" si="44"/>
        <v>6653.9069540571618</v>
      </c>
      <c r="BL90" s="360">
        <f t="shared" si="44"/>
        <v>6532.0436434134081</v>
      </c>
      <c r="BM90" s="360">
        <f t="shared" si="44"/>
        <v>6285.7501620196072</v>
      </c>
      <c r="BN90" s="360">
        <f t="shared" si="44"/>
        <v>5739.4241906674906</v>
      </c>
      <c r="BO90" s="360">
        <f t="shared" si="44"/>
        <v>4930.7079018137329</v>
      </c>
      <c r="BP90" s="360">
        <f t="shared" si="44"/>
        <v>2975.6986943568163</v>
      </c>
      <c r="BQ90" s="360">
        <f t="shared" si="44"/>
        <v>1164.3599670408</v>
      </c>
      <c r="BR90" s="360">
        <f t="shared" si="44"/>
        <v>532.58785839178972</v>
      </c>
      <c r="BS90" s="360">
        <f t="shared" si="44"/>
        <v>267.89817655302596</v>
      </c>
      <c r="BT90" s="360">
        <f t="shared" si="44"/>
        <v>111.80399376824464</v>
      </c>
      <c r="BU90" s="360">
        <f t="shared" si="44"/>
        <v>31.905414590454956</v>
      </c>
      <c r="BV90" s="360">
        <f t="shared" si="44"/>
        <v>3.3893256608549969</v>
      </c>
      <c r="BW90" s="360">
        <f t="shared" si="44"/>
        <v>8.9002786339727126E-4</v>
      </c>
      <c r="BX90" s="360">
        <f t="shared" si="44"/>
        <v>0</v>
      </c>
      <c r="BY90" s="360">
        <f t="shared" si="44"/>
        <v>0</v>
      </c>
      <c r="BZ90" s="360">
        <f t="shared" si="44"/>
        <v>0</v>
      </c>
      <c r="CA90" s="360">
        <f t="shared" si="44"/>
        <v>0</v>
      </c>
      <c r="CB90" s="360">
        <f t="shared" si="44"/>
        <v>0</v>
      </c>
      <c r="CC90" s="361">
        <f t="shared" si="44"/>
        <v>0</v>
      </c>
    </row>
    <row r="91" spans="2:81" ht="24" customHeight="1" x14ac:dyDescent="0.4">
      <c r="B91" s="362" t="s">
        <v>635</v>
      </c>
      <c r="C91" s="365"/>
      <c r="D91" s="363">
        <v>0</v>
      </c>
      <c r="E91" s="363">
        <v>0</v>
      </c>
      <c r="F91" s="363">
        <v>0</v>
      </c>
      <c r="G91" s="363">
        <v>0</v>
      </c>
      <c r="H91" s="363">
        <v>0</v>
      </c>
      <c r="I91" s="363">
        <v>0</v>
      </c>
      <c r="J91" s="363">
        <v>0</v>
      </c>
      <c r="K91" s="363">
        <v>0</v>
      </c>
      <c r="L91" s="363">
        <v>0</v>
      </c>
      <c r="M91" s="363">
        <v>0</v>
      </c>
      <c r="N91" s="363">
        <v>0</v>
      </c>
      <c r="O91" s="363">
        <v>0</v>
      </c>
      <c r="P91" s="363">
        <v>0</v>
      </c>
      <c r="Q91" s="363">
        <v>0</v>
      </c>
      <c r="R91" s="363">
        <v>0</v>
      </c>
      <c r="S91" s="363">
        <v>0</v>
      </c>
      <c r="T91" s="363">
        <v>0</v>
      </c>
      <c r="U91" s="363">
        <v>0</v>
      </c>
      <c r="V91" s="363">
        <v>0</v>
      </c>
      <c r="W91" s="363">
        <v>0</v>
      </c>
      <c r="X91" s="363">
        <v>0</v>
      </c>
      <c r="Y91" s="363">
        <v>0</v>
      </c>
      <c r="Z91" s="363">
        <v>0</v>
      </c>
      <c r="AA91" s="363">
        <v>0</v>
      </c>
      <c r="AB91" s="363">
        <v>0</v>
      </c>
      <c r="AC91" s="363">
        <v>0</v>
      </c>
      <c r="AD91" s="363">
        <v>0</v>
      </c>
      <c r="AE91" s="363">
        <v>0</v>
      </c>
      <c r="AF91" s="363">
        <v>0</v>
      </c>
      <c r="AG91" s="363">
        <v>0</v>
      </c>
      <c r="AH91" s="363">
        <f t="shared" ref="AH91:BM91" si="45">SUM(AH92:AH93)</f>
        <v>664.44981786898938</v>
      </c>
      <c r="AI91" s="363">
        <f t="shared" si="45"/>
        <v>638.59922615601522</v>
      </c>
      <c r="AJ91" s="363">
        <f t="shared" si="45"/>
        <v>631.56958166581194</v>
      </c>
      <c r="AK91" s="363">
        <f t="shared" si="45"/>
        <v>657.75652777363086</v>
      </c>
      <c r="AL91" s="363">
        <f t="shared" si="45"/>
        <v>801.41114130304607</v>
      </c>
      <c r="AM91" s="363">
        <f t="shared" si="45"/>
        <v>900.71539568780076</v>
      </c>
      <c r="AN91" s="363">
        <f t="shared" si="45"/>
        <v>986.38325911547497</v>
      </c>
      <c r="AO91" s="363">
        <f t="shared" si="45"/>
        <v>1143.4780449270561</v>
      </c>
      <c r="AP91" s="363">
        <f t="shared" si="45"/>
        <v>1369.90275107754</v>
      </c>
      <c r="AQ91" s="363">
        <f t="shared" si="45"/>
        <v>1412.8455137359838</v>
      </c>
      <c r="AR91" s="363">
        <f t="shared" si="45"/>
        <v>1744.1809582732642</v>
      </c>
      <c r="AS91" s="363">
        <f t="shared" si="45"/>
        <v>1891.2876850188766</v>
      </c>
      <c r="AT91" s="363">
        <f t="shared" si="45"/>
        <v>2096.3368744754052</v>
      </c>
      <c r="AU91" s="363">
        <f t="shared" si="45"/>
        <v>2561.7163341507508</v>
      </c>
      <c r="AV91" s="363">
        <f t="shared" si="45"/>
        <v>3389.0582765052081</v>
      </c>
      <c r="AW91" s="363">
        <f t="shared" si="45"/>
        <v>4107.1376619423163</v>
      </c>
      <c r="AX91" s="363">
        <f t="shared" si="45"/>
        <v>4742.485269942882</v>
      </c>
      <c r="AY91" s="363">
        <f t="shared" si="45"/>
        <v>5380.3207281385367</v>
      </c>
      <c r="AZ91" s="363">
        <f t="shared" si="45"/>
        <v>5655.2855248339056</v>
      </c>
      <c r="BA91" s="363">
        <f t="shared" si="45"/>
        <v>5952.2824945812754</v>
      </c>
      <c r="BB91" s="363">
        <f t="shared" si="45"/>
        <v>6124.8968051054353</v>
      </c>
      <c r="BC91" s="363">
        <f t="shared" si="45"/>
        <v>6419.3833751983784</v>
      </c>
      <c r="BD91" s="363">
        <f t="shared" si="45"/>
        <v>6847.5782940111549</v>
      </c>
      <c r="BE91" s="363">
        <f t="shared" si="45"/>
        <v>7314.9074513973273</v>
      </c>
      <c r="BF91" s="363">
        <f t="shared" si="45"/>
        <v>7161.2607635958193</v>
      </c>
      <c r="BG91" s="363">
        <f t="shared" si="45"/>
        <v>7351.4093792398435</v>
      </c>
      <c r="BH91" s="363">
        <f t="shared" si="45"/>
        <v>7234.3718135997124</v>
      </c>
      <c r="BI91" s="363">
        <f t="shared" si="45"/>
        <v>6995.5441060970352</v>
      </c>
      <c r="BJ91" s="363">
        <f t="shared" si="45"/>
        <v>6891.7150692042678</v>
      </c>
      <c r="BK91" s="363">
        <f t="shared" si="45"/>
        <v>7101.471497741587</v>
      </c>
      <c r="BL91" s="363">
        <f t="shared" si="45"/>
        <v>6818.0485058995419</v>
      </c>
      <c r="BM91" s="363">
        <f t="shared" si="45"/>
        <v>6570.8263488116909</v>
      </c>
      <c r="BN91" s="363">
        <v>0</v>
      </c>
      <c r="BO91" s="363">
        <v>0</v>
      </c>
      <c r="BP91" s="363">
        <v>0</v>
      </c>
      <c r="BQ91" s="363">
        <v>0</v>
      </c>
      <c r="BR91" s="363">
        <v>0</v>
      </c>
      <c r="BS91" s="363">
        <v>0</v>
      </c>
      <c r="BT91" s="363">
        <v>0</v>
      </c>
      <c r="BU91" s="363">
        <v>0</v>
      </c>
      <c r="BV91" s="363">
        <v>0</v>
      </c>
      <c r="BW91" s="363">
        <v>0</v>
      </c>
      <c r="BX91" s="363">
        <v>0</v>
      </c>
      <c r="BY91" s="363">
        <v>0</v>
      </c>
      <c r="BZ91" s="363">
        <v>0</v>
      </c>
      <c r="CA91" s="363">
        <v>0</v>
      </c>
      <c r="CB91" s="363">
        <v>0</v>
      </c>
      <c r="CC91" s="364">
        <v>0</v>
      </c>
    </row>
    <row r="92" spans="2:81" x14ac:dyDescent="0.4">
      <c r="B92" s="255" t="s">
        <v>636</v>
      </c>
      <c r="C92" s="362"/>
      <c r="D92" s="363">
        <v>0</v>
      </c>
      <c r="E92" s="363">
        <v>0</v>
      </c>
      <c r="F92" s="363">
        <v>0</v>
      </c>
      <c r="G92" s="363">
        <v>0</v>
      </c>
      <c r="H92" s="363">
        <v>0</v>
      </c>
      <c r="I92" s="363">
        <v>0</v>
      </c>
      <c r="J92" s="363">
        <v>0</v>
      </c>
      <c r="K92" s="363">
        <v>0</v>
      </c>
      <c r="L92" s="363">
        <v>0</v>
      </c>
      <c r="M92" s="363">
        <v>0</v>
      </c>
      <c r="N92" s="363">
        <v>0</v>
      </c>
      <c r="O92" s="363">
        <v>0</v>
      </c>
      <c r="P92" s="363">
        <v>0</v>
      </c>
      <c r="Q92" s="363">
        <v>0</v>
      </c>
      <c r="R92" s="363">
        <v>0</v>
      </c>
      <c r="S92" s="363">
        <v>0</v>
      </c>
      <c r="T92" s="363">
        <v>0</v>
      </c>
      <c r="U92" s="363">
        <v>0</v>
      </c>
      <c r="V92" s="363">
        <v>0</v>
      </c>
      <c r="W92" s="363">
        <v>0</v>
      </c>
      <c r="X92" s="363">
        <v>0</v>
      </c>
      <c r="Y92" s="363">
        <v>0</v>
      </c>
      <c r="Z92" s="363">
        <v>0</v>
      </c>
      <c r="AA92" s="363">
        <v>0</v>
      </c>
      <c r="AB92" s="363">
        <v>0</v>
      </c>
      <c r="AC92" s="363">
        <v>0</v>
      </c>
      <c r="AD92" s="363">
        <v>0</v>
      </c>
      <c r="AE92" s="363">
        <v>0</v>
      </c>
      <c r="AF92" s="363">
        <v>0</v>
      </c>
      <c r="AG92" s="363">
        <v>0</v>
      </c>
      <c r="AH92" s="363">
        <v>506.00409206946114</v>
      </c>
      <c r="AI92" s="363">
        <v>489.88433787310754</v>
      </c>
      <c r="AJ92" s="363">
        <v>481.02101859431025</v>
      </c>
      <c r="AK92" s="363">
        <v>501.62240249403163</v>
      </c>
      <c r="AL92" s="363">
        <v>612.6617991428692</v>
      </c>
      <c r="AM92" s="363">
        <v>688.08749900084456</v>
      </c>
      <c r="AN92" s="363">
        <v>754.45745031495255</v>
      </c>
      <c r="AO92" s="363">
        <v>876.13711312698058</v>
      </c>
      <c r="AP92" s="363">
        <v>1047.1241807865426</v>
      </c>
      <c r="AQ92" s="363">
        <v>1080.6944389564851</v>
      </c>
      <c r="AR92" s="363">
        <v>1332.9880380585828</v>
      </c>
      <c r="AS92" s="363">
        <v>1476.1269736732695</v>
      </c>
      <c r="AT92" s="363">
        <v>1779.3788578670988</v>
      </c>
      <c r="AU92" s="363">
        <v>2069.1490047107563</v>
      </c>
      <c r="AV92" s="363">
        <v>2912.5556120360716</v>
      </c>
      <c r="AW92" s="363">
        <v>3647.3054555162048</v>
      </c>
      <c r="AX92" s="363">
        <v>4252.4169951300755</v>
      </c>
      <c r="AY92" s="363">
        <v>4772.4880946678886</v>
      </c>
      <c r="AZ92" s="363">
        <v>4853.8378756059465</v>
      </c>
      <c r="BA92" s="363">
        <v>5117.442112084962</v>
      </c>
      <c r="BB92" s="363">
        <v>5405.4442697863979</v>
      </c>
      <c r="BC92" s="363">
        <v>5711.0485520155407</v>
      </c>
      <c r="BD92" s="363">
        <v>6150.3703222572922</v>
      </c>
      <c r="BE92" s="363">
        <v>6644.6171271656995</v>
      </c>
      <c r="BF92" s="363">
        <v>6520.6032429472934</v>
      </c>
      <c r="BG92" s="363">
        <v>6708.0692577399332</v>
      </c>
      <c r="BH92" s="363">
        <v>6653.1658664747456</v>
      </c>
      <c r="BI92" s="363">
        <v>6567.0183334880685</v>
      </c>
      <c r="BJ92" s="363">
        <v>6480.4309347248609</v>
      </c>
      <c r="BK92" s="363">
        <v>6643.5667207888218</v>
      </c>
      <c r="BL92" s="363">
        <v>6475.9930848031163</v>
      </c>
      <c r="BM92" s="363">
        <v>6476.2548699859617</v>
      </c>
      <c r="BN92" s="363">
        <v>0</v>
      </c>
      <c r="BO92" s="363">
        <v>0</v>
      </c>
      <c r="BP92" s="363">
        <v>0</v>
      </c>
      <c r="BQ92" s="363">
        <v>0</v>
      </c>
      <c r="BR92" s="363">
        <v>0</v>
      </c>
      <c r="BS92" s="363">
        <v>0</v>
      </c>
      <c r="BT92" s="363">
        <v>0</v>
      </c>
      <c r="BU92" s="363">
        <v>0</v>
      </c>
      <c r="BV92" s="363">
        <v>0</v>
      </c>
      <c r="BW92" s="363">
        <v>0</v>
      </c>
      <c r="BX92" s="363">
        <v>0</v>
      </c>
      <c r="BY92" s="363">
        <v>0</v>
      </c>
      <c r="BZ92" s="363">
        <v>0</v>
      </c>
      <c r="CA92" s="363">
        <v>0</v>
      </c>
      <c r="CB92" s="363">
        <v>0</v>
      </c>
      <c r="CC92" s="364">
        <v>0</v>
      </c>
    </row>
    <row r="93" spans="2:81" x14ac:dyDescent="0.4">
      <c r="B93" s="255" t="s">
        <v>637</v>
      </c>
      <c r="C93" s="362"/>
      <c r="D93" s="363">
        <v>0</v>
      </c>
      <c r="E93" s="363">
        <v>0</v>
      </c>
      <c r="F93" s="363">
        <v>0</v>
      </c>
      <c r="G93" s="363">
        <v>0</v>
      </c>
      <c r="H93" s="363">
        <v>0</v>
      </c>
      <c r="I93" s="363">
        <v>0</v>
      </c>
      <c r="J93" s="363">
        <v>0</v>
      </c>
      <c r="K93" s="363">
        <v>0</v>
      </c>
      <c r="L93" s="363">
        <v>0</v>
      </c>
      <c r="M93" s="363">
        <v>0</v>
      </c>
      <c r="N93" s="363">
        <v>0</v>
      </c>
      <c r="O93" s="363">
        <v>0</v>
      </c>
      <c r="P93" s="363">
        <v>0</v>
      </c>
      <c r="Q93" s="363">
        <v>0</v>
      </c>
      <c r="R93" s="363">
        <v>0</v>
      </c>
      <c r="S93" s="363">
        <v>0</v>
      </c>
      <c r="T93" s="363">
        <v>0</v>
      </c>
      <c r="U93" s="363">
        <v>0</v>
      </c>
      <c r="V93" s="363">
        <v>0</v>
      </c>
      <c r="W93" s="363">
        <v>0</v>
      </c>
      <c r="X93" s="363">
        <v>0</v>
      </c>
      <c r="Y93" s="363">
        <v>0</v>
      </c>
      <c r="Z93" s="363">
        <v>0</v>
      </c>
      <c r="AA93" s="363">
        <v>0</v>
      </c>
      <c r="AB93" s="363">
        <v>0</v>
      </c>
      <c r="AC93" s="363">
        <v>0</v>
      </c>
      <c r="AD93" s="363">
        <v>0</v>
      </c>
      <c r="AE93" s="363">
        <v>0</v>
      </c>
      <c r="AF93" s="363">
        <v>0</v>
      </c>
      <c r="AG93" s="363">
        <v>0</v>
      </c>
      <c r="AH93" s="363">
        <v>158.44572579952825</v>
      </c>
      <c r="AI93" s="363">
        <v>148.71488828290765</v>
      </c>
      <c r="AJ93" s="363">
        <v>150.54856307150169</v>
      </c>
      <c r="AK93" s="363">
        <v>156.13412527959926</v>
      </c>
      <c r="AL93" s="363">
        <v>188.74934216017687</v>
      </c>
      <c r="AM93" s="363">
        <v>212.62789668695626</v>
      </c>
      <c r="AN93" s="363">
        <v>231.92580880052245</v>
      </c>
      <c r="AO93" s="363">
        <v>267.34093180007562</v>
      </c>
      <c r="AP93" s="363">
        <v>322.77857029099738</v>
      </c>
      <c r="AQ93" s="363">
        <v>332.15107477949874</v>
      </c>
      <c r="AR93" s="363">
        <v>411.19292021468146</v>
      </c>
      <c r="AS93" s="363">
        <v>415.16071134560707</v>
      </c>
      <c r="AT93" s="363">
        <v>316.95801660830671</v>
      </c>
      <c r="AU93" s="363">
        <v>492.56732943999424</v>
      </c>
      <c r="AV93" s="363">
        <v>476.50266446913668</v>
      </c>
      <c r="AW93" s="363">
        <v>459.83220642611178</v>
      </c>
      <c r="AX93" s="363">
        <v>490.06827481280692</v>
      </c>
      <c r="AY93" s="363">
        <v>607.83263347064781</v>
      </c>
      <c r="AZ93" s="363">
        <v>801.44764922795866</v>
      </c>
      <c r="BA93" s="363">
        <v>834.84038249631374</v>
      </c>
      <c r="BB93" s="363">
        <v>719.45253531903768</v>
      </c>
      <c r="BC93" s="363">
        <v>708.33482318283757</v>
      </c>
      <c r="BD93" s="363">
        <v>697.20797175386303</v>
      </c>
      <c r="BE93" s="363">
        <v>670.29032423162755</v>
      </c>
      <c r="BF93" s="363">
        <v>640.65752064852609</v>
      </c>
      <c r="BG93" s="363">
        <v>643.34012149991042</v>
      </c>
      <c r="BH93" s="363">
        <v>581.205947124967</v>
      </c>
      <c r="BI93" s="363">
        <v>428.52577260896715</v>
      </c>
      <c r="BJ93" s="363">
        <v>411.28413447940665</v>
      </c>
      <c r="BK93" s="363">
        <v>457.90477695276491</v>
      </c>
      <c r="BL93" s="363">
        <v>342.05542109642573</v>
      </c>
      <c r="BM93" s="363">
        <v>94.571478825729585</v>
      </c>
      <c r="BN93" s="363">
        <v>0</v>
      </c>
      <c r="BO93" s="363">
        <v>0</v>
      </c>
      <c r="BP93" s="363">
        <v>0</v>
      </c>
      <c r="BQ93" s="363">
        <v>0</v>
      </c>
      <c r="BR93" s="363">
        <v>0</v>
      </c>
      <c r="BS93" s="363">
        <v>0</v>
      </c>
      <c r="BT93" s="363">
        <v>0</v>
      </c>
      <c r="BU93" s="363">
        <v>0</v>
      </c>
      <c r="BV93" s="363">
        <v>0</v>
      </c>
      <c r="BW93" s="363">
        <v>0</v>
      </c>
      <c r="BX93" s="363">
        <v>0</v>
      </c>
      <c r="BY93" s="363">
        <v>0</v>
      </c>
      <c r="BZ93" s="363">
        <v>0</v>
      </c>
      <c r="CA93" s="363">
        <v>0</v>
      </c>
      <c r="CB93" s="363">
        <v>0</v>
      </c>
      <c r="CC93" s="364">
        <v>0</v>
      </c>
    </row>
    <row r="94" spans="2:81" ht="27" customHeight="1" x14ac:dyDescent="0.4">
      <c r="B94" s="362" t="s">
        <v>638</v>
      </c>
      <c r="C94" s="362"/>
      <c r="D94" s="363">
        <v>0</v>
      </c>
      <c r="E94" s="363">
        <v>0</v>
      </c>
      <c r="F94" s="363">
        <v>0</v>
      </c>
      <c r="G94" s="363">
        <v>0</v>
      </c>
      <c r="H94" s="363">
        <v>0</v>
      </c>
      <c r="I94" s="363">
        <v>0</v>
      </c>
      <c r="J94" s="363">
        <v>0</v>
      </c>
      <c r="K94" s="363">
        <v>0</v>
      </c>
      <c r="L94" s="363">
        <v>0</v>
      </c>
      <c r="M94" s="363">
        <v>0</v>
      </c>
      <c r="N94" s="363">
        <v>0</v>
      </c>
      <c r="O94" s="363">
        <v>0</v>
      </c>
      <c r="P94" s="363">
        <v>0</v>
      </c>
      <c r="Q94" s="363">
        <v>0</v>
      </c>
      <c r="R94" s="363">
        <v>0</v>
      </c>
      <c r="S94" s="363">
        <v>0</v>
      </c>
      <c r="T94" s="363">
        <v>0</v>
      </c>
      <c r="U94" s="363">
        <v>0</v>
      </c>
      <c r="V94" s="363">
        <v>0</v>
      </c>
      <c r="W94" s="363">
        <v>0</v>
      </c>
      <c r="X94" s="363">
        <v>0</v>
      </c>
      <c r="Y94" s="363">
        <v>0</v>
      </c>
      <c r="Z94" s="363">
        <v>0</v>
      </c>
      <c r="AA94" s="363">
        <v>0</v>
      </c>
      <c r="AB94" s="363">
        <v>0</v>
      </c>
      <c r="AC94" s="363">
        <v>0</v>
      </c>
      <c r="AD94" s="363">
        <v>0</v>
      </c>
      <c r="AE94" s="363">
        <v>0</v>
      </c>
      <c r="AF94" s="363">
        <v>0</v>
      </c>
      <c r="AG94" s="363">
        <v>0</v>
      </c>
      <c r="AH94" s="363">
        <v>0</v>
      </c>
      <c r="AI94" s="363">
        <v>0</v>
      </c>
      <c r="AJ94" s="363">
        <v>0</v>
      </c>
      <c r="AK94" s="363">
        <v>0</v>
      </c>
      <c r="AL94" s="363">
        <v>0</v>
      </c>
      <c r="AM94" s="363">
        <v>0</v>
      </c>
      <c r="AN94" s="363">
        <v>0</v>
      </c>
      <c r="AO94" s="363">
        <v>0</v>
      </c>
      <c r="AP94" s="363">
        <v>0</v>
      </c>
      <c r="AQ94" s="363">
        <v>0</v>
      </c>
      <c r="AR94" s="363">
        <v>0</v>
      </c>
      <c r="AS94" s="363">
        <v>0</v>
      </c>
      <c r="AT94" s="363">
        <v>0</v>
      </c>
      <c r="AU94" s="363">
        <v>0</v>
      </c>
      <c r="AV94" s="363">
        <v>0</v>
      </c>
      <c r="AW94" s="363">
        <v>0</v>
      </c>
      <c r="AX94" s="363">
        <v>0</v>
      </c>
      <c r="AY94" s="363">
        <v>0</v>
      </c>
      <c r="AZ94" s="363">
        <v>0</v>
      </c>
      <c r="BA94" s="363">
        <v>0</v>
      </c>
      <c r="BB94" s="363">
        <v>0</v>
      </c>
      <c r="BC94" s="363">
        <v>0</v>
      </c>
      <c r="BD94" s="363">
        <v>7192.1438394085462</v>
      </c>
      <c r="BE94" s="363">
        <v>7750.3875661179327</v>
      </c>
      <c r="BF94" s="363">
        <v>7559.4585783542425</v>
      </c>
      <c r="BG94" s="363">
        <v>7418.5302400604132</v>
      </c>
      <c r="BH94" s="363">
        <v>6735.4758637118384</v>
      </c>
      <c r="BI94" s="363">
        <v>6305.7150661435517</v>
      </c>
      <c r="BJ94" s="363">
        <v>6188.5423992311198</v>
      </c>
      <c r="BK94" s="363">
        <v>6653.9069540571618</v>
      </c>
      <c r="BL94" s="363">
        <v>6532.0436434134081</v>
      </c>
      <c r="BM94" s="363">
        <v>6285.7501620196072</v>
      </c>
      <c r="BN94" s="363">
        <v>5739.4241906674906</v>
      </c>
      <c r="BO94" s="363">
        <v>4930.7079018137329</v>
      </c>
      <c r="BP94" s="363">
        <v>2975.6986943568163</v>
      </c>
      <c r="BQ94" s="363">
        <v>1164.3599670408</v>
      </c>
      <c r="BR94" s="363">
        <v>532.58785839178972</v>
      </c>
      <c r="BS94" s="363">
        <v>267.89817655302596</v>
      </c>
      <c r="BT94" s="363">
        <v>111.80399376824464</v>
      </c>
      <c r="BU94" s="363">
        <v>31.905414590454956</v>
      </c>
      <c r="BV94" s="363">
        <v>3.3893256608549969</v>
      </c>
      <c r="BW94" s="363">
        <v>8.9002786339727126E-4</v>
      </c>
      <c r="BX94" s="363">
        <v>0</v>
      </c>
      <c r="BY94" s="363">
        <v>0</v>
      </c>
      <c r="BZ94" s="363">
        <v>0</v>
      </c>
      <c r="CA94" s="363">
        <v>0</v>
      </c>
      <c r="CB94" s="363">
        <v>0</v>
      </c>
      <c r="CC94" s="364">
        <v>0</v>
      </c>
    </row>
    <row r="95" spans="2:81" ht="25.5" customHeight="1" x14ac:dyDescent="0.4">
      <c r="B95" s="72" t="s">
        <v>474</v>
      </c>
      <c r="D95" s="360">
        <v>0</v>
      </c>
      <c r="E95" s="360">
        <v>0</v>
      </c>
      <c r="F95" s="360">
        <v>0</v>
      </c>
      <c r="G95" s="360">
        <v>0</v>
      </c>
      <c r="H95" s="360">
        <v>0</v>
      </c>
      <c r="I95" s="360">
        <v>0</v>
      </c>
      <c r="J95" s="360">
        <v>0</v>
      </c>
      <c r="K95" s="360">
        <v>0</v>
      </c>
      <c r="L95" s="360">
        <v>0</v>
      </c>
      <c r="M95" s="360">
        <v>0</v>
      </c>
      <c r="N95" s="360">
        <v>0</v>
      </c>
      <c r="O95" s="360">
        <v>0</v>
      </c>
      <c r="P95" s="360">
        <v>0</v>
      </c>
      <c r="Q95" s="360">
        <v>0</v>
      </c>
      <c r="R95" s="360">
        <v>0</v>
      </c>
      <c r="S95" s="360">
        <v>0</v>
      </c>
      <c r="T95" s="360">
        <v>0</v>
      </c>
      <c r="U95" s="360">
        <v>0</v>
      </c>
      <c r="V95" s="360">
        <v>0</v>
      </c>
      <c r="W95" s="360">
        <v>0</v>
      </c>
      <c r="X95" s="360">
        <v>0</v>
      </c>
      <c r="Y95" s="360">
        <v>0</v>
      </c>
      <c r="Z95" s="360">
        <v>0</v>
      </c>
      <c r="AA95" s="360">
        <v>0</v>
      </c>
      <c r="AB95" s="360">
        <v>0</v>
      </c>
      <c r="AC95" s="360">
        <v>0</v>
      </c>
      <c r="AD95" s="360">
        <v>0</v>
      </c>
      <c r="AE95" s="360">
        <v>0</v>
      </c>
      <c r="AF95" s="360">
        <v>0</v>
      </c>
      <c r="AG95" s="360">
        <v>0</v>
      </c>
      <c r="AH95" s="360">
        <v>0</v>
      </c>
      <c r="AI95" s="360">
        <v>0</v>
      </c>
      <c r="AJ95" s="360">
        <v>0</v>
      </c>
      <c r="AK95" s="360">
        <v>0</v>
      </c>
      <c r="AL95" s="360">
        <v>0</v>
      </c>
      <c r="AM95" s="360">
        <v>0</v>
      </c>
      <c r="AN95" s="360">
        <v>0</v>
      </c>
      <c r="AO95" s="360">
        <v>0</v>
      </c>
      <c r="AP95" s="360">
        <v>0</v>
      </c>
      <c r="AQ95" s="360">
        <v>0</v>
      </c>
      <c r="AR95" s="360">
        <v>0</v>
      </c>
      <c r="AS95" s="360">
        <v>0</v>
      </c>
      <c r="AT95" s="360">
        <v>0</v>
      </c>
      <c r="AU95" s="360">
        <v>0</v>
      </c>
      <c r="AV95" s="360">
        <v>0</v>
      </c>
      <c r="AW95" s="360">
        <v>0</v>
      </c>
      <c r="AX95" s="360">
        <v>0</v>
      </c>
      <c r="AY95" s="360">
        <v>0</v>
      </c>
      <c r="AZ95" s="360">
        <v>1.0881407392688971</v>
      </c>
      <c r="BA95" s="360">
        <v>0.96901683953958806</v>
      </c>
      <c r="BB95" s="360">
        <v>1.2618292751415958</v>
      </c>
      <c r="BC95" s="360">
        <v>1.3174453234219123</v>
      </c>
      <c r="BD95" s="360">
        <f t="shared" ref="BD95:CC95" si="46">SUM(BD96:BD101)</f>
        <v>53.883388346448953</v>
      </c>
      <c r="BE95" s="360">
        <f t="shared" si="46"/>
        <v>54.705831395362168</v>
      </c>
      <c r="BF95" s="360">
        <f t="shared" si="46"/>
        <v>54.806179520117183</v>
      </c>
      <c r="BG95" s="360">
        <f t="shared" si="46"/>
        <v>56.482862818661715</v>
      </c>
      <c r="BH95" s="360">
        <f t="shared" si="46"/>
        <v>58.02134410827351</v>
      </c>
      <c r="BI95" s="360">
        <f t="shared" si="46"/>
        <v>60.178442925064317</v>
      </c>
      <c r="BJ95" s="360">
        <f t="shared" si="46"/>
        <v>59.321318341855935</v>
      </c>
      <c r="BK95" s="360">
        <f t="shared" si="46"/>
        <v>60.036609391757601</v>
      </c>
      <c r="BL95" s="360">
        <f t="shared" si="46"/>
        <v>57.915275598490027</v>
      </c>
      <c r="BM95" s="360">
        <f t="shared" si="46"/>
        <v>55.95042834903056</v>
      </c>
      <c r="BN95" s="360">
        <f t="shared" si="46"/>
        <v>50.561333000088496</v>
      </c>
      <c r="BO95" s="360">
        <f t="shared" si="46"/>
        <v>47.435145441922025</v>
      </c>
      <c r="BP95" s="360">
        <f t="shared" si="46"/>
        <v>43.455026104090692</v>
      </c>
      <c r="BQ95" s="360">
        <f t="shared" si="46"/>
        <v>38.105303358271222</v>
      </c>
      <c r="BR95" s="360">
        <f t="shared" si="46"/>
        <v>30.578785108700536</v>
      </c>
      <c r="BS95" s="360">
        <f t="shared" si="46"/>
        <v>32.095014505346398</v>
      </c>
      <c r="BT95" s="360">
        <f t="shared" si="46"/>
        <v>31.398156790343844</v>
      </c>
      <c r="BU95" s="360">
        <f t="shared" si="46"/>
        <v>31.549063842511341</v>
      </c>
      <c r="BV95" s="360">
        <f t="shared" si="46"/>
        <v>30.015212137269053</v>
      </c>
      <c r="BW95" s="360">
        <f t="shared" si="46"/>
        <v>26.940196059596449</v>
      </c>
      <c r="BX95" s="360">
        <f t="shared" si="46"/>
        <v>24.266098640089872</v>
      </c>
      <c r="BY95" s="360">
        <f t="shared" si="46"/>
        <v>24.823782567927935</v>
      </c>
      <c r="BZ95" s="360">
        <f t="shared" si="46"/>
        <v>24.286130535086947</v>
      </c>
      <c r="CA95" s="360">
        <f t="shared" si="46"/>
        <v>23.030406469844099</v>
      </c>
      <c r="CB95" s="360">
        <f t="shared" si="46"/>
        <v>19.736801413722443</v>
      </c>
      <c r="CC95" s="361">
        <f t="shared" si="46"/>
        <v>14.227630099090193</v>
      </c>
    </row>
    <row r="96" spans="2:81" x14ac:dyDescent="0.4">
      <c r="B96" s="65" t="s">
        <v>626</v>
      </c>
      <c r="D96" s="363">
        <v>0</v>
      </c>
      <c r="E96" s="363">
        <v>0</v>
      </c>
      <c r="F96" s="363">
        <v>0</v>
      </c>
      <c r="G96" s="363">
        <v>0</v>
      </c>
      <c r="H96" s="363">
        <v>0</v>
      </c>
      <c r="I96" s="363">
        <v>0</v>
      </c>
      <c r="J96" s="363">
        <v>0</v>
      </c>
      <c r="K96" s="363">
        <v>0</v>
      </c>
      <c r="L96" s="363">
        <v>0</v>
      </c>
      <c r="M96" s="363">
        <v>0</v>
      </c>
      <c r="N96" s="363">
        <v>0</v>
      </c>
      <c r="O96" s="363">
        <v>0</v>
      </c>
      <c r="P96" s="363">
        <v>0</v>
      </c>
      <c r="Q96" s="363">
        <v>0</v>
      </c>
      <c r="R96" s="363">
        <v>0</v>
      </c>
      <c r="S96" s="363">
        <v>0</v>
      </c>
      <c r="T96" s="363">
        <v>0</v>
      </c>
      <c r="U96" s="363">
        <v>0</v>
      </c>
      <c r="V96" s="363">
        <v>0</v>
      </c>
      <c r="W96" s="363">
        <v>0</v>
      </c>
      <c r="X96" s="363">
        <v>0</v>
      </c>
      <c r="Y96" s="363">
        <v>0</v>
      </c>
      <c r="Z96" s="363">
        <v>0</v>
      </c>
      <c r="AA96" s="363">
        <v>0</v>
      </c>
      <c r="AB96" s="363">
        <v>0</v>
      </c>
      <c r="AC96" s="363">
        <v>0</v>
      </c>
      <c r="AD96" s="363">
        <v>0</v>
      </c>
      <c r="AE96" s="363">
        <v>0</v>
      </c>
      <c r="AF96" s="363">
        <v>0</v>
      </c>
      <c r="AG96" s="363">
        <v>0</v>
      </c>
      <c r="AH96" s="363">
        <v>0</v>
      </c>
      <c r="AI96" s="363">
        <v>0</v>
      </c>
      <c r="AJ96" s="363">
        <v>0</v>
      </c>
      <c r="AK96" s="363">
        <v>0</v>
      </c>
      <c r="AL96" s="363">
        <v>0</v>
      </c>
      <c r="AM96" s="363">
        <v>0</v>
      </c>
      <c r="AN96" s="363">
        <v>0</v>
      </c>
      <c r="AO96" s="363">
        <v>0</v>
      </c>
      <c r="AP96" s="363">
        <v>0</v>
      </c>
      <c r="AQ96" s="363">
        <v>0</v>
      </c>
      <c r="AR96" s="363">
        <v>0</v>
      </c>
      <c r="AS96" s="363">
        <v>0</v>
      </c>
      <c r="AT96" s="363">
        <v>0</v>
      </c>
      <c r="AU96" s="363">
        <v>0</v>
      </c>
      <c r="AV96" s="363">
        <v>0</v>
      </c>
      <c r="AW96" s="363">
        <v>0</v>
      </c>
      <c r="AX96" s="363">
        <v>0</v>
      </c>
      <c r="AY96" s="363">
        <v>0</v>
      </c>
      <c r="AZ96" s="363">
        <v>0</v>
      </c>
      <c r="BA96" s="363">
        <v>0</v>
      </c>
      <c r="BB96" s="363">
        <v>0</v>
      </c>
      <c r="BC96" s="363">
        <v>0</v>
      </c>
      <c r="BD96" s="363">
        <v>1.0227609695939286</v>
      </c>
      <c r="BE96" s="363">
        <v>1.0117514735918227</v>
      </c>
      <c r="BF96" s="363">
        <v>0.92146672416160613</v>
      </c>
      <c r="BG96" s="363">
        <v>0.94484755182824698</v>
      </c>
      <c r="BH96" s="363">
        <v>0.81268314891738846</v>
      </c>
      <c r="BI96" s="363">
        <v>0.51421457686584116</v>
      </c>
      <c r="BJ96" s="363">
        <v>0.41290611119162041</v>
      </c>
      <c r="BK96" s="363">
        <v>0.31021375895291831</v>
      </c>
      <c r="BL96" s="363">
        <v>0.31603592718041607</v>
      </c>
      <c r="BM96" s="363">
        <v>2.9010774054930091E-2</v>
      </c>
      <c r="BN96" s="363">
        <v>8.2009807589058417E-2</v>
      </c>
      <c r="BO96" s="363">
        <v>5.5512704683407334E-2</v>
      </c>
      <c r="BP96" s="363">
        <v>4.5046844031037585E-2</v>
      </c>
      <c r="BQ96" s="363">
        <v>1.2116084324616718E-2</v>
      </c>
      <c r="BR96" s="363">
        <v>2.1817904103826496E-3</v>
      </c>
      <c r="BS96" s="363">
        <v>1.6602050927625314E-2</v>
      </c>
      <c r="BT96" s="363">
        <v>2.8164387101742979E-3</v>
      </c>
      <c r="BU96" s="363">
        <v>1.8766684913957411E-3</v>
      </c>
      <c r="BV96" s="363">
        <v>0</v>
      </c>
      <c r="BW96" s="363">
        <v>0</v>
      </c>
      <c r="BX96" s="363">
        <v>0</v>
      </c>
      <c r="BY96" s="363">
        <v>0</v>
      </c>
      <c r="BZ96" s="363">
        <v>0</v>
      </c>
      <c r="CA96" s="363">
        <v>0</v>
      </c>
      <c r="CB96" s="363">
        <v>0</v>
      </c>
      <c r="CC96" s="364">
        <v>0</v>
      </c>
    </row>
    <row r="97" spans="1:81" x14ac:dyDescent="0.4">
      <c r="B97" s="65" t="s">
        <v>627</v>
      </c>
      <c r="D97" s="363">
        <v>0</v>
      </c>
      <c r="E97" s="363">
        <v>0</v>
      </c>
      <c r="F97" s="363">
        <v>0</v>
      </c>
      <c r="G97" s="363">
        <v>0</v>
      </c>
      <c r="H97" s="363">
        <v>0</v>
      </c>
      <c r="I97" s="363">
        <v>0</v>
      </c>
      <c r="J97" s="363">
        <v>0</v>
      </c>
      <c r="K97" s="363">
        <v>0</v>
      </c>
      <c r="L97" s="363">
        <v>0</v>
      </c>
      <c r="M97" s="363">
        <v>0</v>
      </c>
      <c r="N97" s="363">
        <v>0</v>
      </c>
      <c r="O97" s="363">
        <v>0</v>
      </c>
      <c r="P97" s="363">
        <v>0</v>
      </c>
      <c r="Q97" s="363">
        <v>0</v>
      </c>
      <c r="R97" s="363">
        <v>0</v>
      </c>
      <c r="S97" s="363">
        <v>0</v>
      </c>
      <c r="T97" s="363">
        <v>0</v>
      </c>
      <c r="U97" s="363">
        <v>0</v>
      </c>
      <c r="V97" s="363">
        <v>0</v>
      </c>
      <c r="W97" s="363">
        <v>0</v>
      </c>
      <c r="X97" s="363">
        <v>0</v>
      </c>
      <c r="Y97" s="363">
        <v>0</v>
      </c>
      <c r="Z97" s="363">
        <v>0</v>
      </c>
      <c r="AA97" s="363">
        <v>0</v>
      </c>
      <c r="AB97" s="363">
        <v>0</v>
      </c>
      <c r="AC97" s="363">
        <v>0</v>
      </c>
      <c r="AD97" s="363">
        <v>0</v>
      </c>
      <c r="AE97" s="363">
        <v>0</v>
      </c>
      <c r="AF97" s="363">
        <v>0</v>
      </c>
      <c r="AG97" s="363">
        <v>0</v>
      </c>
      <c r="AH97" s="363">
        <v>0</v>
      </c>
      <c r="AI97" s="363">
        <v>0</v>
      </c>
      <c r="AJ97" s="363">
        <v>0</v>
      </c>
      <c r="AK97" s="363">
        <v>0</v>
      </c>
      <c r="AL97" s="363">
        <v>0</v>
      </c>
      <c r="AM97" s="363">
        <v>0</v>
      </c>
      <c r="AN97" s="363">
        <v>0</v>
      </c>
      <c r="AO97" s="363">
        <v>0</v>
      </c>
      <c r="AP97" s="363">
        <v>0</v>
      </c>
      <c r="AQ97" s="363">
        <v>0</v>
      </c>
      <c r="AR97" s="363">
        <v>0</v>
      </c>
      <c r="AS97" s="363">
        <v>0</v>
      </c>
      <c r="AT97" s="363">
        <v>0</v>
      </c>
      <c r="AU97" s="363">
        <v>0</v>
      </c>
      <c r="AV97" s="363">
        <v>0</v>
      </c>
      <c r="AW97" s="363">
        <v>0</v>
      </c>
      <c r="AX97" s="363">
        <v>0</v>
      </c>
      <c r="AY97" s="363">
        <v>0</v>
      </c>
      <c r="AZ97" s="363">
        <v>0</v>
      </c>
      <c r="BA97" s="363">
        <v>0</v>
      </c>
      <c r="BB97" s="363">
        <v>0</v>
      </c>
      <c r="BC97" s="363">
        <v>0</v>
      </c>
      <c r="BD97" s="363">
        <v>1.299337081616565</v>
      </c>
      <c r="BE97" s="363">
        <v>1.4858521396580817</v>
      </c>
      <c r="BF97" s="363">
        <v>1.300009096707726</v>
      </c>
      <c r="BG97" s="363">
        <v>1.3702660514043967</v>
      </c>
      <c r="BH97" s="363">
        <v>1.2305598559511848</v>
      </c>
      <c r="BI97" s="363">
        <v>1.0484404027390857</v>
      </c>
      <c r="BJ97" s="363">
        <v>0.83347839766659937</v>
      </c>
      <c r="BK97" s="363">
        <v>0.78286180820030737</v>
      </c>
      <c r="BL97" s="363">
        <v>0.65059979649474442</v>
      </c>
      <c r="BM97" s="363">
        <v>0.2162928719112093</v>
      </c>
      <c r="BN97" s="363">
        <v>6.5645510302953361E-2</v>
      </c>
      <c r="BO97" s="363">
        <v>5.261554932574735E-2</v>
      </c>
      <c r="BP97" s="363">
        <v>4.6803930962818402E-2</v>
      </c>
      <c r="BQ97" s="363">
        <v>0</v>
      </c>
      <c r="BR97" s="363">
        <v>0</v>
      </c>
      <c r="BS97" s="363">
        <v>1.5740489863340368E-2</v>
      </c>
      <c r="BT97" s="363">
        <v>1.2415728465148775E-3</v>
      </c>
      <c r="BU97" s="363">
        <v>6.270608914956368E-3</v>
      </c>
      <c r="BV97" s="363">
        <v>0</v>
      </c>
      <c r="BW97" s="363">
        <v>0</v>
      </c>
      <c r="BX97" s="363">
        <v>0</v>
      </c>
      <c r="BY97" s="363">
        <v>0</v>
      </c>
      <c r="BZ97" s="363">
        <v>0</v>
      </c>
      <c r="CA97" s="363">
        <v>0</v>
      </c>
      <c r="CB97" s="363">
        <v>0</v>
      </c>
      <c r="CC97" s="364">
        <v>0</v>
      </c>
    </row>
    <row r="98" spans="1:81" x14ac:dyDescent="0.4">
      <c r="B98" s="65" t="s">
        <v>628</v>
      </c>
      <c r="D98" s="363">
        <v>0</v>
      </c>
      <c r="E98" s="363">
        <v>0</v>
      </c>
      <c r="F98" s="363">
        <v>0</v>
      </c>
      <c r="G98" s="363">
        <v>0</v>
      </c>
      <c r="H98" s="363">
        <v>0</v>
      </c>
      <c r="I98" s="363">
        <v>0</v>
      </c>
      <c r="J98" s="363">
        <v>0</v>
      </c>
      <c r="K98" s="363">
        <v>0</v>
      </c>
      <c r="L98" s="363">
        <v>0</v>
      </c>
      <c r="M98" s="363">
        <v>0</v>
      </c>
      <c r="N98" s="363">
        <v>0</v>
      </c>
      <c r="O98" s="363">
        <v>0</v>
      </c>
      <c r="P98" s="363">
        <v>0</v>
      </c>
      <c r="Q98" s="363">
        <v>0</v>
      </c>
      <c r="R98" s="363">
        <v>0</v>
      </c>
      <c r="S98" s="363">
        <v>0</v>
      </c>
      <c r="T98" s="363">
        <v>0</v>
      </c>
      <c r="U98" s="363">
        <v>0</v>
      </c>
      <c r="V98" s="363">
        <v>0</v>
      </c>
      <c r="W98" s="363">
        <v>0</v>
      </c>
      <c r="X98" s="363">
        <v>0</v>
      </c>
      <c r="Y98" s="363">
        <v>0</v>
      </c>
      <c r="Z98" s="363">
        <v>0</v>
      </c>
      <c r="AA98" s="363">
        <v>0</v>
      </c>
      <c r="AB98" s="363">
        <v>0</v>
      </c>
      <c r="AC98" s="363">
        <v>0</v>
      </c>
      <c r="AD98" s="363">
        <v>0</v>
      </c>
      <c r="AE98" s="363">
        <v>0</v>
      </c>
      <c r="AF98" s="363">
        <v>0</v>
      </c>
      <c r="AG98" s="363">
        <v>0</v>
      </c>
      <c r="AH98" s="363">
        <v>0</v>
      </c>
      <c r="AI98" s="363">
        <v>0</v>
      </c>
      <c r="AJ98" s="363">
        <v>0</v>
      </c>
      <c r="AK98" s="363">
        <v>0</v>
      </c>
      <c r="AL98" s="363">
        <v>0</v>
      </c>
      <c r="AM98" s="363">
        <v>0</v>
      </c>
      <c r="AN98" s="363">
        <v>0</v>
      </c>
      <c r="AO98" s="363">
        <v>0</v>
      </c>
      <c r="AP98" s="363">
        <v>0</v>
      </c>
      <c r="AQ98" s="363">
        <v>0</v>
      </c>
      <c r="AR98" s="363">
        <v>0</v>
      </c>
      <c r="AS98" s="363">
        <v>0</v>
      </c>
      <c r="AT98" s="363">
        <v>0</v>
      </c>
      <c r="AU98" s="363">
        <v>0</v>
      </c>
      <c r="AV98" s="363">
        <v>0</v>
      </c>
      <c r="AW98" s="363">
        <v>0</v>
      </c>
      <c r="AX98" s="363">
        <v>0</v>
      </c>
      <c r="AY98" s="363">
        <v>0</v>
      </c>
      <c r="AZ98" s="363">
        <v>0</v>
      </c>
      <c r="BA98" s="363">
        <v>0</v>
      </c>
      <c r="BB98" s="363">
        <v>0</v>
      </c>
      <c r="BC98" s="363">
        <v>0</v>
      </c>
      <c r="BD98" s="363">
        <v>47.893940076256754</v>
      </c>
      <c r="BE98" s="363">
        <v>48.918934667912339</v>
      </c>
      <c r="BF98" s="363">
        <v>50.069354379841087</v>
      </c>
      <c r="BG98" s="363">
        <v>51.839400568092337</v>
      </c>
      <c r="BH98" s="363">
        <v>53.618811572493357</v>
      </c>
      <c r="BI98" s="363">
        <v>56.251491719725635</v>
      </c>
      <c r="BJ98" s="363">
        <v>55.53998942210545</v>
      </c>
      <c r="BK98" s="363">
        <v>56.443964198096118</v>
      </c>
      <c r="BL98" s="363">
        <v>54.417893312728154</v>
      </c>
      <c r="BM98" s="363">
        <v>52.632392516182669</v>
      </c>
      <c r="BN98" s="363">
        <v>46.79111451354423</v>
      </c>
      <c r="BO98" s="363">
        <v>41.855435077193832</v>
      </c>
      <c r="BP98" s="363">
        <v>28.715224678352811</v>
      </c>
      <c r="BQ98" s="363">
        <v>10.862944367923875</v>
      </c>
      <c r="BR98" s="363">
        <v>2.2087358080852333</v>
      </c>
      <c r="BS98" s="363">
        <v>1.5407570639466017</v>
      </c>
      <c r="BT98" s="363">
        <v>0.48493454509125666</v>
      </c>
      <c r="BU98" s="363">
        <v>0.27852327926122072</v>
      </c>
      <c r="BV98" s="363">
        <v>0</v>
      </c>
      <c r="BW98" s="363">
        <v>0</v>
      </c>
      <c r="BX98" s="363">
        <v>0</v>
      </c>
      <c r="BY98" s="363">
        <v>0</v>
      </c>
      <c r="BZ98" s="363">
        <v>0</v>
      </c>
      <c r="CA98" s="363">
        <v>0</v>
      </c>
      <c r="CB98" s="363">
        <v>0</v>
      </c>
      <c r="CC98" s="364">
        <v>0</v>
      </c>
    </row>
    <row r="99" spans="1:81" x14ac:dyDescent="0.4">
      <c r="B99" s="65" t="s">
        <v>630</v>
      </c>
      <c r="D99" s="363">
        <v>0</v>
      </c>
      <c r="E99" s="363">
        <v>0</v>
      </c>
      <c r="F99" s="363">
        <v>0</v>
      </c>
      <c r="G99" s="363">
        <v>0</v>
      </c>
      <c r="H99" s="363">
        <v>0</v>
      </c>
      <c r="I99" s="363">
        <v>0</v>
      </c>
      <c r="J99" s="363">
        <v>0</v>
      </c>
      <c r="K99" s="363">
        <v>0</v>
      </c>
      <c r="L99" s="363">
        <v>0</v>
      </c>
      <c r="M99" s="363">
        <v>0</v>
      </c>
      <c r="N99" s="363">
        <v>0</v>
      </c>
      <c r="O99" s="363">
        <v>0</v>
      </c>
      <c r="P99" s="363">
        <v>0</v>
      </c>
      <c r="Q99" s="363">
        <v>0</v>
      </c>
      <c r="R99" s="363">
        <v>0</v>
      </c>
      <c r="S99" s="363">
        <v>0</v>
      </c>
      <c r="T99" s="363">
        <v>0</v>
      </c>
      <c r="U99" s="363">
        <v>0</v>
      </c>
      <c r="V99" s="363">
        <v>0</v>
      </c>
      <c r="W99" s="363">
        <v>0</v>
      </c>
      <c r="X99" s="363">
        <v>0</v>
      </c>
      <c r="Y99" s="363">
        <v>0</v>
      </c>
      <c r="Z99" s="363">
        <v>0</v>
      </c>
      <c r="AA99" s="363">
        <v>0</v>
      </c>
      <c r="AB99" s="363">
        <v>0</v>
      </c>
      <c r="AC99" s="363">
        <v>0</v>
      </c>
      <c r="AD99" s="363">
        <v>0</v>
      </c>
      <c r="AE99" s="363">
        <v>0</v>
      </c>
      <c r="AF99" s="363">
        <v>0</v>
      </c>
      <c r="AG99" s="363">
        <v>0</v>
      </c>
      <c r="AH99" s="363">
        <v>0</v>
      </c>
      <c r="AI99" s="363">
        <v>0</v>
      </c>
      <c r="AJ99" s="363">
        <v>0</v>
      </c>
      <c r="AK99" s="363">
        <v>0</v>
      </c>
      <c r="AL99" s="363">
        <v>0</v>
      </c>
      <c r="AM99" s="363">
        <v>0</v>
      </c>
      <c r="AN99" s="363">
        <v>0</v>
      </c>
      <c r="AO99" s="363">
        <v>0</v>
      </c>
      <c r="AP99" s="363">
        <v>0</v>
      </c>
      <c r="AQ99" s="363">
        <v>0</v>
      </c>
      <c r="AR99" s="363">
        <v>0</v>
      </c>
      <c r="AS99" s="363">
        <v>0</v>
      </c>
      <c r="AT99" s="363">
        <v>0</v>
      </c>
      <c r="AU99" s="363">
        <v>0</v>
      </c>
      <c r="AV99" s="363">
        <v>0</v>
      </c>
      <c r="AW99" s="363">
        <v>0</v>
      </c>
      <c r="AX99" s="363">
        <v>0</v>
      </c>
      <c r="AY99" s="363">
        <v>0</v>
      </c>
      <c r="AZ99" s="363">
        <v>0</v>
      </c>
      <c r="BA99" s="363">
        <v>0</v>
      </c>
      <c r="BB99" s="363">
        <v>0</v>
      </c>
      <c r="BC99" s="363">
        <v>0</v>
      </c>
      <c r="BD99" s="363">
        <v>0</v>
      </c>
      <c r="BE99" s="363">
        <v>0</v>
      </c>
      <c r="BF99" s="363">
        <v>0</v>
      </c>
      <c r="BG99" s="363">
        <v>0</v>
      </c>
      <c r="BH99" s="363">
        <v>0</v>
      </c>
      <c r="BI99" s="363">
        <v>0</v>
      </c>
      <c r="BJ99" s="363">
        <v>0</v>
      </c>
      <c r="BK99" s="363">
        <v>0</v>
      </c>
      <c r="BL99" s="363">
        <v>0</v>
      </c>
      <c r="BM99" s="363">
        <v>0</v>
      </c>
      <c r="BN99" s="363">
        <v>0</v>
      </c>
      <c r="BO99" s="363">
        <v>0</v>
      </c>
      <c r="BP99" s="363">
        <v>0</v>
      </c>
      <c r="BQ99" s="363">
        <v>0</v>
      </c>
      <c r="BR99" s="363">
        <v>0</v>
      </c>
      <c r="BS99" s="363">
        <v>0</v>
      </c>
      <c r="BT99" s="363">
        <v>0</v>
      </c>
      <c r="BU99" s="363">
        <v>0</v>
      </c>
      <c r="BV99" s="363">
        <v>0</v>
      </c>
      <c r="BW99" s="363">
        <v>0</v>
      </c>
      <c r="BX99" s="363">
        <v>0</v>
      </c>
      <c r="BY99" s="363">
        <v>0</v>
      </c>
      <c r="BZ99" s="363">
        <v>0</v>
      </c>
      <c r="CA99" s="363">
        <v>0</v>
      </c>
      <c r="CB99" s="363">
        <v>0</v>
      </c>
      <c r="CC99" s="364">
        <v>0</v>
      </c>
    </row>
    <row r="100" spans="1:81" x14ac:dyDescent="0.4">
      <c r="B100" s="65" t="s">
        <v>623</v>
      </c>
      <c r="D100" s="363">
        <v>0</v>
      </c>
      <c r="E100" s="363">
        <v>0</v>
      </c>
      <c r="F100" s="363">
        <v>0</v>
      </c>
      <c r="G100" s="363">
        <v>0</v>
      </c>
      <c r="H100" s="363">
        <v>0</v>
      </c>
      <c r="I100" s="363">
        <v>0</v>
      </c>
      <c r="J100" s="363">
        <v>0</v>
      </c>
      <c r="K100" s="363">
        <v>0</v>
      </c>
      <c r="L100" s="363">
        <v>0</v>
      </c>
      <c r="M100" s="363">
        <v>0</v>
      </c>
      <c r="N100" s="363">
        <v>0</v>
      </c>
      <c r="O100" s="363">
        <v>0</v>
      </c>
      <c r="P100" s="363">
        <v>0</v>
      </c>
      <c r="Q100" s="363">
        <v>0</v>
      </c>
      <c r="R100" s="363">
        <v>0</v>
      </c>
      <c r="S100" s="363">
        <v>0</v>
      </c>
      <c r="T100" s="363">
        <v>0</v>
      </c>
      <c r="U100" s="363">
        <v>0</v>
      </c>
      <c r="V100" s="363">
        <v>0</v>
      </c>
      <c r="W100" s="363">
        <v>0</v>
      </c>
      <c r="X100" s="363">
        <v>0</v>
      </c>
      <c r="Y100" s="363">
        <v>0</v>
      </c>
      <c r="Z100" s="363">
        <v>0</v>
      </c>
      <c r="AA100" s="363">
        <v>0</v>
      </c>
      <c r="AB100" s="363">
        <v>0</v>
      </c>
      <c r="AC100" s="363">
        <v>0</v>
      </c>
      <c r="AD100" s="363">
        <v>0</v>
      </c>
      <c r="AE100" s="363">
        <v>0</v>
      </c>
      <c r="AF100" s="363">
        <v>0</v>
      </c>
      <c r="AG100" s="363">
        <v>0</v>
      </c>
      <c r="AH100" s="363">
        <v>0</v>
      </c>
      <c r="AI100" s="363">
        <v>0</v>
      </c>
      <c r="AJ100" s="363">
        <v>0</v>
      </c>
      <c r="AK100" s="363">
        <v>0</v>
      </c>
      <c r="AL100" s="363">
        <v>0</v>
      </c>
      <c r="AM100" s="363">
        <v>0</v>
      </c>
      <c r="AN100" s="363">
        <v>0</v>
      </c>
      <c r="AO100" s="363">
        <v>0</v>
      </c>
      <c r="AP100" s="363">
        <v>0</v>
      </c>
      <c r="AQ100" s="363">
        <v>0</v>
      </c>
      <c r="AR100" s="363">
        <v>0</v>
      </c>
      <c r="AS100" s="363">
        <v>0</v>
      </c>
      <c r="AT100" s="363">
        <v>0</v>
      </c>
      <c r="AU100" s="363">
        <v>0</v>
      </c>
      <c r="AV100" s="363">
        <v>0</v>
      </c>
      <c r="AW100" s="363">
        <v>0</v>
      </c>
      <c r="AX100" s="363">
        <v>0</v>
      </c>
      <c r="AY100" s="363">
        <v>0</v>
      </c>
      <c r="AZ100" s="363">
        <v>0</v>
      </c>
      <c r="BA100" s="363">
        <v>0</v>
      </c>
      <c r="BB100" s="363">
        <v>0</v>
      </c>
      <c r="BC100" s="363">
        <v>0</v>
      </c>
      <c r="BD100" s="363">
        <v>0</v>
      </c>
      <c r="BE100" s="363">
        <v>0</v>
      </c>
      <c r="BF100" s="363">
        <v>0</v>
      </c>
      <c r="BG100" s="363">
        <v>0</v>
      </c>
      <c r="BH100" s="363">
        <v>0</v>
      </c>
      <c r="BI100" s="363">
        <v>0</v>
      </c>
      <c r="BJ100" s="363">
        <v>0</v>
      </c>
      <c r="BK100" s="363">
        <v>0</v>
      </c>
      <c r="BL100" s="363">
        <v>3.1059842593871265E-2</v>
      </c>
      <c r="BM100" s="363">
        <v>0.61929667041629266</v>
      </c>
      <c r="BN100" s="363">
        <v>1.3536318125469118</v>
      </c>
      <c r="BO100" s="363">
        <v>3.1917349786244142</v>
      </c>
      <c r="BP100" s="363">
        <v>12.38647157321429</v>
      </c>
      <c r="BQ100" s="363">
        <v>25.592091762578782</v>
      </c>
      <c r="BR100" s="363">
        <v>27.797065144425495</v>
      </c>
      <c r="BS100" s="363">
        <v>30.132500825980816</v>
      </c>
      <c r="BT100" s="363">
        <v>30.556324712992552</v>
      </c>
      <c r="BU100" s="363">
        <v>31.085413209088411</v>
      </c>
      <c r="BV100" s="363">
        <v>29.874688513118276</v>
      </c>
      <c r="BW100" s="363">
        <v>26.814242114056231</v>
      </c>
      <c r="BX100" s="363">
        <v>24.171152035487211</v>
      </c>
      <c r="BY100" s="363">
        <v>24.738094585735869</v>
      </c>
      <c r="BZ100" s="363">
        <v>24.20947783070244</v>
      </c>
      <c r="CA100" s="363">
        <v>22.964280085776362</v>
      </c>
      <c r="CB100" s="363">
        <v>19.681687561046132</v>
      </c>
      <c r="CC100" s="364">
        <v>14.183441399197347</v>
      </c>
    </row>
    <row r="101" spans="1:81" s="291" customFormat="1" ht="27" customHeight="1" thickBot="1" x14ac:dyDescent="0.4">
      <c r="B101" s="77" t="s">
        <v>639</v>
      </c>
      <c r="C101" s="396"/>
      <c r="D101" s="368">
        <v>0</v>
      </c>
      <c r="E101" s="368">
        <v>0</v>
      </c>
      <c r="F101" s="368">
        <v>0</v>
      </c>
      <c r="G101" s="368">
        <v>0</v>
      </c>
      <c r="H101" s="368">
        <v>0</v>
      </c>
      <c r="I101" s="368">
        <v>0</v>
      </c>
      <c r="J101" s="368">
        <v>0</v>
      </c>
      <c r="K101" s="368">
        <v>0</v>
      </c>
      <c r="L101" s="368">
        <v>0</v>
      </c>
      <c r="M101" s="368">
        <v>0</v>
      </c>
      <c r="N101" s="368">
        <v>0</v>
      </c>
      <c r="O101" s="368">
        <v>0</v>
      </c>
      <c r="P101" s="368">
        <v>0</v>
      </c>
      <c r="Q101" s="368">
        <v>0</v>
      </c>
      <c r="R101" s="368">
        <v>0</v>
      </c>
      <c r="S101" s="368">
        <v>0</v>
      </c>
      <c r="T101" s="368">
        <v>0</v>
      </c>
      <c r="U101" s="368">
        <v>0</v>
      </c>
      <c r="V101" s="368">
        <v>0</v>
      </c>
      <c r="W101" s="368">
        <v>0</v>
      </c>
      <c r="X101" s="368">
        <v>0</v>
      </c>
      <c r="Y101" s="368">
        <v>0</v>
      </c>
      <c r="Z101" s="368">
        <v>0</v>
      </c>
      <c r="AA101" s="368">
        <v>0</v>
      </c>
      <c r="AB101" s="368">
        <v>0</v>
      </c>
      <c r="AC101" s="368">
        <v>0</v>
      </c>
      <c r="AD101" s="368">
        <v>0</v>
      </c>
      <c r="AE101" s="368">
        <v>0</v>
      </c>
      <c r="AF101" s="368">
        <v>0</v>
      </c>
      <c r="AG101" s="368">
        <v>0</v>
      </c>
      <c r="AH101" s="368">
        <v>0</v>
      </c>
      <c r="AI101" s="368">
        <v>0</v>
      </c>
      <c r="AJ101" s="368">
        <v>0</v>
      </c>
      <c r="AK101" s="368">
        <v>0</v>
      </c>
      <c r="AL101" s="368">
        <v>0</v>
      </c>
      <c r="AM101" s="368">
        <v>0</v>
      </c>
      <c r="AN101" s="368">
        <v>0</v>
      </c>
      <c r="AO101" s="368">
        <v>0</v>
      </c>
      <c r="AP101" s="368">
        <v>0</v>
      </c>
      <c r="AQ101" s="368">
        <v>0</v>
      </c>
      <c r="AR101" s="368">
        <v>0</v>
      </c>
      <c r="AS101" s="368">
        <v>0</v>
      </c>
      <c r="AT101" s="368">
        <v>0</v>
      </c>
      <c r="AU101" s="368">
        <v>0</v>
      </c>
      <c r="AV101" s="368">
        <v>0</v>
      </c>
      <c r="AW101" s="368">
        <v>0</v>
      </c>
      <c r="AX101" s="368">
        <v>0</v>
      </c>
      <c r="AY101" s="368">
        <v>0</v>
      </c>
      <c r="AZ101" s="368">
        <v>1.0881407392688971</v>
      </c>
      <c r="BA101" s="368">
        <v>0.96901683953958806</v>
      </c>
      <c r="BB101" s="368">
        <v>1.2618292751415958</v>
      </c>
      <c r="BC101" s="368">
        <v>1.3174453234219123</v>
      </c>
      <c r="BD101" s="368">
        <v>3.6673502189817024</v>
      </c>
      <c r="BE101" s="368">
        <v>3.2892931141999244</v>
      </c>
      <c r="BF101" s="368">
        <v>2.515349319406766</v>
      </c>
      <c r="BG101" s="368">
        <v>2.3283486473367314</v>
      </c>
      <c r="BH101" s="368">
        <v>2.3592895309115844</v>
      </c>
      <c r="BI101" s="368">
        <v>2.3642962257337516</v>
      </c>
      <c r="BJ101" s="368">
        <v>2.5349444108922681</v>
      </c>
      <c r="BK101" s="368">
        <v>2.4995696265082534</v>
      </c>
      <c r="BL101" s="368">
        <v>2.4996867194928454</v>
      </c>
      <c r="BM101" s="368">
        <v>2.453435516465464</v>
      </c>
      <c r="BN101" s="368">
        <v>2.2689313561053424</v>
      </c>
      <c r="BO101" s="368">
        <v>2.2798471320946203</v>
      </c>
      <c r="BP101" s="368">
        <v>2.2614790775297364</v>
      </c>
      <c r="BQ101" s="368">
        <v>1.6381511434439469</v>
      </c>
      <c r="BR101" s="368">
        <v>0.57080236577942667</v>
      </c>
      <c r="BS101" s="368">
        <v>0.38941407462801142</v>
      </c>
      <c r="BT101" s="368">
        <v>0.35283952070334457</v>
      </c>
      <c r="BU101" s="368">
        <v>0.17698007675535651</v>
      </c>
      <c r="BV101" s="368">
        <v>0.14052362415077624</v>
      </c>
      <c r="BW101" s="368">
        <v>0.1259539455402168</v>
      </c>
      <c r="BX101" s="368">
        <v>9.4946604602661758E-2</v>
      </c>
      <c r="BY101" s="368">
        <v>8.5687982192066942E-2</v>
      </c>
      <c r="BZ101" s="368">
        <v>7.6652704384506651E-2</v>
      </c>
      <c r="CA101" s="368">
        <v>6.6126384067735328E-2</v>
      </c>
      <c r="CB101" s="368">
        <v>5.5113852676310117E-2</v>
      </c>
      <c r="CC101" s="369">
        <v>4.4188699892845747E-2</v>
      </c>
    </row>
    <row r="102" spans="1:81" ht="39.75" customHeight="1" x14ac:dyDescent="0.4">
      <c r="A102" s="324"/>
      <c r="B102" s="325" t="s">
        <v>641</v>
      </c>
      <c r="C102" s="326"/>
      <c r="D102" s="327" t="s">
        <v>478</v>
      </c>
      <c r="E102" s="327" t="s">
        <v>479</v>
      </c>
      <c r="F102" s="327" t="s">
        <v>480</v>
      </c>
      <c r="G102" s="327" t="s">
        <v>481</v>
      </c>
      <c r="H102" s="327" t="s">
        <v>482</v>
      </c>
      <c r="I102" s="327" t="s">
        <v>483</v>
      </c>
      <c r="J102" s="327" t="s">
        <v>484</v>
      </c>
      <c r="K102" s="327" t="s">
        <v>485</v>
      </c>
      <c r="L102" s="327" t="s">
        <v>486</v>
      </c>
      <c r="M102" s="327" t="s">
        <v>487</v>
      </c>
      <c r="N102" s="327" t="s">
        <v>488</v>
      </c>
      <c r="O102" s="327" t="s">
        <v>489</v>
      </c>
      <c r="P102" s="327" t="s">
        <v>490</v>
      </c>
      <c r="Q102" s="327" t="s">
        <v>491</v>
      </c>
      <c r="R102" s="327" t="s">
        <v>492</v>
      </c>
      <c r="S102" s="327" t="s">
        <v>493</v>
      </c>
      <c r="T102" s="327" t="s">
        <v>494</v>
      </c>
      <c r="U102" s="327" t="s">
        <v>495</v>
      </c>
      <c r="V102" s="327" t="s">
        <v>496</v>
      </c>
      <c r="W102" s="327" t="s">
        <v>497</v>
      </c>
      <c r="X102" s="327" t="s">
        <v>498</v>
      </c>
      <c r="Y102" s="327" t="s">
        <v>499</v>
      </c>
      <c r="Z102" s="327" t="s">
        <v>500</v>
      </c>
      <c r="AA102" s="327" t="s">
        <v>501</v>
      </c>
      <c r="AB102" s="327" t="s">
        <v>502</v>
      </c>
      <c r="AC102" s="327" t="s">
        <v>503</v>
      </c>
      <c r="AD102" s="327" t="s">
        <v>504</v>
      </c>
      <c r="AE102" s="327" t="s">
        <v>505</v>
      </c>
      <c r="AF102" s="327" t="s">
        <v>506</v>
      </c>
      <c r="AG102" s="327" t="s">
        <v>507</v>
      </c>
      <c r="AH102" s="327" t="s">
        <v>508</v>
      </c>
      <c r="AI102" s="327" t="s">
        <v>509</v>
      </c>
      <c r="AJ102" s="327" t="s">
        <v>510</v>
      </c>
      <c r="AK102" s="327" t="s">
        <v>511</v>
      </c>
      <c r="AL102" s="327" t="s">
        <v>512</v>
      </c>
      <c r="AM102" s="327" t="s">
        <v>513</v>
      </c>
      <c r="AN102" s="327" t="s">
        <v>514</v>
      </c>
      <c r="AO102" s="327" t="s">
        <v>515</v>
      </c>
      <c r="AP102" s="327" t="s">
        <v>516</v>
      </c>
      <c r="AQ102" s="327" t="s">
        <v>517</v>
      </c>
      <c r="AR102" s="327" t="s">
        <v>518</v>
      </c>
      <c r="AS102" s="327" t="s">
        <v>519</v>
      </c>
      <c r="AT102" s="327" t="s">
        <v>520</v>
      </c>
      <c r="AU102" s="327" t="s">
        <v>521</v>
      </c>
      <c r="AV102" s="327" t="s">
        <v>522</v>
      </c>
      <c r="AW102" s="327" t="s">
        <v>523</v>
      </c>
      <c r="AX102" s="327" t="s">
        <v>524</v>
      </c>
      <c r="AY102" s="327" t="s">
        <v>525</v>
      </c>
      <c r="AZ102" s="327" t="s">
        <v>526</v>
      </c>
      <c r="BA102" s="327" t="s">
        <v>527</v>
      </c>
      <c r="BB102" s="327" t="s">
        <v>528</v>
      </c>
      <c r="BC102" s="327" t="s">
        <v>529</v>
      </c>
      <c r="BD102" s="327" t="s">
        <v>530</v>
      </c>
      <c r="BE102" s="327" t="s">
        <v>531</v>
      </c>
      <c r="BF102" s="327" t="s">
        <v>532</v>
      </c>
      <c r="BG102" s="327" t="s">
        <v>533</v>
      </c>
      <c r="BH102" s="327" t="s">
        <v>534</v>
      </c>
      <c r="BI102" s="327" t="s">
        <v>535</v>
      </c>
      <c r="BJ102" s="327" t="s">
        <v>536</v>
      </c>
      <c r="BK102" s="327" t="s">
        <v>537</v>
      </c>
      <c r="BL102" s="327" t="s">
        <v>538</v>
      </c>
      <c r="BM102" s="327" t="s">
        <v>539</v>
      </c>
      <c r="BN102" s="327" t="s">
        <v>540</v>
      </c>
      <c r="BO102" s="327" t="s">
        <v>541</v>
      </c>
      <c r="BP102" s="327" t="s">
        <v>542</v>
      </c>
      <c r="BQ102" s="327" t="s">
        <v>543</v>
      </c>
      <c r="BR102" s="327" t="s">
        <v>544</v>
      </c>
      <c r="BS102" s="327" t="s">
        <v>545</v>
      </c>
      <c r="BT102" s="327" t="s">
        <v>546</v>
      </c>
      <c r="BU102" s="327" t="s">
        <v>547</v>
      </c>
      <c r="BV102" s="327" t="s">
        <v>548</v>
      </c>
      <c r="BW102" s="327" t="s">
        <v>549</v>
      </c>
      <c r="BX102" s="327" t="s">
        <v>550</v>
      </c>
      <c r="BY102" s="327" t="s">
        <v>551</v>
      </c>
      <c r="BZ102" s="327" t="s">
        <v>552</v>
      </c>
      <c r="CA102" s="327" t="s">
        <v>553</v>
      </c>
      <c r="CB102" s="327" t="s">
        <v>554</v>
      </c>
      <c r="CC102" s="328" t="s">
        <v>555</v>
      </c>
    </row>
    <row r="103" spans="1:81" s="219" customFormat="1" ht="30.75" customHeight="1" x14ac:dyDescent="0.4">
      <c r="A103" s="316"/>
      <c r="B103" s="102" t="s">
        <v>622</v>
      </c>
      <c r="C103" s="93"/>
      <c r="D103" s="360" t="s">
        <v>443</v>
      </c>
      <c r="E103" s="360" t="s">
        <v>443</v>
      </c>
      <c r="F103" s="360" t="s">
        <v>443</v>
      </c>
      <c r="G103" s="360" t="s">
        <v>443</v>
      </c>
      <c r="H103" s="360" t="s">
        <v>443</v>
      </c>
      <c r="I103" s="360" t="s">
        <v>443</v>
      </c>
      <c r="J103" s="360" t="s">
        <v>443</v>
      </c>
      <c r="K103" s="360" t="s">
        <v>443</v>
      </c>
      <c r="L103" s="360" t="s">
        <v>443</v>
      </c>
      <c r="M103" s="360" t="s">
        <v>443</v>
      </c>
      <c r="N103" s="360" t="s">
        <v>443</v>
      </c>
      <c r="O103" s="360" t="s">
        <v>443</v>
      </c>
      <c r="P103" s="360" t="s">
        <v>443</v>
      </c>
      <c r="Q103" s="360" t="s">
        <v>443</v>
      </c>
      <c r="R103" s="360" t="s">
        <v>443</v>
      </c>
      <c r="S103" s="360" t="s">
        <v>443</v>
      </c>
      <c r="T103" s="360" t="s">
        <v>443</v>
      </c>
      <c r="U103" s="360" t="s">
        <v>443</v>
      </c>
      <c r="V103" s="360" t="s">
        <v>443</v>
      </c>
      <c r="W103" s="360" t="s">
        <v>443</v>
      </c>
      <c r="X103" s="360" t="s">
        <v>443</v>
      </c>
      <c r="Y103" s="360" t="s">
        <v>443</v>
      </c>
      <c r="Z103" s="360" t="s">
        <v>443</v>
      </c>
      <c r="AA103" s="360" t="s">
        <v>443</v>
      </c>
      <c r="AB103" s="360" t="s">
        <v>443</v>
      </c>
      <c r="AC103" s="360" t="s">
        <v>443</v>
      </c>
      <c r="AD103" s="360" t="s">
        <v>443</v>
      </c>
      <c r="AE103" s="360" t="s">
        <v>443</v>
      </c>
      <c r="AF103" s="360" t="s">
        <v>443</v>
      </c>
      <c r="AG103" s="360" t="s">
        <v>443</v>
      </c>
      <c r="AH103" s="360">
        <v>1253</v>
      </c>
      <c r="AI103" s="360">
        <v>1271</v>
      </c>
      <c r="AJ103" s="360">
        <v>1270</v>
      </c>
      <c r="AK103" s="360">
        <v>1340</v>
      </c>
      <c r="AL103" s="360">
        <v>1386</v>
      </c>
      <c r="AM103" s="360">
        <v>1331</v>
      </c>
      <c r="AN103" s="360">
        <v>1338</v>
      </c>
      <c r="AO103" s="360">
        <v>1408</v>
      </c>
      <c r="AP103" s="360">
        <v>1446</v>
      </c>
      <c r="AQ103" s="360">
        <v>1531</v>
      </c>
      <c r="AR103" s="360">
        <v>1661</v>
      </c>
      <c r="AS103" s="360">
        <v>1798</v>
      </c>
      <c r="AT103" s="360">
        <v>1959</v>
      </c>
      <c r="AU103" s="360">
        <v>2172</v>
      </c>
      <c r="AV103" s="360">
        <v>2409</v>
      </c>
      <c r="AW103" s="360">
        <v>2594</v>
      </c>
      <c r="AX103" s="360">
        <v>2766</v>
      </c>
      <c r="AY103" s="360">
        <v>2847</v>
      </c>
      <c r="AZ103" s="360">
        <v>2819</v>
      </c>
      <c r="BA103" s="360">
        <v>2813</v>
      </c>
      <c r="BB103" s="360">
        <v>2749</v>
      </c>
      <c r="BC103" s="385">
        <v>2731</v>
      </c>
      <c r="BD103" s="385">
        <v>2767</v>
      </c>
      <c r="BE103" s="360">
        <v>2796</v>
      </c>
      <c r="BF103" s="360">
        <v>2814</v>
      </c>
      <c r="BG103" s="385">
        <v>2819</v>
      </c>
      <c r="BH103" s="385">
        <v>2812</v>
      </c>
      <c r="BI103" s="360">
        <v>2763</v>
      </c>
      <c r="BJ103" s="360">
        <v>2719</v>
      </c>
      <c r="BK103" s="360">
        <v>2678</v>
      </c>
      <c r="BL103" s="360">
        <v>2719</v>
      </c>
      <c r="BM103" s="360">
        <v>2662</v>
      </c>
      <c r="BN103" s="360">
        <v>2636</v>
      </c>
      <c r="BO103" s="360">
        <v>2609</v>
      </c>
      <c r="BP103" s="360">
        <v>2540</v>
      </c>
      <c r="BQ103" s="360">
        <v>2476</v>
      </c>
      <c r="BR103" s="360">
        <v>2531</v>
      </c>
      <c r="BS103" s="360">
        <v>2543</v>
      </c>
      <c r="BT103" s="360">
        <v>2491</v>
      </c>
      <c r="BU103" s="360">
        <v>2400</v>
      </c>
      <c r="BV103" s="360">
        <v>2227</v>
      </c>
      <c r="BW103" s="360">
        <v>2011</v>
      </c>
      <c r="BX103" s="360">
        <v>1923</v>
      </c>
      <c r="BY103" s="360">
        <v>1887</v>
      </c>
      <c r="BZ103" s="360">
        <v>1840</v>
      </c>
      <c r="CA103" s="360">
        <v>1749</v>
      </c>
      <c r="CB103" s="360">
        <v>1549</v>
      </c>
      <c r="CC103" s="361">
        <v>1229</v>
      </c>
    </row>
    <row r="104" spans="1:81" x14ac:dyDescent="0.4">
      <c r="A104" s="330"/>
      <c r="B104" s="362" t="s">
        <v>408</v>
      </c>
      <c r="D104" s="363" t="s">
        <v>443</v>
      </c>
      <c r="E104" s="363" t="s">
        <v>443</v>
      </c>
      <c r="F104" s="363" t="s">
        <v>443</v>
      </c>
      <c r="G104" s="363" t="s">
        <v>443</v>
      </c>
      <c r="H104" s="363" t="s">
        <v>443</v>
      </c>
      <c r="I104" s="363" t="s">
        <v>443</v>
      </c>
      <c r="J104" s="363" t="s">
        <v>443</v>
      </c>
      <c r="K104" s="363" t="s">
        <v>443</v>
      </c>
      <c r="L104" s="363" t="s">
        <v>443</v>
      </c>
      <c r="M104" s="363" t="s">
        <v>443</v>
      </c>
      <c r="N104" s="363" t="s">
        <v>443</v>
      </c>
      <c r="O104" s="363" t="s">
        <v>443</v>
      </c>
      <c r="P104" s="363" t="s">
        <v>443</v>
      </c>
      <c r="Q104" s="363" t="s">
        <v>443</v>
      </c>
      <c r="R104" s="363" t="s">
        <v>443</v>
      </c>
      <c r="S104" s="363" t="s">
        <v>443</v>
      </c>
      <c r="T104" s="363" t="s">
        <v>443</v>
      </c>
      <c r="U104" s="363" t="s">
        <v>443</v>
      </c>
      <c r="V104" s="363" t="s">
        <v>443</v>
      </c>
      <c r="W104" s="363" t="s">
        <v>443</v>
      </c>
      <c r="X104" s="363" t="s">
        <v>443</v>
      </c>
      <c r="Y104" s="363" t="s">
        <v>443</v>
      </c>
      <c r="Z104" s="363" t="s">
        <v>443</v>
      </c>
      <c r="AA104" s="363" t="s">
        <v>443</v>
      </c>
      <c r="AB104" s="363" t="s">
        <v>443</v>
      </c>
      <c r="AC104" s="363" t="s">
        <v>443</v>
      </c>
      <c r="AD104" s="363" t="s">
        <v>443</v>
      </c>
      <c r="AE104" s="363" t="s">
        <v>443</v>
      </c>
      <c r="AF104" s="363" t="s">
        <v>443</v>
      </c>
      <c r="AG104" s="363" t="s">
        <v>443</v>
      </c>
      <c r="AH104" s="363">
        <v>1204</v>
      </c>
      <c r="AI104" s="363">
        <v>1210</v>
      </c>
      <c r="AJ104" s="363">
        <v>1201</v>
      </c>
      <c r="AK104" s="363">
        <v>1265</v>
      </c>
      <c r="AL104" s="363">
        <v>1306</v>
      </c>
      <c r="AM104" s="363">
        <v>1244</v>
      </c>
      <c r="AN104" s="363">
        <v>1234</v>
      </c>
      <c r="AO104" s="363">
        <v>1285</v>
      </c>
      <c r="AP104" s="363">
        <v>1300</v>
      </c>
      <c r="AQ104" s="363">
        <v>1358</v>
      </c>
      <c r="AR104" s="363">
        <v>1460</v>
      </c>
      <c r="AS104" s="363">
        <v>1564</v>
      </c>
      <c r="AT104" s="363">
        <v>1691</v>
      </c>
      <c r="AU104" s="363">
        <v>1874</v>
      </c>
      <c r="AV104" s="363">
        <v>2085</v>
      </c>
      <c r="AW104" s="363">
        <v>2248</v>
      </c>
      <c r="AX104" s="363">
        <v>2411</v>
      </c>
      <c r="AY104" s="363">
        <v>2526</v>
      </c>
      <c r="AZ104" s="363">
        <v>2568</v>
      </c>
      <c r="BA104" s="363">
        <v>2624</v>
      </c>
      <c r="BB104" s="363">
        <v>2626</v>
      </c>
      <c r="BC104" s="363">
        <v>2664</v>
      </c>
      <c r="BD104" s="363">
        <v>2720</v>
      </c>
      <c r="BE104" s="363">
        <v>2753</v>
      </c>
      <c r="BF104" s="363">
        <v>2773</v>
      </c>
      <c r="BG104" s="363">
        <v>2778</v>
      </c>
      <c r="BH104" s="363">
        <v>2770</v>
      </c>
      <c r="BI104" s="363">
        <v>2721</v>
      </c>
      <c r="BJ104" s="363">
        <v>2677</v>
      </c>
      <c r="BK104" s="363">
        <v>2636</v>
      </c>
      <c r="BL104" s="363">
        <v>2678</v>
      </c>
      <c r="BM104" s="363">
        <v>2621</v>
      </c>
      <c r="BN104" s="363">
        <v>2597</v>
      </c>
      <c r="BO104" s="363">
        <v>2572</v>
      </c>
      <c r="BP104" s="363">
        <v>2506</v>
      </c>
      <c r="BQ104" s="363">
        <v>2445</v>
      </c>
      <c r="BR104" s="363">
        <v>2502</v>
      </c>
      <c r="BS104" s="363">
        <v>2505</v>
      </c>
      <c r="BT104" s="363">
        <v>2457</v>
      </c>
      <c r="BU104" s="363">
        <v>2370</v>
      </c>
      <c r="BV104" s="363">
        <v>2200</v>
      </c>
      <c r="BW104" s="363">
        <v>1987</v>
      </c>
      <c r="BX104" s="363">
        <v>1909</v>
      </c>
      <c r="BY104" s="363">
        <v>1874</v>
      </c>
      <c r="BZ104" s="363">
        <v>1829</v>
      </c>
      <c r="CA104" s="363">
        <v>1739</v>
      </c>
      <c r="CB104" s="363">
        <v>1541</v>
      </c>
      <c r="CC104" s="364">
        <v>1223</v>
      </c>
    </row>
    <row r="105" spans="1:81" x14ac:dyDescent="0.4">
      <c r="A105" s="330"/>
      <c r="B105" s="362" t="s">
        <v>407</v>
      </c>
      <c r="D105" s="363" t="s">
        <v>443</v>
      </c>
      <c r="E105" s="363" t="s">
        <v>443</v>
      </c>
      <c r="F105" s="363" t="s">
        <v>443</v>
      </c>
      <c r="G105" s="363" t="s">
        <v>443</v>
      </c>
      <c r="H105" s="363" t="s">
        <v>443</v>
      </c>
      <c r="I105" s="363" t="s">
        <v>443</v>
      </c>
      <c r="J105" s="363" t="s">
        <v>443</v>
      </c>
      <c r="K105" s="363" t="s">
        <v>443</v>
      </c>
      <c r="L105" s="363" t="s">
        <v>443</v>
      </c>
      <c r="M105" s="363" t="s">
        <v>443</v>
      </c>
      <c r="N105" s="363" t="s">
        <v>443</v>
      </c>
      <c r="O105" s="363" t="s">
        <v>443</v>
      </c>
      <c r="P105" s="363" t="s">
        <v>443</v>
      </c>
      <c r="Q105" s="363" t="s">
        <v>443</v>
      </c>
      <c r="R105" s="363" t="s">
        <v>443</v>
      </c>
      <c r="S105" s="363" t="s">
        <v>443</v>
      </c>
      <c r="T105" s="363" t="s">
        <v>443</v>
      </c>
      <c r="U105" s="363" t="s">
        <v>443</v>
      </c>
      <c r="V105" s="363" t="s">
        <v>443</v>
      </c>
      <c r="W105" s="363" t="s">
        <v>443</v>
      </c>
      <c r="X105" s="363" t="s">
        <v>443</v>
      </c>
      <c r="Y105" s="363" t="s">
        <v>443</v>
      </c>
      <c r="Z105" s="363" t="s">
        <v>443</v>
      </c>
      <c r="AA105" s="363" t="s">
        <v>443</v>
      </c>
      <c r="AB105" s="363" t="s">
        <v>443</v>
      </c>
      <c r="AC105" s="363" t="s">
        <v>443</v>
      </c>
      <c r="AD105" s="363" t="s">
        <v>443</v>
      </c>
      <c r="AE105" s="363" t="s">
        <v>443</v>
      </c>
      <c r="AF105" s="363" t="s">
        <v>443</v>
      </c>
      <c r="AG105" s="363" t="s">
        <v>443</v>
      </c>
      <c r="AH105" s="363">
        <v>49</v>
      </c>
      <c r="AI105" s="363">
        <v>61</v>
      </c>
      <c r="AJ105" s="363">
        <v>68</v>
      </c>
      <c r="AK105" s="363">
        <v>75</v>
      </c>
      <c r="AL105" s="363">
        <v>80</v>
      </c>
      <c r="AM105" s="363">
        <v>88</v>
      </c>
      <c r="AN105" s="363">
        <v>104</v>
      </c>
      <c r="AO105" s="363">
        <v>123</v>
      </c>
      <c r="AP105" s="363">
        <v>146</v>
      </c>
      <c r="AQ105" s="363">
        <v>173</v>
      </c>
      <c r="AR105" s="363">
        <v>201</v>
      </c>
      <c r="AS105" s="363">
        <v>234</v>
      </c>
      <c r="AT105" s="363">
        <v>269</v>
      </c>
      <c r="AU105" s="363">
        <v>298</v>
      </c>
      <c r="AV105" s="363">
        <v>323</v>
      </c>
      <c r="AW105" s="363">
        <v>346</v>
      </c>
      <c r="AX105" s="363">
        <v>354</v>
      </c>
      <c r="AY105" s="363">
        <v>322</v>
      </c>
      <c r="AZ105" s="363">
        <v>250</v>
      </c>
      <c r="BA105" s="363">
        <v>189</v>
      </c>
      <c r="BB105" s="363">
        <v>123</v>
      </c>
      <c r="BC105" s="363">
        <v>67</v>
      </c>
      <c r="BD105" s="363">
        <v>47</v>
      </c>
      <c r="BE105" s="363">
        <v>43</v>
      </c>
      <c r="BF105" s="363">
        <v>41</v>
      </c>
      <c r="BG105" s="363">
        <v>41</v>
      </c>
      <c r="BH105" s="363">
        <v>42</v>
      </c>
      <c r="BI105" s="363">
        <v>42</v>
      </c>
      <c r="BJ105" s="363">
        <v>42</v>
      </c>
      <c r="BK105" s="363">
        <v>42</v>
      </c>
      <c r="BL105" s="363">
        <v>41</v>
      </c>
      <c r="BM105" s="363">
        <v>40</v>
      </c>
      <c r="BN105" s="363">
        <v>39</v>
      </c>
      <c r="BO105" s="363">
        <v>36</v>
      </c>
      <c r="BP105" s="363">
        <v>34</v>
      </c>
      <c r="BQ105" s="363">
        <v>31</v>
      </c>
      <c r="BR105" s="363">
        <v>29</v>
      </c>
      <c r="BS105" s="363">
        <v>38</v>
      </c>
      <c r="BT105" s="363">
        <v>34</v>
      </c>
      <c r="BU105" s="363">
        <v>30</v>
      </c>
      <c r="BV105" s="363">
        <v>27</v>
      </c>
      <c r="BW105" s="363">
        <v>24</v>
      </c>
      <c r="BX105" s="363">
        <v>15</v>
      </c>
      <c r="BY105" s="363">
        <v>13</v>
      </c>
      <c r="BZ105" s="363">
        <v>11</v>
      </c>
      <c r="CA105" s="363">
        <v>10</v>
      </c>
      <c r="CB105" s="363">
        <v>8</v>
      </c>
      <c r="CC105" s="364">
        <v>7</v>
      </c>
    </row>
    <row r="106" spans="1:81" s="219" customFormat="1" x14ac:dyDescent="0.4">
      <c r="A106" s="330"/>
      <c r="B106" s="389"/>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c r="BG106" s="363"/>
      <c r="BH106" s="363"/>
      <c r="BI106" s="363"/>
      <c r="BJ106" s="363"/>
      <c r="BK106" s="363"/>
      <c r="BL106" s="363"/>
      <c r="BM106" s="363"/>
      <c r="BN106" s="363"/>
      <c r="BO106" s="363"/>
      <c r="BP106" s="363"/>
      <c r="BQ106" s="363"/>
      <c r="BR106" s="363"/>
      <c r="BS106" s="363"/>
      <c r="BT106" s="363"/>
      <c r="BU106" s="363"/>
      <c r="BV106" s="363"/>
      <c r="BW106" s="363"/>
      <c r="BX106" s="363"/>
      <c r="BY106" s="363"/>
      <c r="BZ106" s="363"/>
      <c r="CA106" s="363"/>
      <c r="CB106" s="363"/>
      <c r="CC106" s="364"/>
    </row>
    <row r="107" spans="1:81" s="219" customFormat="1" x14ac:dyDescent="0.4">
      <c r="B107" s="93" t="s">
        <v>233</v>
      </c>
      <c r="D107" s="360">
        <v>0</v>
      </c>
      <c r="E107" s="360">
        <v>0</v>
      </c>
      <c r="F107" s="360">
        <v>0</v>
      </c>
      <c r="G107" s="360">
        <v>0</v>
      </c>
      <c r="H107" s="360">
        <v>0</v>
      </c>
      <c r="I107" s="360">
        <v>0</v>
      </c>
      <c r="J107" s="360">
        <v>0</v>
      </c>
      <c r="K107" s="360">
        <v>0</v>
      </c>
      <c r="L107" s="360">
        <v>0</v>
      </c>
      <c r="M107" s="360">
        <v>0</v>
      </c>
      <c r="N107" s="360">
        <v>0</v>
      </c>
      <c r="O107" s="360">
        <v>0</v>
      </c>
      <c r="P107" s="360">
        <v>0</v>
      </c>
      <c r="Q107" s="360">
        <v>0</v>
      </c>
      <c r="R107" s="360">
        <v>0</v>
      </c>
      <c r="S107" s="360">
        <v>0</v>
      </c>
      <c r="T107" s="360">
        <v>0</v>
      </c>
      <c r="U107" s="360">
        <v>0</v>
      </c>
      <c r="V107" s="360">
        <v>0</v>
      </c>
      <c r="W107" s="360">
        <v>0</v>
      </c>
      <c r="X107" s="360">
        <v>0</v>
      </c>
      <c r="Y107" s="360">
        <v>0</v>
      </c>
      <c r="Z107" s="360">
        <v>0</v>
      </c>
      <c r="AA107" s="360">
        <v>0</v>
      </c>
      <c r="AB107" s="360">
        <v>0</v>
      </c>
      <c r="AC107" s="360">
        <v>0</v>
      </c>
      <c r="AD107" s="360">
        <v>0</v>
      </c>
      <c r="AE107" s="360">
        <v>0</v>
      </c>
      <c r="AF107" s="360">
        <v>0</v>
      </c>
      <c r="AG107" s="360">
        <v>0</v>
      </c>
      <c r="AH107" s="360">
        <v>0</v>
      </c>
      <c r="AI107" s="360">
        <v>0</v>
      </c>
      <c r="AJ107" s="360">
        <v>0</v>
      </c>
      <c r="AK107" s="360">
        <v>0</v>
      </c>
      <c r="AL107" s="360">
        <v>0</v>
      </c>
      <c r="AM107" s="360">
        <v>0</v>
      </c>
      <c r="AN107" s="360">
        <v>0</v>
      </c>
      <c r="AO107" s="360">
        <v>0</v>
      </c>
      <c r="AP107" s="360">
        <v>0</v>
      </c>
      <c r="AQ107" s="360">
        <v>0</v>
      </c>
      <c r="AR107" s="360">
        <v>0</v>
      </c>
      <c r="AS107" s="360">
        <v>0</v>
      </c>
      <c r="AT107" s="360">
        <v>0</v>
      </c>
      <c r="AU107" s="360">
        <v>0</v>
      </c>
      <c r="AV107" s="360">
        <v>0</v>
      </c>
      <c r="AW107" s="360">
        <v>0</v>
      </c>
      <c r="AX107" s="360">
        <v>0</v>
      </c>
      <c r="AY107" s="360">
        <v>0</v>
      </c>
      <c r="AZ107" s="360">
        <v>0</v>
      </c>
      <c r="BA107" s="360">
        <v>0</v>
      </c>
      <c r="BB107" s="360">
        <v>0</v>
      </c>
      <c r="BC107" s="360">
        <v>0</v>
      </c>
      <c r="BD107" s="360">
        <v>0</v>
      </c>
      <c r="BE107" s="360">
        <v>0</v>
      </c>
      <c r="BF107" s="360">
        <v>0</v>
      </c>
      <c r="BG107" s="360">
        <v>0</v>
      </c>
      <c r="BH107" s="360">
        <v>0</v>
      </c>
      <c r="BI107" s="360">
        <v>0</v>
      </c>
      <c r="BJ107" s="360">
        <v>0</v>
      </c>
      <c r="BK107" s="360">
        <v>0</v>
      </c>
      <c r="BL107" s="360">
        <v>136</v>
      </c>
      <c r="BM107" s="360">
        <v>391</v>
      </c>
      <c r="BN107" s="360">
        <v>579</v>
      </c>
      <c r="BO107" s="360">
        <v>811</v>
      </c>
      <c r="BP107" s="360">
        <v>1365</v>
      </c>
      <c r="BQ107" s="360">
        <v>1912</v>
      </c>
      <c r="BR107" s="360">
        <v>2235</v>
      </c>
      <c r="BS107" s="360">
        <v>2356</v>
      </c>
      <c r="BT107" s="360">
        <v>2381</v>
      </c>
      <c r="BU107" s="360">
        <v>2326</v>
      </c>
      <c r="BV107" s="360">
        <v>2168</v>
      </c>
      <c r="BW107" s="360">
        <v>1961</v>
      </c>
      <c r="BX107" s="360">
        <v>1886</v>
      </c>
      <c r="BY107" s="360">
        <v>1852</v>
      </c>
      <c r="BZ107" s="360">
        <v>1810</v>
      </c>
      <c r="CA107" s="360">
        <v>1722</v>
      </c>
      <c r="CB107" s="360">
        <v>1526</v>
      </c>
      <c r="CC107" s="361">
        <v>1210</v>
      </c>
    </row>
    <row r="108" spans="1:81" x14ac:dyDescent="0.4">
      <c r="B108" s="65" t="s">
        <v>623</v>
      </c>
      <c r="D108" s="363">
        <v>0</v>
      </c>
      <c r="E108" s="363">
        <v>0</v>
      </c>
      <c r="F108" s="363">
        <v>0</v>
      </c>
      <c r="G108" s="363">
        <v>0</v>
      </c>
      <c r="H108" s="363">
        <v>0</v>
      </c>
      <c r="I108" s="363">
        <v>0</v>
      </c>
      <c r="J108" s="363">
        <v>0</v>
      </c>
      <c r="K108" s="363">
        <v>0</v>
      </c>
      <c r="L108" s="363">
        <v>0</v>
      </c>
      <c r="M108" s="363">
        <v>0</v>
      </c>
      <c r="N108" s="363">
        <v>0</v>
      </c>
      <c r="O108" s="363">
        <v>0</v>
      </c>
      <c r="P108" s="363">
        <v>0</v>
      </c>
      <c r="Q108" s="363">
        <v>0</v>
      </c>
      <c r="R108" s="363">
        <v>0</v>
      </c>
      <c r="S108" s="363">
        <v>0</v>
      </c>
      <c r="T108" s="363">
        <v>0</v>
      </c>
      <c r="U108" s="363">
        <v>0</v>
      </c>
      <c r="V108" s="363">
        <v>0</v>
      </c>
      <c r="W108" s="363">
        <v>0</v>
      </c>
      <c r="X108" s="363">
        <v>0</v>
      </c>
      <c r="Y108" s="363">
        <v>0</v>
      </c>
      <c r="Z108" s="363">
        <v>0</v>
      </c>
      <c r="AA108" s="363">
        <v>0</v>
      </c>
      <c r="AB108" s="363">
        <v>0</v>
      </c>
      <c r="AC108" s="363">
        <v>0</v>
      </c>
      <c r="AD108" s="363">
        <v>0</v>
      </c>
      <c r="AE108" s="363">
        <v>0</v>
      </c>
      <c r="AF108" s="363">
        <v>0</v>
      </c>
      <c r="AG108" s="363">
        <v>0</v>
      </c>
      <c r="AH108" s="363">
        <v>0</v>
      </c>
      <c r="AI108" s="363">
        <v>0</v>
      </c>
      <c r="AJ108" s="363">
        <v>0</v>
      </c>
      <c r="AK108" s="363">
        <v>0</v>
      </c>
      <c r="AL108" s="363">
        <v>0</v>
      </c>
      <c r="AM108" s="363">
        <v>0</v>
      </c>
      <c r="AN108" s="363">
        <v>0</v>
      </c>
      <c r="AO108" s="363">
        <v>0</v>
      </c>
      <c r="AP108" s="363">
        <v>0</v>
      </c>
      <c r="AQ108" s="363">
        <v>0</v>
      </c>
      <c r="AR108" s="363">
        <v>0</v>
      </c>
      <c r="AS108" s="363">
        <v>0</v>
      </c>
      <c r="AT108" s="363">
        <v>0</v>
      </c>
      <c r="AU108" s="363">
        <v>0</v>
      </c>
      <c r="AV108" s="363">
        <v>0</v>
      </c>
      <c r="AW108" s="363">
        <v>0</v>
      </c>
      <c r="AX108" s="363">
        <v>0</v>
      </c>
      <c r="AY108" s="363">
        <v>0</v>
      </c>
      <c r="AZ108" s="363">
        <v>0</v>
      </c>
      <c r="BA108" s="363">
        <v>0</v>
      </c>
      <c r="BB108" s="363">
        <v>0</v>
      </c>
      <c r="BC108" s="363">
        <v>0</v>
      </c>
      <c r="BD108" s="363">
        <v>0</v>
      </c>
      <c r="BE108" s="363">
        <v>0</v>
      </c>
      <c r="BF108" s="363">
        <v>0</v>
      </c>
      <c r="BG108" s="363">
        <v>0</v>
      </c>
      <c r="BH108" s="363">
        <v>0</v>
      </c>
      <c r="BI108" s="363">
        <v>0</v>
      </c>
      <c r="BJ108" s="363">
        <v>0</v>
      </c>
      <c r="BK108" s="363">
        <v>0</v>
      </c>
      <c r="BL108" s="363">
        <v>65</v>
      </c>
      <c r="BM108" s="363">
        <v>167</v>
      </c>
      <c r="BN108" s="363">
        <v>237</v>
      </c>
      <c r="BO108" s="363">
        <v>321</v>
      </c>
      <c r="BP108" s="363">
        <v>467</v>
      </c>
      <c r="BQ108" s="363">
        <v>672</v>
      </c>
      <c r="BR108" s="363">
        <v>755</v>
      </c>
      <c r="BS108" s="363">
        <v>814</v>
      </c>
      <c r="BT108" s="363">
        <v>862</v>
      </c>
      <c r="BU108" s="363">
        <v>858</v>
      </c>
      <c r="BV108" s="363">
        <v>818</v>
      </c>
      <c r="BW108" s="363">
        <v>797</v>
      </c>
      <c r="BX108" s="363">
        <v>813</v>
      </c>
      <c r="BY108" s="363">
        <v>840</v>
      </c>
      <c r="BZ108" s="363">
        <v>859</v>
      </c>
      <c r="CA108" s="363">
        <v>857</v>
      </c>
      <c r="CB108" s="363">
        <v>849</v>
      </c>
      <c r="CC108" s="364">
        <v>829</v>
      </c>
    </row>
    <row r="109" spans="1:81" x14ac:dyDescent="0.4">
      <c r="B109" s="255" t="s">
        <v>386</v>
      </c>
      <c r="D109" s="363">
        <v>0</v>
      </c>
      <c r="E109" s="363">
        <v>0</v>
      </c>
      <c r="F109" s="363">
        <v>0</v>
      </c>
      <c r="G109" s="363">
        <v>0</v>
      </c>
      <c r="H109" s="363">
        <v>0</v>
      </c>
      <c r="I109" s="363">
        <v>0</v>
      </c>
      <c r="J109" s="363">
        <v>0</v>
      </c>
      <c r="K109" s="363">
        <v>0</v>
      </c>
      <c r="L109" s="363">
        <v>0</v>
      </c>
      <c r="M109" s="363">
        <v>0</v>
      </c>
      <c r="N109" s="363">
        <v>0</v>
      </c>
      <c r="O109" s="363">
        <v>0</v>
      </c>
      <c r="P109" s="363">
        <v>0</v>
      </c>
      <c r="Q109" s="363">
        <v>0</v>
      </c>
      <c r="R109" s="363">
        <v>0</v>
      </c>
      <c r="S109" s="363">
        <v>0</v>
      </c>
      <c r="T109" s="363">
        <v>0</v>
      </c>
      <c r="U109" s="363">
        <v>0</v>
      </c>
      <c r="V109" s="363">
        <v>0</v>
      </c>
      <c r="W109" s="363">
        <v>0</v>
      </c>
      <c r="X109" s="363">
        <v>0</v>
      </c>
      <c r="Y109" s="363">
        <v>0</v>
      </c>
      <c r="Z109" s="363">
        <v>0</v>
      </c>
      <c r="AA109" s="363">
        <v>0</v>
      </c>
      <c r="AB109" s="363">
        <v>0</v>
      </c>
      <c r="AC109" s="363">
        <v>0</v>
      </c>
      <c r="AD109" s="363">
        <v>0</v>
      </c>
      <c r="AE109" s="363">
        <v>0</v>
      </c>
      <c r="AF109" s="363">
        <v>0</v>
      </c>
      <c r="AG109" s="363">
        <v>0</v>
      </c>
      <c r="AH109" s="363">
        <v>0</v>
      </c>
      <c r="AI109" s="363">
        <v>0</v>
      </c>
      <c r="AJ109" s="363">
        <v>0</v>
      </c>
      <c r="AK109" s="363">
        <v>0</v>
      </c>
      <c r="AL109" s="363">
        <v>0</v>
      </c>
      <c r="AM109" s="363">
        <v>0</v>
      </c>
      <c r="AN109" s="363">
        <v>0</v>
      </c>
      <c r="AO109" s="363">
        <v>0</v>
      </c>
      <c r="AP109" s="363">
        <v>0</v>
      </c>
      <c r="AQ109" s="363">
        <v>0</v>
      </c>
      <c r="AR109" s="363">
        <v>0</v>
      </c>
      <c r="AS109" s="363">
        <v>0</v>
      </c>
      <c r="AT109" s="363">
        <v>0</v>
      </c>
      <c r="AU109" s="363">
        <v>0</v>
      </c>
      <c r="AV109" s="363">
        <v>0</v>
      </c>
      <c r="AW109" s="363">
        <v>0</v>
      </c>
      <c r="AX109" s="363">
        <v>0</v>
      </c>
      <c r="AY109" s="363">
        <v>0</v>
      </c>
      <c r="AZ109" s="363">
        <v>0</v>
      </c>
      <c r="BA109" s="363">
        <v>0</v>
      </c>
      <c r="BB109" s="363">
        <v>0</v>
      </c>
      <c r="BC109" s="363">
        <v>0</v>
      </c>
      <c r="BD109" s="363">
        <v>0</v>
      </c>
      <c r="BE109" s="363">
        <v>0</v>
      </c>
      <c r="BF109" s="363">
        <v>0</v>
      </c>
      <c r="BG109" s="363">
        <v>0</v>
      </c>
      <c r="BH109" s="363">
        <v>0</v>
      </c>
      <c r="BI109" s="363">
        <v>0</v>
      </c>
      <c r="BJ109" s="363">
        <v>0</v>
      </c>
      <c r="BK109" s="363">
        <v>0</v>
      </c>
      <c r="BL109" s="363">
        <v>62</v>
      </c>
      <c r="BM109" s="363">
        <v>124</v>
      </c>
      <c r="BN109" s="363">
        <v>135</v>
      </c>
      <c r="BO109" s="363">
        <v>138</v>
      </c>
      <c r="BP109" s="363">
        <v>156</v>
      </c>
      <c r="BQ109" s="363">
        <v>133</v>
      </c>
      <c r="BR109" s="363">
        <v>118</v>
      </c>
      <c r="BS109" s="363">
        <v>91</v>
      </c>
      <c r="BT109" s="363">
        <v>88</v>
      </c>
      <c r="BU109" s="363">
        <v>76</v>
      </c>
      <c r="BV109" s="363">
        <v>42</v>
      </c>
      <c r="BW109" s="363">
        <v>31</v>
      </c>
      <c r="BX109" s="363">
        <v>59</v>
      </c>
      <c r="BY109" s="363">
        <v>76</v>
      </c>
      <c r="BZ109" s="363">
        <v>61</v>
      </c>
      <c r="CA109" s="363">
        <v>45</v>
      </c>
      <c r="CB109" s="363">
        <v>47</v>
      </c>
      <c r="CC109" s="364">
        <v>49</v>
      </c>
    </row>
    <row r="110" spans="1:81" x14ac:dyDescent="0.4">
      <c r="B110" s="255" t="s">
        <v>624</v>
      </c>
      <c r="D110" s="363">
        <v>0</v>
      </c>
      <c r="E110" s="363">
        <v>0</v>
      </c>
      <c r="F110" s="363">
        <v>0</v>
      </c>
      <c r="G110" s="363">
        <v>0</v>
      </c>
      <c r="H110" s="363">
        <v>0</v>
      </c>
      <c r="I110" s="363">
        <v>0</v>
      </c>
      <c r="J110" s="363">
        <v>0</v>
      </c>
      <c r="K110" s="363">
        <v>0</v>
      </c>
      <c r="L110" s="363">
        <v>0</v>
      </c>
      <c r="M110" s="363">
        <v>0</v>
      </c>
      <c r="N110" s="363">
        <v>0</v>
      </c>
      <c r="O110" s="363">
        <v>0</v>
      </c>
      <c r="P110" s="363">
        <v>0</v>
      </c>
      <c r="Q110" s="363">
        <v>0</v>
      </c>
      <c r="R110" s="363">
        <v>0</v>
      </c>
      <c r="S110" s="363">
        <v>0</v>
      </c>
      <c r="T110" s="363">
        <v>0</v>
      </c>
      <c r="U110" s="363">
        <v>0</v>
      </c>
      <c r="V110" s="363">
        <v>0</v>
      </c>
      <c r="W110" s="363">
        <v>0</v>
      </c>
      <c r="X110" s="363">
        <v>0</v>
      </c>
      <c r="Y110" s="363">
        <v>0</v>
      </c>
      <c r="Z110" s="363">
        <v>0</v>
      </c>
      <c r="AA110" s="363">
        <v>0</v>
      </c>
      <c r="AB110" s="363">
        <v>0</v>
      </c>
      <c r="AC110" s="363">
        <v>0</v>
      </c>
      <c r="AD110" s="363">
        <v>0</v>
      </c>
      <c r="AE110" s="363">
        <v>0</v>
      </c>
      <c r="AF110" s="363">
        <v>0</v>
      </c>
      <c r="AG110" s="363">
        <v>0</v>
      </c>
      <c r="AH110" s="363">
        <v>0</v>
      </c>
      <c r="AI110" s="363">
        <v>0</v>
      </c>
      <c r="AJ110" s="363">
        <v>0</v>
      </c>
      <c r="AK110" s="363">
        <v>0</v>
      </c>
      <c r="AL110" s="363">
        <v>0</v>
      </c>
      <c r="AM110" s="363">
        <v>0</v>
      </c>
      <c r="AN110" s="363">
        <v>0</v>
      </c>
      <c r="AO110" s="363">
        <v>0</v>
      </c>
      <c r="AP110" s="363">
        <v>0</v>
      </c>
      <c r="AQ110" s="363">
        <v>0</v>
      </c>
      <c r="AR110" s="363">
        <v>0</v>
      </c>
      <c r="AS110" s="363">
        <v>0</v>
      </c>
      <c r="AT110" s="363">
        <v>0</v>
      </c>
      <c r="AU110" s="363">
        <v>0</v>
      </c>
      <c r="AV110" s="363">
        <v>0</v>
      </c>
      <c r="AW110" s="363">
        <v>0</v>
      </c>
      <c r="AX110" s="363">
        <v>0</v>
      </c>
      <c r="AY110" s="363">
        <v>0</v>
      </c>
      <c r="AZ110" s="363">
        <v>0</v>
      </c>
      <c r="BA110" s="363">
        <v>0</v>
      </c>
      <c r="BB110" s="363">
        <v>0</v>
      </c>
      <c r="BC110" s="363">
        <v>0</v>
      </c>
      <c r="BD110" s="363">
        <v>0</v>
      </c>
      <c r="BE110" s="363">
        <v>0</v>
      </c>
      <c r="BF110" s="363">
        <v>0</v>
      </c>
      <c r="BG110" s="363">
        <v>0</v>
      </c>
      <c r="BH110" s="363">
        <v>0</v>
      </c>
      <c r="BI110" s="363">
        <v>0</v>
      </c>
      <c r="BJ110" s="363">
        <v>0</v>
      </c>
      <c r="BK110" s="363">
        <v>0</v>
      </c>
      <c r="BL110" s="363">
        <v>1</v>
      </c>
      <c r="BM110" s="363">
        <v>12</v>
      </c>
      <c r="BN110" s="363">
        <v>75</v>
      </c>
      <c r="BO110" s="363">
        <v>120</v>
      </c>
      <c r="BP110" s="363">
        <v>119</v>
      </c>
      <c r="BQ110" s="363">
        <v>112</v>
      </c>
      <c r="BR110" s="363">
        <v>35</v>
      </c>
      <c r="BS110" s="363">
        <v>16</v>
      </c>
      <c r="BT110" s="363">
        <v>20</v>
      </c>
      <c r="BU110" s="363">
        <v>24</v>
      </c>
      <c r="BV110" s="363">
        <v>18</v>
      </c>
      <c r="BW110" s="363">
        <v>11</v>
      </c>
      <c r="BX110" s="363">
        <v>4</v>
      </c>
      <c r="BY110" s="363">
        <v>2</v>
      </c>
      <c r="BZ110" s="363">
        <v>2</v>
      </c>
      <c r="CA110" s="363">
        <v>2</v>
      </c>
      <c r="CB110" s="363">
        <v>2</v>
      </c>
      <c r="CC110" s="364">
        <v>2</v>
      </c>
    </row>
    <row r="111" spans="1:81" x14ac:dyDescent="0.4">
      <c r="B111" s="255" t="s">
        <v>388</v>
      </c>
      <c r="D111" s="363">
        <v>0</v>
      </c>
      <c r="E111" s="363">
        <v>0</v>
      </c>
      <c r="F111" s="363">
        <v>0</v>
      </c>
      <c r="G111" s="363">
        <v>0</v>
      </c>
      <c r="H111" s="363">
        <v>0</v>
      </c>
      <c r="I111" s="363">
        <v>0</v>
      </c>
      <c r="J111" s="363">
        <v>0</v>
      </c>
      <c r="K111" s="363">
        <v>0</v>
      </c>
      <c r="L111" s="363">
        <v>0</v>
      </c>
      <c r="M111" s="363">
        <v>0</v>
      </c>
      <c r="N111" s="363">
        <v>0</v>
      </c>
      <c r="O111" s="363">
        <v>0</v>
      </c>
      <c r="P111" s="363">
        <v>0</v>
      </c>
      <c r="Q111" s="363">
        <v>0</v>
      </c>
      <c r="R111" s="363">
        <v>0</v>
      </c>
      <c r="S111" s="363">
        <v>0</v>
      </c>
      <c r="T111" s="363">
        <v>0</v>
      </c>
      <c r="U111" s="363">
        <v>0</v>
      </c>
      <c r="V111" s="363">
        <v>0</v>
      </c>
      <c r="W111" s="363">
        <v>0</v>
      </c>
      <c r="X111" s="363">
        <v>0</v>
      </c>
      <c r="Y111" s="363">
        <v>0</v>
      </c>
      <c r="Z111" s="363">
        <v>0</v>
      </c>
      <c r="AA111" s="363">
        <v>0</v>
      </c>
      <c r="AB111" s="363">
        <v>0</v>
      </c>
      <c r="AC111" s="363">
        <v>0</v>
      </c>
      <c r="AD111" s="363">
        <v>0</v>
      </c>
      <c r="AE111" s="363">
        <v>0</v>
      </c>
      <c r="AF111" s="363">
        <v>0</v>
      </c>
      <c r="AG111" s="363">
        <v>0</v>
      </c>
      <c r="AH111" s="363">
        <v>0</v>
      </c>
      <c r="AI111" s="363">
        <v>0</v>
      </c>
      <c r="AJ111" s="363">
        <v>0</v>
      </c>
      <c r="AK111" s="363">
        <v>0</v>
      </c>
      <c r="AL111" s="363">
        <v>0</v>
      </c>
      <c r="AM111" s="363">
        <v>0</v>
      </c>
      <c r="AN111" s="363">
        <v>0</v>
      </c>
      <c r="AO111" s="363">
        <v>0</v>
      </c>
      <c r="AP111" s="363">
        <v>0</v>
      </c>
      <c r="AQ111" s="363">
        <v>0</v>
      </c>
      <c r="AR111" s="363">
        <v>0</v>
      </c>
      <c r="AS111" s="363">
        <v>0</v>
      </c>
      <c r="AT111" s="363">
        <v>0</v>
      </c>
      <c r="AU111" s="363">
        <v>0</v>
      </c>
      <c r="AV111" s="363">
        <v>0</v>
      </c>
      <c r="AW111" s="363">
        <v>0</v>
      </c>
      <c r="AX111" s="363">
        <v>0</v>
      </c>
      <c r="AY111" s="363">
        <v>0</v>
      </c>
      <c r="AZ111" s="363">
        <v>0</v>
      </c>
      <c r="BA111" s="363">
        <v>0</v>
      </c>
      <c r="BB111" s="363">
        <v>0</v>
      </c>
      <c r="BC111" s="363">
        <v>0</v>
      </c>
      <c r="BD111" s="363">
        <v>0</v>
      </c>
      <c r="BE111" s="363">
        <v>0</v>
      </c>
      <c r="BF111" s="363">
        <v>0</v>
      </c>
      <c r="BG111" s="363">
        <v>0</v>
      </c>
      <c r="BH111" s="363">
        <v>0</v>
      </c>
      <c r="BI111" s="363">
        <v>0</v>
      </c>
      <c r="BJ111" s="363">
        <v>0</v>
      </c>
      <c r="BK111" s="363">
        <v>0</v>
      </c>
      <c r="BL111" s="363">
        <v>2</v>
      </c>
      <c r="BM111" s="363">
        <v>31</v>
      </c>
      <c r="BN111" s="363">
        <v>27</v>
      </c>
      <c r="BO111" s="363">
        <v>64</v>
      </c>
      <c r="BP111" s="363">
        <v>193</v>
      </c>
      <c r="BQ111" s="363">
        <v>427</v>
      </c>
      <c r="BR111" s="363">
        <v>602</v>
      </c>
      <c r="BS111" s="363">
        <v>707</v>
      </c>
      <c r="BT111" s="363">
        <v>755</v>
      </c>
      <c r="BU111" s="363">
        <v>758</v>
      </c>
      <c r="BV111" s="363">
        <v>758</v>
      </c>
      <c r="BW111" s="363">
        <v>755</v>
      </c>
      <c r="BX111" s="363">
        <v>750</v>
      </c>
      <c r="BY111" s="363">
        <v>762</v>
      </c>
      <c r="BZ111" s="363">
        <v>796</v>
      </c>
      <c r="CA111" s="363">
        <v>810</v>
      </c>
      <c r="CB111" s="363">
        <v>800</v>
      </c>
      <c r="CC111" s="364">
        <v>778</v>
      </c>
    </row>
    <row r="112" spans="1:81" ht="26.25" customHeight="1" x14ac:dyDescent="0.4">
      <c r="B112" s="65" t="s">
        <v>642</v>
      </c>
      <c r="D112" s="363">
        <v>0</v>
      </c>
      <c r="E112" s="363">
        <v>0</v>
      </c>
      <c r="F112" s="363">
        <v>0</v>
      </c>
      <c r="G112" s="363">
        <v>0</v>
      </c>
      <c r="H112" s="363">
        <v>0</v>
      </c>
      <c r="I112" s="363">
        <v>0</v>
      </c>
      <c r="J112" s="363">
        <v>0</v>
      </c>
      <c r="K112" s="363">
        <v>0</v>
      </c>
      <c r="L112" s="363">
        <v>0</v>
      </c>
      <c r="M112" s="363">
        <v>0</v>
      </c>
      <c r="N112" s="363">
        <v>0</v>
      </c>
      <c r="O112" s="363">
        <v>0</v>
      </c>
      <c r="P112" s="363">
        <v>0</v>
      </c>
      <c r="Q112" s="363">
        <v>0</v>
      </c>
      <c r="R112" s="363">
        <v>0</v>
      </c>
      <c r="S112" s="363">
        <v>0</v>
      </c>
      <c r="T112" s="363">
        <v>0</v>
      </c>
      <c r="U112" s="363">
        <v>0</v>
      </c>
      <c r="V112" s="363">
        <v>0</v>
      </c>
      <c r="W112" s="363">
        <v>0</v>
      </c>
      <c r="X112" s="363">
        <v>0</v>
      </c>
      <c r="Y112" s="363">
        <v>0</v>
      </c>
      <c r="Z112" s="363">
        <v>0</v>
      </c>
      <c r="AA112" s="363">
        <v>0</v>
      </c>
      <c r="AB112" s="363">
        <v>0</v>
      </c>
      <c r="AC112" s="363">
        <v>0</v>
      </c>
      <c r="AD112" s="363">
        <v>0</v>
      </c>
      <c r="AE112" s="363">
        <v>0</v>
      </c>
      <c r="AF112" s="363">
        <v>0</v>
      </c>
      <c r="AG112" s="363">
        <v>0</v>
      </c>
      <c r="AH112" s="363">
        <v>0</v>
      </c>
      <c r="AI112" s="363">
        <v>0</v>
      </c>
      <c r="AJ112" s="363">
        <v>0</v>
      </c>
      <c r="AK112" s="363">
        <v>0</v>
      </c>
      <c r="AL112" s="363">
        <v>0</v>
      </c>
      <c r="AM112" s="363">
        <v>0</v>
      </c>
      <c r="AN112" s="363">
        <v>0</v>
      </c>
      <c r="AO112" s="363">
        <v>0</v>
      </c>
      <c r="AP112" s="363">
        <v>0</v>
      </c>
      <c r="AQ112" s="363">
        <v>0</v>
      </c>
      <c r="AR112" s="363">
        <v>0</v>
      </c>
      <c r="AS112" s="363">
        <v>0</v>
      </c>
      <c r="AT112" s="363">
        <v>0</v>
      </c>
      <c r="AU112" s="363">
        <v>0</v>
      </c>
      <c r="AV112" s="363">
        <v>0</v>
      </c>
      <c r="AW112" s="363">
        <v>0</v>
      </c>
      <c r="AX112" s="363">
        <v>0</v>
      </c>
      <c r="AY112" s="363">
        <v>0</v>
      </c>
      <c r="AZ112" s="363">
        <v>0</v>
      </c>
      <c r="BA112" s="363">
        <v>0</v>
      </c>
      <c r="BB112" s="363">
        <v>0</v>
      </c>
      <c r="BC112" s="363">
        <v>0</v>
      </c>
      <c r="BD112" s="363">
        <v>0</v>
      </c>
      <c r="BE112" s="363">
        <v>0</v>
      </c>
      <c r="BF112" s="363">
        <v>0</v>
      </c>
      <c r="BG112" s="363">
        <v>0</v>
      </c>
      <c r="BH112" s="363">
        <v>0</v>
      </c>
      <c r="BI112" s="363">
        <v>0</v>
      </c>
      <c r="BJ112" s="363">
        <v>0</v>
      </c>
      <c r="BK112" s="363">
        <v>0</v>
      </c>
      <c r="BL112" s="363">
        <v>56</v>
      </c>
      <c r="BM112" s="363">
        <v>168</v>
      </c>
      <c r="BN112" s="363">
        <v>275</v>
      </c>
      <c r="BO112" s="363">
        <v>424</v>
      </c>
      <c r="BP112" s="363">
        <v>784</v>
      </c>
      <c r="BQ112" s="363">
        <v>1116</v>
      </c>
      <c r="BR112" s="363">
        <v>1340</v>
      </c>
      <c r="BS112" s="363">
        <v>1398</v>
      </c>
      <c r="BT112" s="363">
        <v>1381</v>
      </c>
      <c r="BU112" s="363">
        <v>1335</v>
      </c>
      <c r="BV112" s="363">
        <v>1227</v>
      </c>
      <c r="BW112" s="363">
        <v>1056</v>
      </c>
      <c r="BX112" s="363">
        <v>964</v>
      </c>
      <c r="BY112" s="363">
        <v>902</v>
      </c>
      <c r="BZ112" s="363">
        <v>840</v>
      </c>
      <c r="CA112" s="363">
        <v>754</v>
      </c>
      <c r="CB112" s="363">
        <v>566</v>
      </c>
      <c r="CC112" s="364">
        <v>269</v>
      </c>
    </row>
    <row r="113" spans="2:81" x14ac:dyDescent="0.4">
      <c r="B113" s="255" t="s">
        <v>386</v>
      </c>
      <c r="D113" s="363">
        <v>0</v>
      </c>
      <c r="E113" s="363">
        <v>0</v>
      </c>
      <c r="F113" s="363">
        <v>0</v>
      </c>
      <c r="G113" s="363">
        <v>0</v>
      </c>
      <c r="H113" s="363">
        <v>0</v>
      </c>
      <c r="I113" s="363">
        <v>0</v>
      </c>
      <c r="J113" s="363">
        <v>0</v>
      </c>
      <c r="K113" s="363">
        <v>0</v>
      </c>
      <c r="L113" s="363">
        <v>0</v>
      </c>
      <c r="M113" s="363">
        <v>0</v>
      </c>
      <c r="N113" s="363">
        <v>0</v>
      </c>
      <c r="O113" s="363">
        <v>0</v>
      </c>
      <c r="P113" s="363">
        <v>0</v>
      </c>
      <c r="Q113" s="363">
        <v>0</v>
      </c>
      <c r="R113" s="363">
        <v>0</v>
      </c>
      <c r="S113" s="363">
        <v>0</v>
      </c>
      <c r="T113" s="363">
        <v>0</v>
      </c>
      <c r="U113" s="363">
        <v>0</v>
      </c>
      <c r="V113" s="363">
        <v>0</v>
      </c>
      <c r="W113" s="363">
        <v>0</v>
      </c>
      <c r="X113" s="363">
        <v>0</v>
      </c>
      <c r="Y113" s="363">
        <v>0</v>
      </c>
      <c r="Z113" s="363">
        <v>0</v>
      </c>
      <c r="AA113" s="363">
        <v>0</v>
      </c>
      <c r="AB113" s="363">
        <v>0</v>
      </c>
      <c r="AC113" s="363">
        <v>0</v>
      </c>
      <c r="AD113" s="363">
        <v>0</v>
      </c>
      <c r="AE113" s="363">
        <v>0</v>
      </c>
      <c r="AF113" s="363">
        <v>0</v>
      </c>
      <c r="AG113" s="363">
        <v>0</v>
      </c>
      <c r="AH113" s="363">
        <v>0</v>
      </c>
      <c r="AI113" s="363">
        <v>0</v>
      </c>
      <c r="AJ113" s="363">
        <v>0</v>
      </c>
      <c r="AK113" s="363">
        <v>0</v>
      </c>
      <c r="AL113" s="363">
        <v>0</v>
      </c>
      <c r="AM113" s="363">
        <v>0</v>
      </c>
      <c r="AN113" s="363">
        <v>0</v>
      </c>
      <c r="AO113" s="363">
        <v>0</v>
      </c>
      <c r="AP113" s="363">
        <v>0</v>
      </c>
      <c r="AQ113" s="363">
        <v>0</v>
      </c>
      <c r="AR113" s="363">
        <v>0</v>
      </c>
      <c r="AS113" s="363">
        <v>0</v>
      </c>
      <c r="AT113" s="363">
        <v>0</v>
      </c>
      <c r="AU113" s="363">
        <v>0</v>
      </c>
      <c r="AV113" s="363">
        <v>0</v>
      </c>
      <c r="AW113" s="363">
        <v>0</v>
      </c>
      <c r="AX113" s="363">
        <v>0</v>
      </c>
      <c r="AY113" s="363">
        <v>0</v>
      </c>
      <c r="AZ113" s="363">
        <v>0</v>
      </c>
      <c r="BA113" s="363">
        <v>0</v>
      </c>
      <c r="BB113" s="363">
        <v>0</v>
      </c>
      <c r="BC113" s="363">
        <v>0</v>
      </c>
      <c r="BD113" s="363">
        <v>0</v>
      </c>
      <c r="BE113" s="363">
        <v>0</v>
      </c>
      <c r="BF113" s="363">
        <v>0</v>
      </c>
      <c r="BG113" s="363">
        <v>0</v>
      </c>
      <c r="BH113" s="363">
        <v>0</v>
      </c>
      <c r="BI113" s="363">
        <v>0</v>
      </c>
      <c r="BJ113" s="363">
        <v>0</v>
      </c>
      <c r="BK113" s="363">
        <v>0</v>
      </c>
      <c r="BL113" s="363">
        <v>53</v>
      </c>
      <c r="BM113" s="363">
        <v>132</v>
      </c>
      <c r="BN113" s="363">
        <v>181</v>
      </c>
      <c r="BO113" s="363">
        <v>226</v>
      </c>
      <c r="BP113" s="363">
        <v>313</v>
      </c>
      <c r="BQ113" s="363">
        <v>354</v>
      </c>
      <c r="BR113" s="363">
        <v>392</v>
      </c>
      <c r="BS113" s="363">
        <v>295</v>
      </c>
      <c r="BT113" s="363">
        <v>222</v>
      </c>
      <c r="BU113" s="363">
        <v>188</v>
      </c>
      <c r="BV113" s="363">
        <v>87</v>
      </c>
      <c r="BW113" s="363">
        <v>19</v>
      </c>
      <c r="BX113" s="363">
        <v>9</v>
      </c>
      <c r="BY113" s="363">
        <v>3</v>
      </c>
      <c r="BZ113" s="363">
        <v>1</v>
      </c>
      <c r="CA113" s="363">
        <v>0</v>
      </c>
      <c r="CB113" s="363">
        <v>0</v>
      </c>
      <c r="CC113" s="364">
        <v>0</v>
      </c>
    </row>
    <row r="114" spans="2:81" x14ac:dyDescent="0.4">
      <c r="B114" s="255" t="s">
        <v>624</v>
      </c>
      <c r="D114" s="363">
        <v>0</v>
      </c>
      <c r="E114" s="363">
        <v>0</v>
      </c>
      <c r="F114" s="363">
        <v>0</v>
      </c>
      <c r="G114" s="363">
        <v>0</v>
      </c>
      <c r="H114" s="363">
        <v>0</v>
      </c>
      <c r="I114" s="363">
        <v>0</v>
      </c>
      <c r="J114" s="363">
        <v>0</v>
      </c>
      <c r="K114" s="363">
        <v>0</v>
      </c>
      <c r="L114" s="363">
        <v>0</v>
      </c>
      <c r="M114" s="363">
        <v>0</v>
      </c>
      <c r="N114" s="363">
        <v>0</v>
      </c>
      <c r="O114" s="363">
        <v>0</v>
      </c>
      <c r="P114" s="363">
        <v>0</v>
      </c>
      <c r="Q114" s="363">
        <v>0</v>
      </c>
      <c r="R114" s="363">
        <v>0</v>
      </c>
      <c r="S114" s="363">
        <v>0</v>
      </c>
      <c r="T114" s="363">
        <v>0</v>
      </c>
      <c r="U114" s="363">
        <v>0</v>
      </c>
      <c r="V114" s="363">
        <v>0</v>
      </c>
      <c r="W114" s="363">
        <v>0</v>
      </c>
      <c r="X114" s="363">
        <v>0</v>
      </c>
      <c r="Y114" s="363">
        <v>0</v>
      </c>
      <c r="Z114" s="363">
        <v>0</v>
      </c>
      <c r="AA114" s="363">
        <v>0</v>
      </c>
      <c r="AB114" s="363">
        <v>0</v>
      </c>
      <c r="AC114" s="363">
        <v>0</v>
      </c>
      <c r="AD114" s="363">
        <v>0</v>
      </c>
      <c r="AE114" s="363">
        <v>0</v>
      </c>
      <c r="AF114" s="363">
        <v>0</v>
      </c>
      <c r="AG114" s="363">
        <v>0</v>
      </c>
      <c r="AH114" s="363">
        <v>0</v>
      </c>
      <c r="AI114" s="363">
        <v>0</v>
      </c>
      <c r="AJ114" s="363">
        <v>0</v>
      </c>
      <c r="AK114" s="363">
        <v>0</v>
      </c>
      <c r="AL114" s="363">
        <v>0</v>
      </c>
      <c r="AM114" s="363">
        <v>0</v>
      </c>
      <c r="AN114" s="363">
        <v>0</v>
      </c>
      <c r="AO114" s="363">
        <v>0</v>
      </c>
      <c r="AP114" s="363">
        <v>0</v>
      </c>
      <c r="AQ114" s="363">
        <v>0</v>
      </c>
      <c r="AR114" s="363">
        <v>0</v>
      </c>
      <c r="AS114" s="363">
        <v>0</v>
      </c>
      <c r="AT114" s="363">
        <v>0</v>
      </c>
      <c r="AU114" s="363">
        <v>0</v>
      </c>
      <c r="AV114" s="363">
        <v>0</v>
      </c>
      <c r="AW114" s="363">
        <v>0</v>
      </c>
      <c r="AX114" s="363">
        <v>0</v>
      </c>
      <c r="AY114" s="363">
        <v>0</v>
      </c>
      <c r="AZ114" s="363">
        <v>0</v>
      </c>
      <c r="BA114" s="363">
        <v>0</v>
      </c>
      <c r="BB114" s="363">
        <v>0</v>
      </c>
      <c r="BC114" s="363">
        <v>0</v>
      </c>
      <c r="BD114" s="363">
        <v>0</v>
      </c>
      <c r="BE114" s="363">
        <v>0</v>
      </c>
      <c r="BF114" s="363">
        <v>0</v>
      </c>
      <c r="BG114" s="363">
        <v>0</v>
      </c>
      <c r="BH114" s="363">
        <v>0</v>
      </c>
      <c r="BI114" s="363">
        <v>0</v>
      </c>
      <c r="BJ114" s="363">
        <v>0</v>
      </c>
      <c r="BK114" s="363">
        <v>0</v>
      </c>
      <c r="BL114" s="363">
        <v>0</v>
      </c>
      <c r="BM114" s="363">
        <v>8</v>
      </c>
      <c r="BN114" s="363">
        <v>71</v>
      </c>
      <c r="BO114" s="363">
        <v>132</v>
      </c>
      <c r="BP114" s="363">
        <v>285</v>
      </c>
      <c r="BQ114" s="363">
        <v>394</v>
      </c>
      <c r="BR114" s="363">
        <v>414</v>
      </c>
      <c r="BS114" s="363">
        <v>395</v>
      </c>
      <c r="BT114" s="363">
        <v>363</v>
      </c>
      <c r="BU114" s="363">
        <v>343</v>
      </c>
      <c r="BV114" s="363">
        <v>315</v>
      </c>
      <c r="BW114" s="363">
        <v>232</v>
      </c>
      <c r="BX114" s="363">
        <v>183</v>
      </c>
      <c r="BY114" s="363">
        <v>162</v>
      </c>
      <c r="BZ114" s="363">
        <v>139</v>
      </c>
      <c r="CA114" s="363">
        <v>114</v>
      </c>
      <c r="CB114" s="363">
        <v>80</v>
      </c>
      <c r="CC114" s="364">
        <v>35</v>
      </c>
    </row>
    <row r="115" spans="2:81" x14ac:dyDescent="0.4">
      <c r="B115" s="255" t="s">
        <v>388</v>
      </c>
      <c r="D115" s="363">
        <v>0</v>
      </c>
      <c r="E115" s="363">
        <v>0</v>
      </c>
      <c r="F115" s="363">
        <v>0</v>
      </c>
      <c r="G115" s="363">
        <v>0</v>
      </c>
      <c r="H115" s="363">
        <v>0</v>
      </c>
      <c r="I115" s="363">
        <v>0</v>
      </c>
      <c r="J115" s="363">
        <v>0</v>
      </c>
      <c r="K115" s="363">
        <v>0</v>
      </c>
      <c r="L115" s="363">
        <v>0</v>
      </c>
      <c r="M115" s="363">
        <v>0</v>
      </c>
      <c r="N115" s="363">
        <v>0</v>
      </c>
      <c r="O115" s="363">
        <v>0</v>
      </c>
      <c r="P115" s="363">
        <v>0</v>
      </c>
      <c r="Q115" s="363">
        <v>0</v>
      </c>
      <c r="R115" s="363">
        <v>0</v>
      </c>
      <c r="S115" s="363">
        <v>0</v>
      </c>
      <c r="T115" s="363">
        <v>0</v>
      </c>
      <c r="U115" s="363">
        <v>0</v>
      </c>
      <c r="V115" s="363">
        <v>0</v>
      </c>
      <c r="W115" s="363">
        <v>0</v>
      </c>
      <c r="X115" s="363">
        <v>0</v>
      </c>
      <c r="Y115" s="363">
        <v>0</v>
      </c>
      <c r="Z115" s="363">
        <v>0</v>
      </c>
      <c r="AA115" s="363">
        <v>0</v>
      </c>
      <c r="AB115" s="363">
        <v>0</v>
      </c>
      <c r="AC115" s="363">
        <v>0</v>
      </c>
      <c r="AD115" s="363">
        <v>0</v>
      </c>
      <c r="AE115" s="363">
        <v>0</v>
      </c>
      <c r="AF115" s="363">
        <v>0</v>
      </c>
      <c r="AG115" s="363">
        <v>0</v>
      </c>
      <c r="AH115" s="363">
        <v>0</v>
      </c>
      <c r="AI115" s="363">
        <v>0</v>
      </c>
      <c r="AJ115" s="363">
        <v>0</v>
      </c>
      <c r="AK115" s="363">
        <v>0</v>
      </c>
      <c r="AL115" s="363">
        <v>0</v>
      </c>
      <c r="AM115" s="363">
        <v>0</v>
      </c>
      <c r="AN115" s="363">
        <v>0</v>
      </c>
      <c r="AO115" s="363">
        <v>0</v>
      </c>
      <c r="AP115" s="363">
        <v>0</v>
      </c>
      <c r="AQ115" s="363">
        <v>0</v>
      </c>
      <c r="AR115" s="363">
        <v>0</v>
      </c>
      <c r="AS115" s="363">
        <v>0</v>
      </c>
      <c r="AT115" s="363">
        <v>0</v>
      </c>
      <c r="AU115" s="363">
        <v>0</v>
      </c>
      <c r="AV115" s="363">
        <v>0</v>
      </c>
      <c r="AW115" s="363">
        <v>0</v>
      </c>
      <c r="AX115" s="363">
        <v>0</v>
      </c>
      <c r="AY115" s="363">
        <v>0</v>
      </c>
      <c r="AZ115" s="363">
        <v>0</v>
      </c>
      <c r="BA115" s="363">
        <v>0</v>
      </c>
      <c r="BB115" s="363">
        <v>0</v>
      </c>
      <c r="BC115" s="363">
        <v>0</v>
      </c>
      <c r="BD115" s="363">
        <v>0</v>
      </c>
      <c r="BE115" s="363">
        <v>0</v>
      </c>
      <c r="BF115" s="363">
        <v>0</v>
      </c>
      <c r="BG115" s="363">
        <v>0</v>
      </c>
      <c r="BH115" s="363">
        <v>0</v>
      </c>
      <c r="BI115" s="363">
        <v>0</v>
      </c>
      <c r="BJ115" s="363">
        <v>0</v>
      </c>
      <c r="BK115" s="363">
        <v>0</v>
      </c>
      <c r="BL115" s="363">
        <v>2</v>
      </c>
      <c r="BM115" s="363">
        <v>28</v>
      </c>
      <c r="BN115" s="363">
        <v>23</v>
      </c>
      <c r="BO115" s="363">
        <v>66</v>
      </c>
      <c r="BP115" s="363">
        <v>186</v>
      </c>
      <c r="BQ115" s="363">
        <v>367</v>
      </c>
      <c r="BR115" s="363">
        <v>533</v>
      </c>
      <c r="BS115" s="363">
        <v>707</v>
      </c>
      <c r="BT115" s="363">
        <v>796</v>
      </c>
      <c r="BU115" s="363">
        <v>804</v>
      </c>
      <c r="BV115" s="363">
        <v>826</v>
      </c>
      <c r="BW115" s="363">
        <v>805</v>
      </c>
      <c r="BX115" s="363">
        <v>772</v>
      </c>
      <c r="BY115" s="363">
        <v>737</v>
      </c>
      <c r="BZ115" s="363">
        <v>699</v>
      </c>
      <c r="CA115" s="363">
        <v>640</v>
      </c>
      <c r="CB115" s="363">
        <v>485</v>
      </c>
      <c r="CC115" s="364">
        <v>235</v>
      </c>
    </row>
    <row r="116" spans="2:81" ht="26.25" customHeight="1" x14ac:dyDescent="0.4">
      <c r="B116" s="65" t="s">
        <v>643</v>
      </c>
      <c r="D116" s="363">
        <v>0</v>
      </c>
      <c r="E116" s="363">
        <v>0</v>
      </c>
      <c r="F116" s="363">
        <v>0</v>
      </c>
      <c r="G116" s="363">
        <v>0</v>
      </c>
      <c r="H116" s="363">
        <v>0</v>
      </c>
      <c r="I116" s="363">
        <v>0</v>
      </c>
      <c r="J116" s="363">
        <v>0</v>
      </c>
      <c r="K116" s="363">
        <v>0</v>
      </c>
      <c r="L116" s="363">
        <v>0</v>
      </c>
      <c r="M116" s="363">
        <v>0</v>
      </c>
      <c r="N116" s="363">
        <v>0</v>
      </c>
      <c r="O116" s="363">
        <v>0</v>
      </c>
      <c r="P116" s="363">
        <v>0</v>
      </c>
      <c r="Q116" s="363">
        <v>0</v>
      </c>
      <c r="R116" s="363">
        <v>0</v>
      </c>
      <c r="S116" s="363">
        <v>0</v>
      </c>
      <c r="T116" s="363">
        <v>0</v>
      </c>
      <c r="U116" s="363">
        <v>0</v>
      </c>
      <c r="V116" s="363">
        <v>0</v>
      </c>
      <c r="W116" s="363">
        <v>0</v>
      </c>
      <c r="X116" s="363">
        <v>0</v>
      </c>
      <c r="Y116" s="363">
        <v>0</v>
      </c>
      <c r="Z116" s="363">
        <v>0</v>
      </c>
      <c r="AA116" s="363">
        <v>0</v>
      </c>
      <c r="AB116" s="363">
        <v>0</v>
      </c>
      <c r="AC116" s="363">
        <v>0</v>
      </c>
      <c r="AD116" s="363">
        <v>0</v>
      </c>
      <c r="AE116" s="363">
        <v>0</v>
      </c>
      <c r="AF116" s="363">
        <v>0</v>
      </c>
      <c r="AG116" s="363">
        <v>0</v>
      </c>
      <c r="AH116" s="363">
        <v>0</v>
      </c>
      <c r="AI116" s="363">
        <v>0</v>
      </c>
      <c r="AJ116" s="363">
        <v>0</v>
      </c>
      <c r="AK116" s="363">
        <v>0</v>
      </c>
      <c r="AL116" s="363">
        <v>0</v>
      </c>
      <c r="AM116" s="363">
        <v>0</v>
      </c>
      <c r="AN116" s="363">
        <v>0</v>
      </c>
      <c r="AO116" s="363">
        <v>0</v>
      </c>
      <c r="AP116" s="363">
        <v>0</v>
      </c>
      <c r="AQ116" s="363">
        <v>0</v>
      </c>
      <c r="AR116" s="363">
        <v>0</v>
      </c>
      <c r="AS116" s="363">
        <v>0</v>
      </c>
      <c r="AT116" s="363">
        <v>0</v>
      </c>
      <c r="AU116" s="363">
        <v>0</v>
      </c>
      <c r="AV116" s="363">
        <v>0</v>
      </c>
      <c r="AW116" s="363">
        <v>0</v>
      </c>
      <c r="AX116" s="363">
        <v>0</v>
      </c>
      <c r="AY116" s="363">
        <v>0</v>
      </c>
      <c r="AZ116" s="363">
        <v>0</v>
      </c>
      <c r="BA116" s="363">
        <v>0</v>
      </c>
      <c r="BB116" s="363">
        <v>0</v>
      </c>
      <c r="BC116" s="363">
        <v>0</v>
      </c>
      <c r="BD116" s="363">
        <v>0</v>
      </c>
      <c r="BE116" s="363">
        <v>0</v>
      </c>
      <c r="BF116" s="363">
        <v>0</v>
      </c>
      <c r="BG116" s="363">
        <v>0</v>
      </c>
      <c r="BH116" s="363">
        <v>0</v>
      </c>
      <c r="BI116" s="363">
        <v>0</v>
      </c>
      <c r="BJ116" s="363">
        <v>0</v>
      </c>
      <c r="BK116" s="363">
        <v>0</v>
      </c>
      <c r="BL116" s="363">
        <v>16</v>
      </c>
      <c r="BM116" s="363">
        <v>56</v>
      </c>
      <c r="BN116" s="363">
        <v>67</v>
      </c>
      <c r="BO116" s="363">
        <v>65</v>
      </c>
      <c r="BP116" s="363">
        <v>114</v>
      </c>
      <c r="BQ116" s="363">
        <v>124</v>
      </c>
      <c r="BR116" s="363">
        <v>141</v>
      </c>
      <c r="BS116" s="363">
        <v>144</v>
      </c>
      <c r="BT116" s="363">
        <v>137</v>
      </c>
      <c r="BU116" s="363">
        <v>133</v>
      </c>
      <c r="BV116" s="363">
        <v>123</v>
      </c>
      <c r="BW116" s="363">
        <v>108</v>
      </c>
      <c r="BX116" s="363">
        <v>109</v>
      </c>
      <c r="BY116" s="363">
        <v>110</v>
      </c>
      <c r="BZ116" s="363">
        <v>111</v>
      </c>
      <c r="CA116" s="363">
        <v>111</v>
      </c>
      <c r="CB116" s="363">
        <v>111</v>
      </c>
      <c r="CC116" s="364">
        <v>112</v>
      </c>
    </row>
    <row r="117" spans="2:81" ht="26.25" customHeight="1" x14ac:dyDescent="0.4">
      <c r="B117" s="178" t="s">
        <v>644</v>
      </c>
      <c r="D117" s="363">
        <v>0</v>
      </c>
      <c r="E117" s="363">
        <v>0</v>
      </c>
      <c r="F117" s="363">
        <v>0</v>
      </c>
      <c r="G117" s="363">
        <v>0</v>
      </c>
      <c r="H117" s="363">
        <v>0</v>
      </c>
      <c r="I117" s="363">
        <v>0</v>
      </c>
      <c r="J117" s="363">
        <v>0</v>
      </c>
      <c r="K117" s="363">
        <v>0</v>
      </c>
      <c r="L117" s="363">
        <v>0</v>
      </c>
      <c r="M117" s="363">
        <v>0</v>
      </c>
      <c r="N117" s="363">
        <v>0</v>
      </c>
      <c r="O117" s="363">
        <v>0</v>
      </c>
      <c r="P117" s="363">
        <v>0</v>
      </c>
      <c r="Q117" s="363">
        <v>0</v>
      </c>
      <c r="R117" s="363">
        <v>0</v>
      </c>
      <c r="S117" s="363">
        <v>0</v>
      </c>
      <c r="T117" s="363">
        <v>0</v>
      </c>
      <c r="U117" s="363">
        <v>0</v>
      </c>
      <c r="V117" s="363">
        <v>0</v>
      </c>
      <c r="W117" s="363">
        <v>0</v>
      </c>
      <c r="X117" s="363">
        <v>0</v>
      </c>
      <c r="Y117" s="363">
        <v>0</v>
      </c>
      <c r="Z117" s="363">
        <v>0</v>
      </c>
      <c r="AA117" s="363">
        <v>0</v>
      </c>
      <c r="AB117" s="363">
        <v>0</v>
      </c>
      <c r="AC117" s="363">
        <v>0</v>
      </c>
      <c r="AD117" s="363">
        <v>0</v>
      </c>
      <c r="AE117" s="363">
        <v>0</v>
      </c>
      <c r="AF117" s="363">
        <v>0</v>
      </c>
      <c r="AG117" s="363">
        <v>0</v>
      </c>
      <c r="AH117" s="363">
        <v>0</v>
      </c>
      <c r="AI117" s="363">
        <v>0</v>
      </c>
      <c r="AJ117" s="363">
        <v>0</v>
      </c>
      <c r="AK117" s="363">
        <v>0</v>
      </c>
      <c r="AL117" s="363">
        <v>0</v>
      </c>
      <c r="AM117" s="363">
        <v>0</v>
      </c>
      <c r="AN117" s="363">
        <v>0</v>
      </c>
      <c r="AO117" s="363">
        <v>0</v>
      </c>
      <c r="AP117" s="363">
        <v>0</v>
      </c>
      <c r="AQ117" s="363">
        <v>0</v>
      </c>
      <c r="AR117" s="363">
        <v>0</v>
      </c>
      <c r="AS117" s="363">
        <v>0</v>
      </c>
      <c r="AT117" s="363">
        <v>0</v>
      </c>
      <c r="AU117" s="363">
        <v>0</v>
      </c>
      <c r="AV117" s="363">
        <v>0</v>
      </c>
      <c r="AW117" s="363">
        <v>0</v>
      </c>
      <c r="AX117" s="363">
        <v>0</v>
      </c>
      <c r="AY117" s="363">
        <v>0</v>
      </c>
      <c r="AZ117" s="363">
        <v>0</v>
      </c>
      <c r="BA117" s="363">
        <v>0</v>
      </c>
      <c r="BB117" s="363">
        <v>0</v>
      </c>
      <c r="BC117" s="363">
        <v>0</v>
      </c>
      <c r="BD117" s="363">
        <v>0</v>
      </c>
      <c r="BE117" s="363">
        <v>0</v>
      </c>
      <c r="BF117" s="363">
        <v>0</v>
      </c>
      <c r="BG117" s="363">
        <v>0</v>
      </c>
      <c r="BH117" s="363">
        <v>0</v>
      </c>
      <c r="BI117" s="363">
        <v>0</v>
      </c>
      <c r="BJ117" s="363">
        <v>0</v>
      </c>
      <c r="BK117" s="363">
        <v>0</v>
      </c>
      <c r="BL117" s="363">
        <v>59</v>
      </c>
      <c r="BM117" s="363">
        <v>145</v>
      </c>
      <c r="BN117" s="363">
        <v>199</v>
      </c>
      <c r="BO117" s="363">
        <v>262</v>
      </c>
      <c r="BP117" s="363">
        <v>364</v>
      </c>
      <c r="BQ117" s="363">
        <v>492</v>
      </c>
      <c r="BR117" s="363">
        <v>507</v>
      </c>
      <c r="BS117" s="363">
        <v>489</v>
      </c>
      <c r="BT117" s="363">
        <v>483</v>
      </c>
      <c r="BU117" s="363">
        <v>460</v>
      </c>
      <c r="BV117" s="363">
        <v>404</v>
      </c>
      <c r="BW117" s="363">
        <v>360</v>
      </c>
      <c r="BX117" s="363">
        <v>390</v>
      </c>
      <c r="BY117" s="363">
        <v>439</v>
      </c>
      <c r="BZ117" s="363">
        <v>481</v>
      </c>
      <c r="CA117" s="363">
        <v>509</v>
      </c>
      <c r="CB117" s="363">
        <v>583</v>
      </c>
      <c r="CC117" s="364">
        <v>699</v>
      </c>
    </row>
    <row r="118" spans="2:81" x14ac:dyDescent="0.4">
      <c r="B118" s="178" t="s">
        <v>645</v>
      </c>
      <c r="D118" s="363">
        <v>0</v>
      </c>
      <c r="E118" s="363">
        <v>0</v>
      </c>
      <c r="F118" s="363">
        <v>0</v>
      </c>
      <c r="G118" s="363">
        <v>0</v>
      </c>
      <c r="H118" s="363">
        <v>0</v>
      </c>
      <c r="I118" s="363">
        <v>0</v>
      </c>
      <c r="J118" s="363">
        <v>0</v>
      </c>
      <c r="K118" s="363">
        <v>0</v>
      </c>
      <c r="L118" s="363">
        <v>0</v>
      </c>
      <c r="M118" s="363">
        <v>0</v>
      </c>
      <c r="N118" s="363">
        <v>0</v>
      </c>
      <c r="O118" s="363">
        <v>0</v>
      </c>
      <c r="P118" s="363">
        <v>0</v>
      </c>
      <c r="Q118" s="363">
        <v>0</v>
      </c>
      <c r="R118" s="363">
        <v>0</v>
      </c>
      <c r="S118" s="363">
        <v>0</v>
      </c>
      <c r="T118" s="363">
        <v>0</v>
      </c>
      <c r="U118" s="363">
        <v>0</v>
      </c>
      <c r="V118" s="363">
        <v>0</v>
      </c>
      <c r="W118" s="363">
        <v>0</v>
      </c>
      <c r="X118" s="363">
        <v>0</v>
      </c>
      <c r="Y118" s="363">
        <v>0</v>
      </c>
      <c r="Z118" s="363">
        <v>0</v>
      </c>
      <c r="AA118" s="363">
        <v>0</v>
      </c>
      <c r="AB118" s="363">
        <v>0</v>
      </c>
      <c r="AC118" s="363">
        <v>0</v>
      </c>
      <c r="AD118" s="363">
        <v>0</v>
      </c>
      <c r="AE118" s="363">
        <v>0</v>
      </c>
      <c r="AF118" s="363">
        <v>0</v>
      </c>
      <c r="AG118" s="363">
        <v>0</v>
      </c>
      <c r="AH118" s="363">
        <v>0</v>
      </c>
      <c r="AI118" s="363">
        <v>0</v>
      </c>
      <c r="AJ118" s="363">
        <v>0</v>
      </c>
      <c r="AK118" s="363">
        <v>0</v>
      </c>
      <c r="AL118" s="363">
        <v>0</v>
      </c>
      <c r="AM118" s="363">
        <v>0</v>
      </c>
      <c r="AN118" s="363">
        <v>0</v>
      </c>
      <c r="AO118" s="363">
        <v>0</v>
      </c>
      <c r="AP118" s="363">
        <v>0</v>
      </c>
      <c r="AQ118" s="363">
        <v>0</v>
      </c>
      <c r="AR118" s="363">
        <v>0</v>
      </c>
      <c r="AS118" s="363">
        <v>0</v>
      </c>
      <c r="AT118" s="363">
        <v>0</v>
      </c>
      <c r="AU118" s="363">
        <v>0</v>
      </c>
      <c r="AV118" s="363">
        <v>0</v>
      </c>
      <c r="AW118" s="363">
        <v>0</v>
      </c>
      <c r="AX118" s="363">
        <v>0</v>
      </c>
      <c r="AY118" s="363">
        <v>0</v>
      </c>
      <c r="AZ118" s="363">
        <v>0</v>
      </c>
      <c r="BA118" s="363">
        <v>0</v>
      </c>
      <c r="BB118" s="363">
        <v>0</v>
      </c>
      <c r="BC118" s="363">
        <v>0</v>
      </c>
      <c r="BD118" s="363">
        <v>0</v>
      </c>
      <c r="BE118" s="363">
        <v>0</v>
      </c>
      <c r="BF118" s="363">
        <v>0</v>
      </c>
      <c r="BG118" s="363">
        <v>0</v>
      </c>
      <c r="BH118" s="363">
        <v>0</v>
      </c>
      <c r="BI118" s="363">
        <v>0</v>
      </c>
      <c r="BJ118" s="363">
        <v>0</v>
      </c>
      <c r="BK118" s="363">
        <v>0</v>
      </c>
      <c r="BL118" s="363">
        <v>6</v>
      </c>
      <c r="BM118" s="363">
        <v>22</v>
      </c>
      <c r="BN118" s="363">
        <v>38</v>
      </c>
      <c r="BO118" s="363">
        <v>59</v>
      </c>
      <c r="BP118" s="363">
        <v>103</v>
      </c>
      <c r="BQ118" s="363">
        <v>180</v>
      </c>
      <c r="BR118" s="363">
        <v>248</v>
      </c>
      <c r="BS118" s="363">
        <v>325</v>
      </c>
      <c r="BT118" s="363">
        <v>379</v>
      </c>
      <c r="BU118" s="363">
        <v>398</v>
      </c>
      <c r="BV118" s="363">
        <v>414</v>
      </c>
      <c r="BW118" s="363">
        <v>437</v>
      </c>
      <c r="BX118" s="363">
        <v>423</v>
      </c>
      <c r="BY118" s="363">
        <v>401</v>
      </c>
      <c r="BZ118" s="363">
        <v>378</v>
      </c>
      <c r="CA118" s="363">
        <v>348</v>
      </c>
      <c r="CB118" s="363">
        <v>266</v>
      </c>
      <c r="CC118" s="364">
        <v>129</v>
      </c>
    </row>
    <row r="119" spans="2:81" x14ac:dyDescent="0.4">
      <c r="B119" s="178" t="s">
        <v>646</v>
      </c>
      <c r="D119" s="363">
        <v>0</v>
      </c>
      <c r="E119" s="363">
        <v>0</v>
      </c>
      <c r="F119" s="363">
        <v>0</v>
      </c>
      <c r="G119" s="363">
        <v>0</v>
      </c>
      <c r="H119" s="363">
        <v>0</v>
      </c>
      <c r="I119" s="363">
        <v>0</v>
      </c>
      <c r="J119" s="363">
        <v>0</v>
      </c>
      <c r="K119" s="363">
        <v>0</v>
      </c>
      <c r="L119" s="363">
        <v>0</v>
      </c>
      <c r="M119" s="363">
        <v>0</v>
      </c>
      <c r="N119" s="363">
        <v>0</v>
      </c>
      <c r="O119" s="363">
        <v>0</v>
      </c>
      <c r="P119" s="363">
        <v>0</v>
      </c>
      <c r="Q119" s="363">
        <v>0</v>
      </c>
      <c r="R119" s="363">
        <v>0</v>
      </c>
      <c r="S119" s="363">
        <v>0</v>
      </c>
      <c r="T119" s="363">
        <v>0</v>
      </c>
      <c r="U119" s="363">
        <v>0</v>
      </c>
      <c r="V119" s="363">
        <v>0</v>
      </c>
      <c r="W119" s="363">
        <v>0</v>
      </c>
      <c r="X119" s="363">
        <v>0</v>
      </c>
      <c r="Y119" s="363">
        <v>0</v>
      </c>
      <c r="Z119" s="363">
        <v>0</v>
      </c>
      <c r="AA119" s="363">
        <v>0</v>
      </c>
      <c r="AB119" s="363">
        <v>0</v>
      </c>
      <c r="AC119" s="363">
        <v>0</v>
      </c>
      <c r="AD119" s="363">
        <v>0</v>
      </c>
      <c r="AE119" s="363">
        <v>0</v>
      </c>
      <c r="AF119" s="363">
        <v>0</v>
      </c>
      <c r="AG119" s="363">
        <v>0</v>
      </c>
      <c r="AH119" s="363">
        <v>0</v>
      </c>
      <c r="AI119" s="363">
        <v>0</v>
      </c>
      <c r="AJ119" s="363">
        <v>0</v>
      </c>
      <c r="AK119" s="363">
        <v>0</v>
      </c>
      <c r="AL119" s="363">
        <v>0</v>
      </c>
      <c r="AM119" s="363">
        <v>0</v>
      </c>
      <c r="AN119" s="363">
        <v>0</v>
      </c>
      <c r="AO119" s="363">
        <v>0</v>
      </c>
      <c r="AP119" s="363">
        <v>0</v>
      </c>
      <c r="AQ119" s="363">
        <v>0</v>
      </c>
      <c r="AR119" s="363">
        <v>0</v>
      </c>
      <c r="AS119" s="363">
        <v>0</v>
      </c>
      <c r="AT119" s="363">
        <v>0</v>
      </c>
      <c r="AU119" s="363">
        <v>0</v>
      </c>
      <c r="AV119" s="363">
        <v>0</v>
      </c>
      <c r="AW119" s="363">
        <v>0</v>
      </c>
      <c r="AX119" s="363">
        <v>0</v>
      </c>
      <c r="AY119" s="363">
        <v>0</v>
      </c>
      <c r="AZ119" s="363">
        <v>0</v>
      </c>
      <c r="BA119" s="363">
        <v>0</v>
      </c>
      <c r="BB119" s="363">
        <v>0</v>
      </c>
      <c r="BC119" s="363">
        <v>0</v>
      </c>
      <c r="BD119" s="363">
        <v>0</v>
      </c>
      <c r="BE119" s="363">
        <v>0</v>
      </c>
      <c r="BF119" s="363">
        <v>0</v>
      </c>
      <c r="BG119" s="363">
        <v>0</v>
      </c>
      <c r="BH119" s="363">
        <v>0</v>
      </c>
      <c r="BI119" s="363">
        <v>0</v>
      </c>
      <c r="BJ119" s="363">
        <v>0</v>
      </c>
      <c r="BK119" s="363">
        <v>0</v>
      </c>
      <c r="BL119" s="363">
        <v>56</v>
      </c>
      <c r="BM119" s="363">
        <v>168</v>
      </c>
      <c r="BN119" s="363">
        <v>275</v>
      </c>
      <c r="BO119" s="363">
        <v>424</v>
      </c>
      <c r="BP119" s="363">
        <v>784</v>
      </c>
      <c r="BQ119" s="363">
        <v>1116</v>
      </c>
      <c r="BR119" s="363">
        <v>1340</v>
      </c>
      <c r="BS119" s="363">
        <v>1398</v>
      </c>
      <c r="BT119" s="363">
        <v>1381</v>
      </c>
      <c r="BU119" s="363">
        <v>1335</v>
      </c>
      <c r="BV119" s="363">
        <v>1227</v>
      </c>
      <c r="BW119" s="363">
        <v>1056</v>
      </c>
      <c r="BX119" s="363">
        <v>964</v>
      </c>
      <c r="BY119" s="363">
        <v>902</v>
      </c>
      <c r="BZ119" s="363">
        <v>840</v>
      </c>
      <c r="CA119" s="363">
        <v>754</v>
      </c>
      <c r="CB119" s="363">
        <v>566</v>
      </c>
      <c r="CC119" s="364">
        <v>269</v>
      </c>
    </row>
    <row r="120" spans="2:81" s="219" customFormat="1" ht="26.25" customHeight="1" x14ac:dyDescent="0.4">
      <c r="B120" s="93" t="s">
        <v>243</v>
      </c>
      <c r="D120" s="360" t="s">
        <v>443</v>
      </c>
      <c r="E120" s="360" t="s">
        <v>443</v>
      </c>
      <c r="F120" s="360" t="s">
        <v>443</v>
      </c>
      <c r="G120" s="360" t="s">
        <v>443</v>
      </c>
      <c r="H120" s="360" t="s">
        <v>443</v>
      </c>
      <c r="I120" s="360" t="s">
        <v>443</v>
      </c>
      <c r="J120" s="360" t="s">
        <v>443</v>
      </c>
      <c r="K120" s="360" t="s">
        <v>443</v>
      </c>
      <c r="L120" s="360" t="s">
        <v>443</v>
      </c>
      <c r="M120" s="360" t="s">
        <v>443</v>
      </c>
      <c r="N120" s="360" t="s">
        <v>443</v>
      </c>
      <c r="O120" s="360" t="s">
        <v>443</v>
      </c>
      <c r="P120" s="360" t="s">
        <v>443</v>
      </c>
      <c r="Q120" s="360" t="s">
        <v>443</v>
      </c>
      <c r="R120" s="360" t="s">
        <v>443</v>
      </c>
      <c r="S120" s="360" t="s">
        <v>443</v>
      </c>
      <c r="T120" s="360" t="s">
        <v>443</v>
      </c>
      <c r="U120" s="360" t="s">
        <v>443</v>
      </c>
      <c r="V120" s="360" t="s">
        <v>443</v>
      </c>
      <c r="W120" s="360" t="s">
        <v>443</v>
      </c>
      <c r="X120" s="360" t="s">
        <v>443</v>
      </c>
      <c r="Y120" s="360" t="s">
        <v>443</v>
      </c>
      <c r="Z120" s="360" t="s">
        <v>443</v>
      </c>
      <c r="AA120" s="360" t="s">
        <v>443</v>
      </c>
      <c r="AB120" s="360" t="s">
        <v>443</v>
      </c>
      <c r="AC120" s="360" t="s">
        <v>443</v>
      </c>
      <c r="AD120" s="360" t="s">
        <v>443</v>
      </c>
      <c r="AE120" s="360" t="s">
        <v>443</v>
      </c>
      <c r="AF120" s="360" t="s">
        <v>443</v>
      </c>
      <c r="AG120" s="360" t="s">
        <v>443</v>
      </c>
      <c r="AH120" s="360">
        <v>0</v>
      </c>
      <c r="AI120" s="360">
        <v>0</v>
      </c>
      <c r="AJ120" s="360">
        <v>0</v>
      </c>
      <c r="AK120" s="360">
        <v>0</v>
      </c>
      <c r="AL120" s="360">
        <v>0</v>
      </c>
      <c r="AM120" s="360">
        <v>0</v>
      </c>
      <c r="AN120" s="360">
        <v>0</v>
      </c>
      <c r="AO120" s="360">
        <v>0</v>
      </c>
      <c r="AP120" s="360">
        <v>0</v>
      </c>
      <c r="AQ120" s="360">
        <v>0</v>
      </c>
      <c r="AR120" s="360">
        <v>0</v>
      </c>
      <c r="AS120" s="360">
        <v>0</v>
      </c>
      <c r="AT120" s="360">
        <v>0</v>
      </c>
      <c r="AU120" s="360">
        <v>0</v>
      </c>
      <c r="AV120" s="360">
        <v>0</v>
      </c>
      <c r="AW120" s="360">
        <v>0</v>
      </c>
      <c r="AX120" s="360">
        <v>0</v>
      </c>
      <c r="AY120" s="360">
        <v>2490</v>
      </c>
      <c r="AZ120" s="360">
        <v>2455</v>
      </c>
      <c r="BA120" s="360">
        <v>2437</v>
      </c>
      <c r="BB120" s="360">
        <v>2371</v>
      </c>
      <c r="BC120" s="360">
        <v>2354</v>
      </c>
      <c r="BD120" s="360">
        <v>2391</v>
      </c>
      <c r="BE120" s="360">
        <v>2430</v>
      </c>
      <c r="BF120" s="360">
        <v>2483</v>
      </c>
      <c r="BG120" s="360">
        <v>2504</v>
      </c>
      <c r="BH120" s="360">
        <v>2510</v>
      </c>
      <c r="BI120" s="360">
        <v>2475</v>
      </c>
      <c r="BJ120" s="360">
        <v>2443</v>
      </c>
      <c r="BK120" s="360">
        <v>2415</v>
      </c>
      <c r="BL120" s="360">
        <v>2332</v>
      </c>
      <c r="BM120" s="360">
        <v>2031</v>
      </c>
      <c r="BN120" s="360">
        <v>1827</v>
      </c>
      <c r="BO120" s="360">
        <v>1577</v>
      </c>
      <c r="BP120" s="360">
        <v>965</v>
      </c>
      <c r="BQ120" s="360">
        <v>366</v>
      </c>
      <c r="BR120" s="360">
        <v>133</v>
      </c>
      <c r="BS120" s="360">
        <v>74</v>
      </c>
      <c r="BT120" s="360">
        <v>52</v>
      </c>
      <c r="BU120" s="360">
        <v>40</v>
      </c>
      <c r="BV120" s="360">
        <v>32</v>
      </c>
      <c r="BW120" s="360">
        <v>26</v>
      </c>
      <c r="BX120" s="360">
        <v>23</v>
      </c>
      <c r="BY120" s="360">
        <v>21</v>
      </c>
      <c r="BZ120" s="360">
        <v>19</v>
      </c>
      <c r="CA120" s="360">
        <v>17</v>
      </c>
      <c r="CB120" s="360">
        <v>15</v>
      </c>
      <c r="CC120" s="361">
        <v>13</v>
      </c>
    </row>
    <row r="121" spans="2:81" x14ac:dyDescent="0.4">
      <c r="B121" s="362" t="s">
        <v>408</v>
      </c>
      <c r="D121" s="363">
        <v>0</v>
      </c>
      <c r="E121" s="363">
        <v>0</v>
      </c>
      <c r="F121" s="363">
        <v>0</v>
      </c>
      <c r="G121" s="363">
        <v>0</v>
      </c>
      <c r="H121" s="363">
        <v>0</v>
      </c>
      <c r="I121" s="363">
        <v>0</v>
      </c>
      <c r="J121" s="363">
        <v>0</v>
      </c>
      <c r="K121" s="363">
        <v>0</v>
      </c>
      <c r="L121" s="363">
        <v>0</v>
      </c>
      <c r="M121" s="363">
        <v>0</v>
      </c>
      <c r="N121" s="363">
        <v>0</v>
      </c>
      <c r="O121" s="363">
        <v>0</v>
      </c>
      <c r="P121" s="363">
        <v>0</v>
      </c>
      <c r="Q121" s="363">
        <v>0</v>
      </c>
      <c r="R121" s="363">
        <v>0</v>
      </c>
      <c r="S121" s="363">
        <v>0</v>
      </c>
      <c r="T121" s="363">
        <v>0</v>
      </c>
      <c r="U121" s="363">
        <v>0</v>
      </c>
      <c r="V121" s="363">
        <v>0</v>
      </c>
      <c r="W121" s="363">
        <v>0</v>
      </c>
      <c r="X121" s="363">
        <v>0</v>
      </c>
      <c r="Y121" s="363">
        <v>0</v>
      </c>
      <c r="Z121" s="363">
        <v>0</v>
      </c>
      <c r="AA121" s="363">
        <v>0</v>
      </c>
      <c r="AB121" s="363">
        <v>0</v>
      </c>
      <c r="AC121" s="363">
        <v>0</v>
      </c>
      <c r="AD121" s="363">
        <v>0</v>
      </c>
      <c r="AE121" s="363">
        <v>0</v>
      </c>
      <c r="AF121" s="363">
        <v>0</v>
      </c>
      <c r="AG121" s="363">
        <v>0</v>
      </c>
      <c r="AH121" s="363">
        <v>0</v>
      </c>
      <c r="AI121" s="363">
        <v>0</v>
      </c>
      <c r="AJ121" s="363">
        <v>0</v>
      </c>
      <c r="AK121" s="363">
        <v>0</v>
      </c>
      <c r="AL121" s="363">
        <v>0</v>
      </c>
      <c r="AM121" s="363">
        <v>0</v>
      </c>
      <c r="AN121" s="363">
        <v>0</v>
      </c>
      <c r="AO121" s="363">
        <v>0</v>
      </c>
      <c r="AP121" s="363">
        <v>0</v>
      </c>
      <c r="AQ121" s="363">
        <v>0</v>
      </c>
      <c r="AR121" s="363">
        <v>0</v>
      </c>
      <c r="AS121" s="363">
        <v>0</v>
      </c>
      <c r="AT121" s="363">
        <v>0</v>
      </c>
      <c r="AU121" s="363">
        <v>0</v>
      </c>
      <c r="AV121" s="363">
        <v>0</v>
      </c>
      <c r="AW121" s="363">
        <v>0</v>
      </c>
      <c r="AX121" s="363">
        <v>0</v>
      </c>
      <c r="AY121" s="363">
        <v>2218</v>
      </c>
      <c r="AZ121" s="363">
        <v>2240</v>
      </c>
      <c r="BA121" s="363">
        <v>2285</v>
      </c>
      <c r="BB121" s="363">
        <v>2288</v>
      </c>
      <c r="BC121" s="363">
        <v>2328</v>
      </c>
      <c r="BD121" s="363">
        <v>2384</v>
      </c>
      <c r="BE121" s="363">
        <v>2427</v>
      </c>
      <c r="BF121" s="363">
        <v>2483</v>
      </c>
      <c r="BG121" s="363">
        <v>2504</v>
      </c>
      <c r="BH121" s="363">
        <v>2510</v>
      </c>
      <c r="BI121" s="363">
        <v>2475</v>
      </c>
      <c r="BJ121" s="363">
        <v>2443</v>
      </c>
      <c r="BK121" s="363">
        <v>2415</v>
      </c>
      <c r="BL121" s="363">
        <v>2332</v>
      </c>
      <c r="BM121" s="363">
        <v>2031</v>
      </c>
      <c r="BN121" s="363">
        <v>1827</v>
      </c>
      <c r="BO121" s="363">
        <v>1577</v>
      </c>
      <c r="BP121" s="363">
        <v>965</v>
      </c>
      <c r="BQ121" s="363">
        <v>366</v>
      </c>
      <c r="BR121" s="363">
        <v>133</v>
      </c>
      <c r="BS121" s="363">
        <v>74</v>
      </c>
      <c r="BT121" s="363">
        <v>52</v>
      </c>
      <c r="BU121" s="363">
        <v>40</v>
      </c>
      <c r="BV121" s="363">
        <v>32</v>
      </c>
      <c r="BW121" s="363">
        <v>26</v>
      </c>
      <c r="BX121" s="363">
        <v>23</v>
      </c>
      <c r="BY121" s="363">
        <v>21</v>
      </c>
      <c r="BZ121" s="363">
        <v>19</v>
      </c>
      <c r="CA121" s="363">
        <v>17</v>
      </c>
      <c r="CB121" s="363">
        <v>15</v>
      </c>
      <c r="CC121" s="364">
        <v>13</v>
      </c>
    </row>
    <row r="122" spans="2:81" x14ac:dyDescent="0.4">
      <c r="B122" s="362" t="s">
        <v>407</v>
      </c>
      <c r="D122" s="363" t="s">
        <v>443</v>
      </c>
      <c r="E122" s="363" t="s">
        <v>443</v>
      </c>
      <c r="F122" s="363" t="s">
        <v>443</v>
      </c>
      <c r="G122" s="363" t="s">
        <v>443</v>
      </c>
      <c r="H122" s="363" t="s">
        <v>443</v>
      </c>
      <c r="I122" s="363" t="s">
        <v>443</v>
      </c>
      <c r="J122" s="363" t="s">
        <v>443</v>
      </c>
      <c r="K122" s="363" t="s">
        <v>443</v>
      </c>
      <c r="L122" s="363" t="s">
        <v>443</v>
      </c>
      <c r="M122" s="363" t="s">
        <v>443</v>
      </c>
      <c r="N122" s="363" t="s">
        <v>443</v>
      </c>
      <c r="O122" s="363" t="s">
        <v>443</v>
      </c>
      <c r="P122" s="363" t="s">
        <v>443</v>
      </c>
      <c r="Q122" s="363" t="s">
        <v>443</v>
      </c>
      <c r="R122" s="363" t="s">
        <v>443</v>
      </c>
      <c r="S122" s="363" t="s">
        <v>443</v>
      </c>
      <c r="T122" s="363" t="s">
        <v>443</v>
      </c>
      <c r="U122" s="363" t="s">
        <v>443</v>
      </c>
      <c r="V122" s="363" t="s">
        <v>443</v>
      </c>
      <c r="W122" s="363" t="s">
        <v>443</v>
      </c>
      <c r="X122" s="363" t="s">
        <v>443</v>
      </c>
      <c r="Y122" s="363" t="s">
        <v>443</v>
      </c>
      <c r="Z122" s="363" t="s">
        <v>443</v>
      </c>
      <c r="AA122" s="363" t="s">
        <v>443</v>
      </c>
      <c r="AB122" s="363" t="s">
        <v>443</v>
      </c>
      <c r="AC122" s="363" t="s">
        <v>443</v>
      </c>
      <c r="AD122" s="363" t="s">
        <v>443</v>
      </c>
      <c r="AE122" s="363" t="s">
        <v>443</v>
      </c>
      <c r="AF122" s="363" t="s">
        <v>443</v>
      </c>
      <c r="AG122" s="363" t="s">
        <v>443</v>
      </c>
      <c r="AH122" s="363">
        <v>0</v>
      </c>
      <c r="AI122" s="363">
        <v>0</v>
      </c>
      <c r="AJ122" s="363">
        <v>0</v>
      </c>
      <c r="AK122" s="363">
        <v>0</v>
      </c>
      <c r="AL122" s="363">
        <v>0</v>
      </c>
      <c r="AM122" s="363">
        <v>0</v>
      </c>
      <c r="AN122" s="363">
        <v>0</v>
      </c>
      <c r="AO122" s="363">
        <v>0</v>
      </c>
      <c r="AP122" s="363">
        <v>0</v>
      </c>
      <c r="AQ122" s="363">
        <v>0</v>
      </c>
      <c r="AR122" s="363">
        <v>0</v>
      </c>
      <c r="AS122" s="363">
        <v>0</v>
      </c>
      <c r="AT122" s="363">
        <v>0</v>
      </c>
      <c r="AU122" s="363">
        <v>0</v>
      </c>
      <c r="AV122" s="363">
        <v>0</v>
      </c>
      <c r="AW122" s="363">
        <v>0</v>
      </c>
      <c r="AX122" s="363">
        <v>0</v>
      </c>
      <c r="AY122" s="363">
        <v>272</v>
      </c>
      <c r="AZ122" s="363">
        <v>215</v>
      </c>
      <c r="BA122" s="363">
        <v>152</v>
      </c>
      <c r="BB122" s="363">
        <v>83</v>
      </c>
      <c r="BC122" s="363">
        <v>26</v>
      </c>
      <c r="BD122" s="363">
        <v>7</v>
      </c>
      <c r="BE122" s="363">
        <v>2</v>
      </c>
      <c r="BF122" s="363">
        <v>0</v>
      </c>
      <c r="BG122" s="363">
        <v>0</v>
      </c>
      <c r="BH122" s="363">
        <v>0</v>
      </c>
      <c r="BI122" s="363">
        <v>0</v>
      </c>
      <c r="BJ122" s="363">
        <v>0</v>
      </c>
      <c r="BK122" s="363">
        <v>0</v>
      </c>
      <c r="BL122" s="363">
        <v>0</v>
      </c>
      <c r="BM122" s="363">
        <v>0</v>
      </c>
      <c r="BN122" s="363">
        <v>0</v>
      </c>
      <c r="BO122" s="363">
        <v>0</v>
      </c>
      <c r="BP122" s="363">
        <v>0</v>
      </c>
      <c r="BQ122" s="363">
        <v>0</v>
      </c>
      <c r="BR122" s="363">
        <v>0</v>
      </c>
      <c r="BS122" s="363">
        <v>0</v>
      </c>
      <c r="BT122" s="363">
        <v>0</v>
      </c>
      <c r="BU122" s="363">
        <v>0</v>
      </c>
      <c r="BV122" s="363">
        <v>0</v>
      </c>
      <c r="BW122" s="363">
        <v>0</v>
      </c>
      <c r="BX122" s="363">
        <v>0</v>
      </c>
      <c r="BY122" s="363">
        <v>0</v>
      </c>
      <c r="BZ122" s="363">
        <v>0</v>
      </c>
      <c r="CA122" s="363">
        <v>0</v>
      </c>
      <c r="CB122" s="363">
        <v>0</v>
      </c>
      <c r="CC122" s="364">
        <v>0</v>
      </c>
    </row>
    <row r="123" spans="2:81" ht="25.5" customHeight="1" x14ac:dyDescent="0.4">
      <c r="B123" s="65" t="s">
        <v>626</v>
      </c>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c r="AL123" s="363"/>
      <c r="AM123" s="363"/>
      <c r="AN123" s="363"/>
      <c r="AO123" s="363"/>
      <c r="AP123" s="363"/>
      <c r="AQ123" s="363"/>
      <c r="AR123" s="363"/>
      <c r="AS123" s="363"/>
      <c r="AT123" s="363"/>
      <c r="AU123" s="363"/>
      <c r="AV123" s="363"/>
      <c r="AW123" s="363"/>
      <c r="AX123" s="363"/>
      <c r="AY123" s="363"/>
      <c r="AZ123" s="363"/>
      <c r="BA123" s="363">
        <v>0</v>
      </c>
      <c r="BB123" s="363">
        <v>0</v>
      </c>
      <c r="BC123" s="363">
        <v>0</v>
      </c>
      <c r="BD123" s="363">
        <v>115</v>
      </c>
      <c r="BE123" s="363">
        <v>111</v>
      </c>
      <c r="BF123" s="363">
        <v>123</v>
      </c>
      <c r="BG123" s="363">
        <v>108</v>
      </c>
      <c r="BH123" s="363">
        <v>100</v>
      </c>
      <c r="BI123" s="363">
        <v>94</v>
      </c>
      <c r="BJ123" s="363">
        <v>91</v>
      </c>
      <c r="BK123" s="363">
        <v>91</v>
      </c>
      <c r="BL123" s="363">
        <v>72</v>
      </c>
      <c r="BM123" s="363">
        <v>7</v>
      </c>
      <c r="BN123" s="363">
        <v>5</v>
      </c>
      <c r="BO123" s="363">
        <v>2</v>
      </c>
      <c r="BP123" s="363">
        <v>1</v>
      </c>
      <c r="BQ123" s="363">
        <v>1</v>
      </c>
      <c r="BR123" s="363">
        <v>0</v>
      </c>
      <c r="BS123" s="363">
        <v>0</v>
      </c>
      <c r="BT123" s="363">
        <v>0</v>
      </c>
      <c r="BU123" s="363">
        <v>0</v>
      </c>
      <c r="BV123" s="363">
        <v>0</v>
      </c>
      <c r="BW123" s="363">
        <v>0</v>
      </c>
      <c r="BX123" s="363">
        <v>0</v>
      </c>
      <c r="BY123" s="363">
        <v>0</v>
      </c>
      <c r="BZ123" s="363">
        <v>0</v>
      </c>
      <c r="CA123" s="363">
        <v>0</v>
      </c>
      <c r="CB123" s="363">
        <v>0</v>
      </c>
      <c r="CC123" s="364">
        <v>0</v>
      </c>
    </row>
    <row r="124" spans="2:81" x14ac:dyDescent="0.4">
      <c r="B124" s="65" t="s">
        <v>627</v>
      </c>
      <c r="D124" s="363">
        <v>0</v>
      </c>
      <c r="E124" s="363">
        <v>0</v>
      </c>
      <c r="F124" s="363">
        <v>0</v>
      </c>
      <c r="G124" s="363">
        <v>0</v>
      </c>
      <c r="H124" s="363">
        <v>0</v>
      </c>
      <c r="I124" s="363">
        <v>0</v>
      </c>
      <c r="J124" s="363">
        <v>0</v>
      </c>
      <c r="K124" s="363">
        <v>0</v>
      </c>
      <c r="L124" s="363">
        <v>0</v>
      </c>
      <c r="M124" s="363">
        <v>0</v>
      </c>
      <c r="N124" s="363">
        <v>0</v>
      </c>
      <c r="O124" s="363">
        <v>0</v>
      </c>
      <c r="P124" s="363">
        <v>0</v>
      </c>
      <c r="Q124" s="363">
        <v>0</v>
      </c>
      <c r="R124" s="363">
        <v>0</v>
      </c>
      <c r="S124" s="363">
        <v>0</v>
      </c>
      <c r="T124" s="363">
        <v>0</v>
      </c>
      <c r="U124" s="363">
        <v>0</v>
      </c>
      <c r="V124" s="363">
        <v>0</v>
      </c>
      <c r="W124" s="363">
        <v>0</v>
      </c>
      <c r="X124" s="363">
        <v>0</v>
      </c>
      <c r="Y124" s="363">
        <v>0</v>
      </c>
      <c r="Z124" s="363">
        <v>0</v>
      </c>
      <c r="AA124" s="363">
        <v>0</v>
      </c>
      <c r="AB124" s="363">
        <v>0</v>
      </c>
      <c r="AC124" s="363">
        <v>0</v>
      </c>
      <c r="AD124" s="363">
        <v>0</v>
      </c>
      <c r="AE124" s="363">
        <v>0</v>
      </c>
      <c r="AF124" s="363">
        <v>0</v>
      </c>
      <c r="AG124" s="363">
        <v>0</v>
      </c>
      <c r="AH124" s="363">
        <v>0</v>
      </c>
      <c r="AI124" s="363">
        <v>0</v>
      </c>
      <c r="AJ124" s="363">
        <v>0</v>
      </c>
      <c r="AK124" s="363">
        <v>0</v>
      </c>
      <c r="AL124" s="363">
        <v>0</v>
      </c>
      <c r="AM124" s="363">
        <v>0</v>
      </c>
      <c r="AN124" s="363">
        <v>0</v>
      </c>
      <c r="AO124" s="363">
        <v>0</v>
      </c>
      <c r="AP124" s="363">
        <v>0</v>
      </c>
      <c r="AQ124" s="363">
        <v>0</v>
      </c>
      <c r="AR124" s="363">
        <v>0</v>
      </c>
      <c r="AS124" s="363">
        <v>0</v>
      </c>
      <c r="AT124" s="363">
        <v>0</v>
      </c>
      <c r="AU124" s="363">
        <v>0</v>
      </c>
      <c r="AV124" s="363">
        <v>0</v>
      </c>
      <c r="AW124" s="363">
        <v>0</v>
      </c>
      <c r="AX124" s="363">
        <v>0</v>
      </c>
      <c r="AY124" s="363">
        <v>0</v>
      </c>
      <c r="AZ124" s="363">
        <v>0</v>
      </c>
      <c r="BA124" s="363">
        <v>0</v>
      </c>
      <c r="BB124" s="363">
        <v>0</v>
      </c>
      <c r="BC124" s="363">
        <v>0</v>
      </c>
      <c r="BD124" s="363">
        <v>115</v>
      </c>
      <c r="BE124" s="363">
        <v>117</v>
      </c>
      <c r="BF124" s="363">
        <v>123</v>
      </c>
      <c r="BG124" s="363">
        <v>113</v>
      </c>
      <c r="BH124" s="363">
        <v>109</v>
      </c>
      <c r="BI124" s="363">
        <v>98</v>
      </c>
      <c r="BJ124" s="363">
        <v>92</v>
      </c>
      <c r="BK124" s="363">
        <v>92</v>
      </c>
      <c r="BL124" s="363">
        <v>82</v>
      </c>
      <c r="BM124" s="363">
        <v>23</v>
      </c>
      <c r="BN124" s="363">
        <v>4</v>
      </c>
      <c r="BO124" s="363">
        <v>3</v>
      </c>
      <c r="BP124" s="363">
        <v>1</v>
      </c>
      <c r="BQ124" s="363">
        <v>0</v>
      </c>
      <c r="BR124" s="363">
        <v>0</v>
      </c>
      <c r="BS124" s="363">
        <v>0</v>
      </c>
      <c r="BT124" s="363">
        <v>0</v>
      </c>
      <c r="BU124" s="363">
        <v>0</v>
      </c>
      <c r="BV124" s="363">
        <v>0</v>
      </c>
      <c r="BW124" s="363">
        <v>0</v>
      </c>
      <c r="BX124" s="363">
        <v>0</v>
      </c>
      <c r="BY124" s="363">
        <v>0</v>
      </c>
      <c r="BZ124" s="363">
        <v>0</v>
      </c>
      <c r="CA124" s="363">
        <v>0</v>
      </c>
      <c r="CB124" s="363">
        <v>0</v>
      </c>
      <c r="CC124" s="364">
        <v>0</v>
      </c>
    </row>
    <row r="125" spans="2:81" x14ac:dyDescent="0.4">
      <c r="B125" s="65" t="s">
        <v>628</v>
      </c>
      <c r="D125" s="363">
        <v>0</v>
      </c>
      <c r="E125" s="363">
        <v>0</v>
      </c>
      <c r="F125" s="363">
        <v>0</v>
      </c>
      <c r="G125" s="363">
        <v>0</v>
      </c>
      <c r="H125" s="363">
        <v>0</v>
      </c>
      <c r="I125" s="363">
        <v>0</v>
      </c>
      <c r="J125" s="363">
        <v>0</v>
      </c>
      <c r="K125" s="363">
        <v>0</v>
      </c>
      <c r="L125" s="363">
        <v>0</v>
      </c>
      <c r="M125" s="363">
        <v>0</v>
      </c>
      <c r="N125" s="363">
        <v>0</v>
      </c>
      <c r="O125" s="363">
        <v>0</v>
      </c>
      <c r="P125" s="363">
        <v>0</v>
      </c>
      <c r="Q125" s="363">
        <v>0</v>
      </c>
      <c r="R125" s="363">
        <v>0</v>
      </c>
      <c r="S125" s="363">
        <v>0</v>
      </c>
      <c r="T125" s="363">
        <v>0</v>
      </c>
      <c r="U125" s="363">
        <v>0</v>
      </c>
      <c r="V125" s="363">
        <v>0</v>
      </c>
      <c r="W125" s="363">
        <v>0</v>
      </c>
      <c r="X125" s="363">
        <v>0</v>
      </c>
      <c r="Y125" s="363">
        <v>0</v>
      </c>
      <c r="Z125" s="363">
        <v>0</v>
      </c>
      <c r="AA125" s="363">
        <v>0</v>
      </c>
      <c r="AB125" s="363">
        <v>0</v>
      </c>
      <c r="AC125" s="363">
        <v>0</v>
      </c>
      <c r="AD125" s="363">
        <v>0</v>
      </c>
      <c r="AE125" s="363">
        <v>0</v>
      </c>
      <c r="AF125" s="363">
        <v>0</v>
      </c>
      <c r="AG125" s="363">
        <v>0</v>
      </c>
      <c r="AH125" s="363">
        <v>0</v>
      </c>
      <c r="AI125" s="363">
        <v>0</v>
      </c>
      <c r="AJ125" s="363">
        <v>0</v>
      </c>
      <c r="AK125" s="363">
        <v>0</v>
      </c>
      <c r="AL125" s="363">
        <v>0</v>
      </c>
      <c r="AM125" s="363">
        <v>0</v>
      </c>
      <c r="AN125" s="363">
        <v>0</v>
      </c>
      <c r="AO125" s="363">
        <v>0</v>
      </c>
      <c r="AP125" s="363">
        <v>0</v>
      </c>
      <c r="AQ125" s="363">
        <v>0</v>
      </c>
      <c r="AR125" s="363">
        <v>0</v>
      </c>
      <c r="AS125" s="363">
        <v>0</v>
      </c>
      <c r="AT125" s="363">
        <v>0</v>
      </c>
      <c r="AU125" s="363">
        <v>0</v>
      </c>
      <c r="AV125" s="363">
        <v>0</v>
      </c>
      <c r="AW125" s="363">
        <v>0</v>
      </c>
      <c r="AX125" s="363">
        <v>0</v>
      </c>
      <c r="AY125" s="363">
        <v>0</v>
      </c>
      <c r="AZ125" s="363">
        <v>0</v>
      </c>
      <c r="BA125" s="363">
        <v>0</v>
      </c>
      <c r="BB125" s="363">
        <v>0</v>
      </c>
      <c r="BC125" s="363">
        <v>0</v>
      </c>
      <c r="BD125" s="363">
        <v>1343</v>
      </c>
      <c r="BE125" s="363">
        <v>1344</v>
      </c>
      <c r="BF125" s="363">
        <v>1340</v>
      </c>
      <c r="BG125" s="363">
        <v>1349</v>
      </c>
      <c r="BH125" s="363">
        <v>1334</v>
      </c>
      <c r="BI125" s="363">
        <v>1308</v>
      </c>
      <c r="BJ125" s="363">
        <v>1273</v>
      </c>
      <c r="BK125" s="363">
        <v>1230</v>
      </c>
      <c r="BL125" s="363">
        <v>1191</v>
      </c>
      <c r="BM125" s="363">
        <v>1146</v>
      </c>
      <c r="BN125" s="363">
        <v>1045</v>
      </c>
      <c r="BO125" s="363">
        <v>904</v>
      </c>
      <c r="BP125" s="363">
        <v>564</v>
      </c>
      <c r="BQ125" s="363">
        <v>192</v>
      </c>
      <c r="BR125" s="363">
        <v>37</v>
      </c>
      <c r="BS125" s="363">
        <v>10</v>
      </c>
      <c r="BT125" s="363">
        <v>3</v>
      </c>
      <c r="BU125" s="363">
        <v>2</v>
      </c>
      <c r="BV125" s="363">
        <v>0</v>
      </c>
      <c r="BW125" s="363">
        <v>0</v>
      </c>
      <c r="BX125" s="363">
        <v>0</v>
      </c>
      <c r="BY125" s="363">
        <v>0</v>
      </c>
      <c r="BZ125" s="363">
        <v>0</v>
      </c>
      <c r="CA125" s="363">
        <v>0</v>
      </c>
      <c r="CB125" s="363">
        <v>0</v>
      </c>
      <c r="CC125" s="364">
        <v>0</v>
      </c>
    </row>
    <row r="126" spans="2:81" x14ac:dyDescent="0.4">
      <c r="B126" s="65" t="s">
        <v>629</v>
      </c>
      <c r="D126" s="363">
        <v>0</v>
      </c>
      <c r="E126" s="363">
        <v>0</v>
      </c>
      <c r="F126" s="363">
        <v>0</v>
      </c>
      <c r="G126" s="363">
        <v>0</v>
      </c>
      <c r="H126" s="363">
        <v>0</v>
      </c>
      <c r="I126" s="363">
        <v>0</v>
      </c>
      <c r="J126" s="363">
        <v>0</v>
      </c>
      <c r="K126" s="363">
        <v>0</v>
      </c>
      <c r="L126" s="363">
        <v>0</v>
      </c>
      <c r="M126" s="363">
        <v>0</v>
      </c>
      <c r="N126" s="363">
        <v>0</v>
      </c>
      <c r="O126" s="363">
        <v>0</v>
      </c>
      <c r="P126" s="363">
        <v>0</v>
      </c>
      <c r="Q126" s="363">
        <v>0</v>
      </c>
      <c r="R126" s="363">
        <v>0</v>
      </c>
      <c r="S126" s="363">
        <v>0</v>
      </c>
      <c r="T126" s="363">
        <v>0</v>
      </c>
      <c r="U126" s="363">
        <v>0</v>
      </c>
      <c r="V126" s="363">
        <v>0</v>
      </c>
      <c r="W126" s="363">
        <v>0</v>
      </c>
      <c r="X126" s="363">
        <v>0</v>
      </c>
      <c r="Y126" s="363">
        <v>0</v>
      </c>
      <c r="Z126" s="363">
        <v>0</v>
      </c>
      <c r="AA126" s="363">
        <v>0</v>
      </c>
      <c r="AB126" s="363">
        <v>0</v>
      </c>
      <c r="AC126" s="363">
        <v>0</v>
      </c>
      <c r="AD126" s="363">
        <v>0</v>
      </c>
      <c r="AE126" s="363">
        <v>0</v>
      </c>
      <c r="AF126" s="363">
        <v>0</v>
      </c>
      <c r="AG126" s="363">
        <v>0</v>
      </c>
      <c r="AH126" s="363">
        <v>0</v>
      </c>
      <c r="AI126" s="363">
        <v>0</v>
      </c>
      <c r="AJ126" s="363">
        <v>0</v>
      </c>
      <c r="AK126" s="363">
        <v>0</v>
      </c>
      <c r="AL126" s="363">
        <v>0</v>
      </c>
      <c r="AM126" s="363">
        <v>0</v>
      </c>
      <c r="AN126" s="363">
        <v>0</v>
      </c>
      <c r="AO126" s="363">
        <v>0</v>
      </c>
      <c r="AP126" s="363">
        <v>0</v>
      </c>
      <c r="AQ126" s="363">
        <v>0</v>
      </c>
      <c r="AR126" s="363">
        <v>0</v>
      </c>
      <c r="AS126" s="363">
        <v>0</v>
      </c>
      <c r="AT126" s="363">
        <v>0</v>
      </c>
      <c r="AU126" s="363">
        <v>0</v>
      </c>
      <c r="AV126" s="363">
        <v>0</v>
      </c>
      <c r="AW126" s="363">
        <v>0</v>
      </c>
      <c r="AX126" s="363">
        <v>0</v>
      </c>
      <c r="AY126" s="363">
        <v>1899</v>
      </c>
      <c r="AZ126" s="363">
        <v>1832</v>
      </c>
      <c r="BA126" s="363">
        <v>1765</v>
      </c>
      <c r="BB126" s="363">
        <v>1660</v>
      </c>
      <c r="BC126" s="363">
        <v>1595</v>
      </c>
      <c r="BD126" s="363">
        <v>1580</v>
      </c>
      <c r="BE126" s="363">
        <v>1574</v>
      </c>
      <c r="BF126" s="363">
        <v>1586</v>
      </c>
      <c r="BG126" s="363">
        <v>1570</v>
      </c>
      <c r="BH126" s="363">
        <v>1543</v>
      </c>
      <c r="BI126" s="363">
        <v>1500</v>
      </c>
      <c r="BJ126" s="363">
        <v>1456</v>
      </c>
      <c r="BK126" s="363">
        <v>1413</v>
      </c>
      <c r="BL126" s="363">
        <v>1346</v>
      </c>
      <c r="BM126" s="363">
        <v>1177</v>
      </c>
      <c r="BN126" s="363">
        <v>1054</v>
      </c>
      <c r="BO126" s="363">
        <v>909</v>
      </c>
      <c r="BP126" s="363">
        <v>566</v>
      </c>
      <c r="BQ126" s="363">
        <v>192</v>
      </c>
      <c r="BR126" s="363">
        <v>38</v>
      </c>
      <c r="BS126" s="363">
        <v>10</v>
      </c>
      <c r="BT126" s="363">
        <v>3</v>
      </c>
      <c r="BU126" s="363">
        <v>2</v>
      </c>
      <c r="BV126" s="363">
        <v>0</v>
      </c>
      <c r="BW126" s="363">
        <v>0</v>
      </c>
      <c r="BX126" s="363">
        <v>0</v>
      </c>
      <c r="BY126" s="363">
        <v>0</v>
      </c>
      <c r="BZ126" s="363">
        <v>0</v>
      </c>
      <c r="CA126" s="363">
        <v>0</v>
      </c>
      <c r="CB126" s="363">
        <v>0</v>
      </c>
      <c r="CC126" s="364">
        <v>0</v>
      </c>
    </row>
    <row r="127" spans="2:81" x14ac:dyDescent="0.4">
      <c r="B127" s="255" t="s">
        <v>408</v>
      </c>
      <c r="D127" s="363">
        <v>0</v>
      </c>
      <c r="E127" s="363">
        <v>0</v>
      </c>
      <c r="F127" s="363">
        <v>0</v>
      </c>
      <c r="G127" s="363">
        <v>0</v>
      </c>
      <c r="H127" s="363">
        <v>0</v>
      </c>
      <c r="I127" s="363">
        <v>0</v>
      </c>
      <c r="J127" s="363">
        <v>0</v>
      </c>
      <c r="K127" s="363">
        <v>0</v>
      </c>
      <c r="L127" s="363">
        <v>0</v>
      </c>
      <c r="M127" s="363">
        <v>0</v>
      </c>
      <c r="N127" s="363">
        <v>0</v>
      </c>
      <c r="O127" s="363">
        <v>0</v>
      </c>
      <c r="P127" s="363">
        <v>0</v>
      </c>
      <c r="Q127" s="363">
        <v>0</v>
      </c>
      <c r="R127" s="363">
        <v>0</v>
      </c>
      <c r="S127" s="363">
        <v>0</v>
      </c>
      <c r="T127" s="363">
        <v>0</v>
      </c>
      <c r="U127" s="363">
        <v>0</v>
      </c>
      <c r="V127" s="363">
        <v>0</v>
      </c>
      <c r="W127" s="363">
        <v>0</v>
      </c>
      <c r="X127" s="363">
        <v>0</v>
      </c>
      <c r="Y127" s="363">
        <v>0</v>
      </c>
      <c r="Z127" s="363">
        <v>0</v>
      </c>
      <c r="AA127" s="363">
        <v>0</v>
      </c>
      <c r="AB127" s="363">
        <v>0</v>
      </c>
      <c r="AC127" s="363">
        <v>0</v>
      </c>
      <c r="AD127" s="363">
        <v>0</v>
      </c>
      <c r="AE127" s="363">
        <v>0</v>
      </c>
      <c r="AF127" s="363">
        <v>0</v>
      </c>
      <c r="AG127" s="363">
        <v>0</v>
      </c>
      <c r="AH127" s="363">
        <v>0</v>
      </c>
      <c r="AI127" s="363">
        <v>0</v>
      </c>
      <c r="AJ127" s="363">
        <v>0</v>
      </c>
      <c r="AK127" s="363">
        <v>0</v>
      </c>
      <c r="AL127" s="363">
        <v>0</v>
      </c>
      <c r="AM127" s="363">
        <v>0</v>
      </c>
      <c r="AN127" s="363">
        <v>0</v>
      </c>
      <c r="AO127" s="363">
        <v>0</v>
      </c>
      <c r="AP127" s="363">
        <v>0</v>
      </c>
      <c r="AQ127" s="363">
        <v>0</v>
      </c>
      <c r="AR127" s="363">
        <v>0</v>
      </c>
      <c r="AS127" s="363">
        <v>0</v>
      </c>
      <c r="AT127" s="363">
        <v>0</v>
      </c>
      <c r="AU127" s="363">
        <v>0</v>
      </c>
      <c r="AV127" s="363">
        <v>0</v>
      </c>
      <c r="AW127" s="363">
        <v>0</v>
      </c>
      <c r="AX127" s="363">
        <v>0</v>
      </c>
      <c r="AY127" s="363">
        <v>1634</v>
      </c>
      <c r="AZ127" s="363">
        <v>1622</v>
      </c>
      <c r="BA127" s="363">
        <v>1618</v>
      </c>
      <c r="BB127" s="363">
        <v>1581</v>
      </c>
      <c r="BC127" s="363">
        <v>1569</v>
      </c>
      <c r="BD127" s="363">
        <v>1573</v>
      </c>
      <c r="BE127" s="363">
        <v>1572</v>
      </c>
      <c r="BF127" s="363">
        <v>1586</v>
      </c>
      <c r="BG127" s="363">
        <v>1570</v>
      </c>
      <c r="BH127" s="363">
        <v>1543</v>
      </c>
      <c r="BI127" s="363">
        <v>1500</v>
      </c>
      <c r="BJ127" s="363">
        <v>1456</v>
      </c>
      <c r="BK127" s="363">
        <v>1413</v>
      </c>
      <c r="BL127" s="363">
        <v>1346</v>
      </c>
      <c r="BM127" s="363">
        <v>1177</v>
      </c>
      <c r="BN127" s="363">
        <v>1054</v>
      </c>
      <c r="BO127" s="363">
        <v>909</v>
      </c>
      <c r="BP127" s="363">
        <v>566</v>
      </c>
      <c r="BQ127" s="363">
        <v>192</v>
      </c>
      <c r="BR127" s="363">
        <v>38</v>
      </c>
      <c r="BS127" s="363">
        <v>10</v>
      </c>
      <c r="BT127" s="363">
        <v>3</v>
      </c>
      <c r="BU127" s="363">
        <v>2</v>
      </c>
      <c r="BV127" s="363">
        <v>0</v>
      </c>
      <c r="BW127" s="363">
        <v>0</v>
      </c>
      <c r="BX127" s="363">
        <v>0</v>
      </c>
      <c r="BY127" s="363">
        <v>0</v>
      </c>
      <c r="BZ127" s="363">
        <v>0</v>
      </c>
      <c r="CA127" s="363">
        <v>0</v>
      </c>
      <c r="CB127" s="363">
        <v>0</v>
      </c>
      <c r="CC127" s="364">
        <v>0</v>
      </c>
    </row>
    <row r="128" spans="2:81" x14ac:dyDescent="0.4">
      <c r="B128" s="255" t="s">
        <v>407</v>
      </c>
      <c r="D128" s="363">
        <v>0</v>
      </c>
      <c r="E128" s="363">
        <v>0</v>
      </c>
      <c r="F128" s="363">
        <v>0</v>
      </c>
      <c r="G128" s="363">
        <v>0</v>
      </c>
      <c r="H128" s="363">
        <v>0</v>
      </c>
      <c r="I128" s="363">
        <v>0</v>
      </c>
      <c r="J128" s="363">
        <v>0</v>
      </c>
      <c r="K128" s="363">
        <v>0</v>
      </c>
      <c r="L128" s="363">
        <v>0</v>
      </c>
      <c r="M128" s="363">
        <v>0</v>
      </c>
      <c r="N128" s="363">
        <v>0</v>
      </c>
      <c r="O128" s="363">
        <v>0</v>
      </c>
      <c r="P128" s="363">
        <v>0</v>
      </c>
      <c r="Q128" s="363">
        <v>0</v>
      </c>
      <c r="R128" s="363">
        <v>0</v>
      </c>
      <c r="S128" s="363">
        <v>0</v>
      </c>
      <c r="T128" s="363">
        <v>0</v>
      </c>
      <c r="U128" s="363">
        <v>0</v>
      </c>
      <c r="V128" s="363">
        <v>0</v>
      </c>
      <c r="W128" s="363">
        <v>0</v>
      </c>
      <c r="X128" s="363">
        <v>0</v>
      </c>
      <c r="Y128" s="363">
        <v>0</v>
      </c>
      <c r="Z128" s="363">
        <v>0</v>
      </c>
      <c r="AA128" s="363">
        <v>0</v>
      </c>
      <c r="AB128" s="363">
        <v>0</v>
      </c>
      <c r="AC128" s="363">
        <v>0</v>
      </c>
      <c r="AD128" s="363">
        <v>0</v>
      </c>
      <c r="AE128" s="363">
        <v>0</v>
      </c>
      <c r="AF128" s="363">
        <v>0</v>
      </c>
      <c r="AG128" s="363">
        <v>0</v>
      </c>
      <c r="AH128" s="363">
        <v>0</v>
      </c>
      <c r="AI128" s="363">
        <v>0</v>
      </c>
      <c r="AJ128" s="363">
        <v>0</v>
      </c>
      <c r="AK128" s="363">
        <v>0</v>
      </c>
      <c r="AL128" s="363">
        <v>0</v>
      </c>
      <c r="AM128" s="363">
        <v>0</v>
      </c>
      <c r="AN128" s="363">
        <v>0</v>
      </c>
      <c r="AO128" s="363">
        <v>0</v>
      </c>
      <c r="AP128" s="363">
        <v>0</v>
      </c>
      <c r="AQ128" s="363">
        <v>0</v>
      </c>
      <c r="AR128" s="363">
        <v>0</v>
      </c>
      <c r="AS128" s="363">
        <v>0</v>
      </c>
      <c r="AT128" s="363">
        <v>0</v>
      </c>
      <c r="AU128" s="363">
        <v>0</v>
      </c>
      <c r="AV128" s="363">
        <v>0</v>
      </c>
      <c r="AW128" s="363">
        <v>0</v>
      </c>
      <c r="AX128" s="363">
        <v>0</v>
      </c>
      <c r="AY128" s="363">
        <v>266</v>
      </c>
      <c r="AZ128" s="363">
        <v>210</v>
      </c>
      <c r="BA128" s="363">
        <v>148</v>
      </c>
      <c r="BB128" s="363">
        <v>78</v>
      </c>
      <c r="BC128" s="363">
        <v>26</v>
      </c>
      <c r="BD128" s="363">
        <v>7</v>
      </c>
      <c r="BE128" s="363">
        <v>2</v>
      </c>
      <c r="BF128" s="363">
        <v>0</v>
      </c>
      <c r="BG128" s="363">
        <v>0</v>
      </c>
      <c r="BH128" s="363">
        <v>0</v>
      </c>
      <c r="BI128" s="363">
        <v>0</v>
      </c>
      <c r="BJ128" s="363">
        <v>0</v>
      </c>
      <c r="BK128" s="363">
        <v>0</v>
      </c>
      <c r="BL128" s="363">
        <v>0</v>
      </c>
      <c r="BM128" s="363">
        <v>0</v>
      </c>
      <c r="BN128" s="363">
        <v>0</v>
      </c>
      <c r="BO128" s="363">
        <v>0</v>
      </c>
      <c r="BP128" s="363">
        <v>0</v>
      </c>
      <c r="BQ128" s="363">
        <v>0</v>
      </c>
      <c r="BR128" s="363">
        <v>0</v>
      </c>
      <c r="BS128" s="363">
        <v>0</v>
      </c>
      <c r="BT128" s="363">
        <v>0</v>
      </c>
      <c r="BU128" s="363">
        <v>0</v>
      </c>
      <c r="BV128" s="363">
        <v>0</v>
      </c>
      <c r="BW128" s="363">
        <v>0</v>
      </c>
      <c r="BX128" s="363">
        <v>0</v>
      </c>
      <c r="BY128" s="363">
        <v>0</v>
      </c>
      <c r="BZ128" s="363">
        <v>0</v>
      </c>
      <c r="CA128" s="363">
        <v>0</v>
      </c>
      <c r="CB128" s="363">
        <v>0</v>
      </c>
      <c r="CC128" s="364">
        <v>0</v>
      </c>
    </row>
    <row r="129" spans="1:81" ht="24.75" customHeight="1" x14ac:dyDescent="0.4">
      <c r="B129" s="65" t="s">
        <v>647</v>
      </c>
      <c r="D129" s="363">
        <v>0</v>
      </c>
      <c r="E129" s="363">
        <v>0</v>
      </c>
      <c r="F129" s="363">
        <v>0</v>
      </c>
      <c r="G129" s="363">
        <v>0</v>
      </c>
      <c r="H129" s="363">
        <v>0</v>
      </c>
      <c r="I129" s="363">
        <v>0</v>
      </c>
      <c r="J129" s="363">
        <v>0</v>
      </c>
      <c r="K129" s="363">
        <v>0</v>
      </c>
      <c r="L129" s="363">
        <v>0</v>
      </c>
      <c r="M129" s="363">
        <v>0</v>
      </c>
      <c r="N129" s="363">
        <v>0</v>
      </c>
      <c r="O129" s="363">
        <v>0</v>
      </c>
      <c r="P129" s="363">
        <v>0</v>
      </c>
      <c r="Q129" s="363">
        <v>0</v>
      </c>
      <c r="R129" s="363">
        <v>0</v>
      </c>
      <c r="S129" s="363">
        <v>0</v>
      </c>
      <c r="T129" s="363">
        <v>0</v>
      </c>
      <c r="U129" s="363">
        <v>0</v>
      </c>
      <c r="V129" s="363">
        <v>0</v>
      </c>
      <c r="W129" s="363">
        <v>0</v>
      </c>
      <c r="X129" s="363">
        <v>0</v>
      </c>
      <c r="Y129" s="363">
        <v>0</v>
      </c>
      <c r="Z129" s="363">
        <v>0</v>
      </c>
      <c r="AA129" s="363">
        <v>0</v>
      </c>
      <c r="AB129" s="363">
        <v>0</v>
      </c>
      <c r="AC129" s="363">
        <v>0</v>
      </c>
      <c r="AD129" s="363">
        <v>0</v>
      </c>
      <c r="AE129" s="363">
        <v>0</v>
      </c>
      <c r="AF129" s="363">
        <v>0</v>
      </c>
      <c r="AG129" s="363">
        <v>0</v>
      </c>
      <c r="AH129" s="363">
        <v>0</v>
      </c>
      <c r="AI129" s="363">
        <v>0</v>
      </c>
      <c r="AJ129" s="363">
        <v>0</v>
      </c>
      <c r="AK129" s="363">
        <v>0</v>
      </c>
      <c r="AL129" s="363">
        <v>0</v>
      </c>
      <c r="AM129" s="363">
        <v>0</v>
      </c>
      <c r="AN129" s="363">
        <v>0</v>
      </c>
      <c r="AO129" s="363">
        <v>0</v>
      </c>
      <c r="AP129" s="363">
        <v>0</v>
      </c>
      <c r="AQ129" s="363">
        <v>0</v>
      </c>
      <c r="AR129" s="363">
        <v>0</v>
      </c>
      <c r="AS129" s="363">
        <v>0</v>
      </c>
      <c r="AT129" s="363">
        <v>0</v>
      </c>
      <c r="AU129" s="363">
        <v>0</v>
      </c>
      <c r="AV129" s="363">
        <v>0</v>
      </c>
      <c r="AW129" s="363">
        <v>0</v>
      </c>
      <c r="AX129" s="363">
        <v>0</v>
      </c>
      <c r="AY129" s="363">
        <v>590</v>
      </c>
      <c r="AZ129" s="363">
        <v>623</v>
      </c>
      <c r="BA129" s="363">
        <v>671</v>
      </c>
      <c r="BB129" s="363">
        <v>712</v>
      </c>
      <c r="BC129" s="363">
        <v>759</v>
      </c>
      <c r="BD129" s="363">
        <v>811</v>
      </c>
      <c r="BE129" s="363">
        <v>856</v>
      </c>
      <c r="BF129" s="363">
        <v>898</v>
      </c>
      <c r="BG129" s="363">
        <v>934</v>
      </c>
      <c r="BH129" s="363">
        <v>967</v>
      </c>
      <c r="BI129" s="363">
        <v>975</v>
      </c>
      <c r="BJ129" s="363">
        <v>987</v>
      </c>
      <c r="BK129" s="363">
        <v>1002</v>
      </c>
      <c r="BL129" s="363">
        <v>986</v>
      </c>
      <c r="BM129" s="363">
        <v>854</v>
      </c>
      <c r="BN129" s="363">
        <v>773</v>
      </c>
      <c r="BO129" s="363">
        <v>668</v>
      </c>
      <c r="BP129" s="363">
        <v>399</v>
      </c>
      <c r="BQ129" s="363">
        <v>174</v>
      </c>
      <c r="BR129" s="363">
        <v>95</v>
      </c>
      <c r="BS129" s="363">
        <v>65</v>
      </c>
      <c r="BT129" s="363">
        <v>49</v>
      </c>
      <c r="BU129" s="363">
        <v>39</v>
      </c>
      <c r="BV129" s="363">
        <v>32</v>
      </c>
      <c r="BW129" s="363">
        <v>25</v>
      </c>
      <c r="BX129" s="363">
        <v>23</v>
      </c>
      <c r="BY129" s="363">
        <v>21</v>
      </c>
      <c r="BZ129" s="363">
        <v>19</v>
      </c>
      <c r="CA129" s="363">
        <v>17</v>
      </c>
      <c r="CB129" s="363">
        <v>15</v>
      </c>
      <c r="CC129" s="364">
        <v>13</v>
      </c>
    </row>
    <row r="130" spans="1:81" x14ac:dyDescent="0.4">
      <c r="B130" s="255" t="s">
        <v>408</v>
      </c>
      <c r="D130" s="363">
        <v>0</v>
      </c>
      <c r="E130" s="363">
        <v>0</v>
      </c>
      <c r="F130" s="363">
        <v>0</v>
      </c>
      <c r="G130" s="363">
        <v>0</v>
      </c>
      <c r="H130" s="363">
        <v>0</v>
      </c>
      <c r="I130" s="363">
        <v>0</v>
      </c>
      <c r="J130" s="363">
        <v>0</v>
      </c>
      <c r="K130" s="363">
        <v>0</v>
      </c>
      <c r="L130" s="363">
        <v>0</v>
      </c>
      <c r="M130" s="363">
        <v>0</v>
      </c>
      <c r="N130" s="363">
        <v>0</v>
      </c>
      <c r="O130" s="363">
        <v>0</v>
      </c>
      <c r="P130" s="363">
        <v>0</v>
      </c>
      <c r="Q130" s="363">
        <v>0</v>
      </c>
      <c r="R130" s="363">
        <v>0</v>
      </c>
      <c r="S130" s="363">
        <v>0</v>
      </c>
      <c r="T130" s="363">
        <v>0</v>
      </c>
      <c r="U130" s="363">
        <v>0</v>
      </c>
      <c r="V130" s="363">
        <v>0</v>
      </c>
      <c r="W130" s="363">
        <v>0</v>
      </c>
      <c r="X130" s="363">
        <v>0</v>
      </c>
      <c r="Y130" s="363">
        <v>0</v>
      </c>
      <c r="Z130" s="363">
        <v>0</v>
      </c>
      <c r="AA130" s="363">
        <v>0</v>
      </c>
      <c r="AB130" s="363">
        <v>0</v>
      </c>
      <c r="AC130" s="363">
        <v>0</v>
      </c>
      <c r="AD130" s="363">
        <v>0</v>
      </c>
      <c r="AE130" s="363">
        <v>0</v>
      </c>
      <c r="AF130" s="363">
        <v>0</v>
      </c>
      <c r="AG130" s="363">
        <v>0</v>
      </c>
      <c r="AH130" s="363">
        <v>0</v>
      </c>
      <c r="AI130" s="363">
        <v>0</v>
      </c>
      <c r="AJ130" s="363">
        <v>0</v>
      </c>
      <c r="AK130" s="363">
        <v>0</v>
      </c>
      <c r="AL130" s="363">
        <v>0</v>
      </c>
      <c r="AM130" s="363">
        <v>0</v>
      </c>
      <c r="AN130" s="363">
        <v>0</v>
      </c>
      <c r="AO130" s="363">
        <v>0</v>
      </c>
      <c r="AP130" s="363">
        <v>0</v>
      </c>
      <c r="AQ130" s="363">
        <v>0</v>
      </c>
      <c r="AR130" s="363">
        <v>0</v>
      </c>
      <c r="AS130" s="363">
        <v>0</v>
      </c>
      <c r="AT130" s="363">
        <v>0</v>
      </c>
      <c r="AU130" s="363">
        <v>0</v>
      </c>
      <c r="AV130" s="363">
        <v>0</v>
      </c>
      <c r="AW130" s="363">
        <v>0</v>
      </c>
      <c r="AX130" s="363">
        <v>0</v>
      </c>
      <c r="AY130" s="363">
        <v>584</v>
      </c>
      <c r="AZ130" s="363">
        <v>618</v>
      </c>
      <c r="BA130" s="363">
        <v>667</v>
      </c>
      <c r="BB130" s="363">
        <v>707</v>
      </c>
      <c r="BC130" s="363">
        <v>759</v>
      </c>
      <c r="BD130" s="363">
        <v>811</v>
      </c>
      <c r="BE130" s="363">
        <v>856</v>
      </c>
      <c r="BF130" s="363">
        <v>898</v>
      </c>
      <c r="BG130" s="363">
        <v>934</v>
      </c>
      <c r="BH130" s="363">
        <v>967</v>
      </c>
      <c r="BI130" s="363">
        <v>975</v>
      </c>
      <c r="BJ130" s="363">
        <v>987</v>
      </c>
      <c r="BK130" s="363">
        <v>1002</v>
      </c>
      <c r="BL130" s="363">
        <v>986</v>
      </c>
      <c r="BM130" s="363">
        <v>854</v>
      </c>
      <c r="BN130" s="363">
        <v>773</v>
      </c>
      <c r="BO130" s="363">
        <v>668</v>
      </c>
      <c r="BP130" s="363">
        <v>399</v>
      </c>
      <c r="BQ130" s="363">
        <v>174</v>
      </c>
      <c r="BR130" s="363">
        <v>95</v>
      </c>
      <c r="BS130" s="363">
        <v>65</v>
      </c>
      <c r="BT130" s="363">
        <v>49</v>
      </c>
      <c r="BU130" s="363">
        <v>39</v>
      </c>
      <c r="BV130" s="363">
        <v>32</v>
      </c>
      <c r="BW130" s="363">
        <v>25</v>
      </c>
      <c r="BX130" s="363">
        <v>23</v>
      </c>
      <c r="BY130" s="363">
        <v>21</v>
      </c>
      <c r="BZ130" s="363">
        <v>19</v>
      </c>
      <c r="CA130" s="363">
        <v>17</v>
      </c>
      <c r="CB130" s="363">
        <v>15</v>
      </c>
      <c r="CC130" s="364">
        <v>13</v>
      </c>
    </row>
    <row r="131" spans="1:81" x14ac:dyDescent="0.4">
      <c r="B131" s="255" t="s">
        <v>407</v>
      </c>
      <c r="D131" s="363">
        <v>0</v>
      </c>
      <c r="E131" s="363">
        <v>0</v>
      </c>
      <c r="F131" s="363">
        <v>0</v>
      </c>
      <c r="G131" s="363">
        <v>0</v>
      </c>
      <c r="H131" s="363">
        <v>0</v>
      </c>
      <c r="I131" s="363">
        <v>0</v>
      </c>
      <c r="J131" s="363">
        <v>0</v>
      </c>
      <c r="K131" s="363">
        <v>0</v>
      </c>
      <c r="L131" s="363">
        <v>0</v>
      </c>
      <c r="M131" s="363">
        <v>0</v>
      </c>
      <c r="N131" s="363">
        <v>0</v>
      </c>
      <c r="O131" s="363">
        <v>0</v>
      </c>
      <c r="P131" s="363">
        <v>0</v>
      </c>
      <c r="Q131" s="363">
        <v>0</v>
      </c>
      <c r="R131" s="363">
        <v>0</v>
      </c>
      <c r="S131" s="363">
        <v>0</v>
      </c>
      <c r="T131" s="363">
        <v>0</v>
      </c>
      <c r="U131" s="363">
        <v>0</v>
      </c>
      <c r="V131" s="363">
        <v>0</v>
      </c>
      <c r="W131" s="363">
        <v>0</v>
      </c>
      <c r="X131" s="363">
        <v>0</v>
      </c>
      <c r="Y131" s="363">
        <v>0</v>
      </c>
      <c r="Z131" s="363">
        <v>0</v>
      </c>
      <c r="AA131" s="363">
        <v>0</v>
      </c>
      <c r="AB131" s="363">
        <v>0</v>
      </c>
      <c r="AC131" s="363">
        <v>0</v>
      </c>
      <c r="AD131" s="363">
        <v>0</v>
      </c>
      <c r="AE131" s="363">
        <v>0</v>
      </c>
      <c r="AF131" s="363">
        <v>0</v>
      </c>
      <c r="AG131" s="363">
        <v>0</v>
      </c>
      <c r="AH131" s="363">
        <v>0</v>
      </c>
      <c r="AI131" s="363">
        <v>0</v>
      </c>
      <c r="AJ131" s="363">
        <v>0</v>
      </c>
      <c r="AK131" s="363">
        <v>0</v>
      </c>
      <c r="AL131" s="363">
        <v>0</v>
      </c>
      <c r="AM131" s="363">
        <v>0</v>
      </c>
      <c r="AN131" s="363">
        <v>0</v>
      </c>
      <c r="AO131" s="363">
        <v>0</v>
      </c>
      <c r="AP131" s="363">
        <v>0</v>
      </c>
      <c r="AQ131" s="363">
        <v>0</v>
      </c>
      <c r="AR131" s="363">
        <v>0</v>
      </c>
      <c r="AS131" s="363">
        <v>0</v>
      </c>
      <c r="AT131" s="363">
        <v>0</v>
      </c>
      <c r="AU131" s="363">
        <v>0</v>
      </c>
      <c r="AV131" s="363">
        <v>0</v>
      </c>
      <c r="AW131" s="363">
        <v>0</v>
      </c>
      <c r="AX131" s="363">
        <v>0</v>
      </c>
      <c r="AY131" s="363">
        <v>6</v>
      </c>
      <c r="AZ131" s="363">
        <v>5</v>
      </c>
      <c r="BA131" s="363">
        <v>4</v>
      </c>
      <c r="BB131" s="363">
        <v>5</v>
      </c>
      <c r="BC131" s="363">
        <v>0</v>
      </c>
      <c r="BD131" s="363">
        <v>0</v>
      </c>
      <c r="BE131" s="363">
        <v>0</v>
      </c>
      <c r="BF131" s="363">
        <v>0</v>
      </c>
      <c r="BG131" s="363">
        <v>0</v>
      </c>
      <c r="BH131" s="363">
        <v>0</v>
      </c>
      <c r="BI131" s="363">
        <v>0</v>
      </c>
      <c r="BJ131" s="363">
        <v>0</v>
      </c>
      <c r="BK131" s="363">
        <v>0</v>
      </c>
      <c r="BL131" s="363">
        <v>0</v>
      </c>
      <c r="BM131" s="363">
        <v>0</v>
      </c>
      <c r="BN131" s="363">
        <v>0</v>
      </c>
      <c r="BO131" s="363">
        <v>0</v>
      </c>
      <c r="BP131" s="363">
        <v>0</v>
      </c>
      <c r="BQ131" s="363">
        <v>0</v>
      </c>
      <c r="BR131" s="363">
        <v>0</v>
      </c>
      <c r="BS131" s="363">
        <v>0</v>
      </c>
      <c r="BT131" s="363">
        <v>0</v>
      </c>
      <c r="BU131" s="363">
        <v>0</v>
      </c>
      <c r="BV131" s="363">
        <v>0</v>
      </c>
      <c r="BW131" s="363">
        <v>0</v>
      </c>
      <c r="BX131" s="363">
        <v>0</v>
      </c>
      <c r="BY131" s="363">
        <v>0</v>
      </c>
      <c r="BZ131" s="363">
        <v>0</v>
      </c>
      <c r="CA131" s="363">
        <v>0</v>
      </c>
      <c r="CB131" s="363">
        <v>0</v>
      </c>
      <c r="CC131" s="364">
        <v>0</v>
      </c>
    </row>
    <row r="132" spans="1:81" s="219" customFormat="1" ht="26.25" customHeight="1" x14ac:dyDescent="0.4">
      <c r="A132" s="316"/>
      <c r="B132" s="93" t="s">
        <v>246</v>
      </c>
      <c r="D132" s="360" t="s">
        <v>443</v>
      </c>
      <c r="E132" s="360" t="s">
        <v>443</v>
      </c>
      <c r="F132" s="360" t="s">
        <v>443</v>
      </c>
      <c r="G132" s="360" t="s">
        <v>443</v>
      </c>
      <c r="H132" s="360" t="s">
        <v>443</v>
      </c>
      <c r="I132" s="360" t="s">
        <v>443</v>
      </c>
      <c r="J132" s="360" t="s">
        <v>443</v>
      </c>
      <c r="K132" s="360" t="s">
        <v>443</v>
      </c>
      <c r="L132" s="360" t="s">
        <v>443</v>
      </c>
      <c r="M132" s="360" t="s">
        <v>443</v>
      </c>
      <c r="N132" s="360" t="s">
        <v>443</v>
      </c>
      <c r="O132" s="360" t="s">
        <v>443</v>
      </c>
      <c r="P132" s="360" t="s">
        <v>443</v>
      </c>
      <c r="Q132" s="360" t="s">
        <v>443</v>
      </c>
      <c r="R132" s="360" t="s">
        <v>443</v>
      </c>
      <c r="S132" s="360" t="s">
        <v>443</v>
      </c>
      <c r="T132" s="360" t="s">
        <v>443</v>
      </c>
      <c r="U132" s="360" t="s">
        <v>443</v>
      </c>
      <c r="V132" s="360" t="s">
        <v>443</v>
      </c>
      <c r="W132" s="360" t="s">
        <v>443</v>
      </c>
      <c r="X132" s="360" t="s">
        <v>443</v>
      </c>
      <c r="Y132" s="360" t="s">
        <v>443</v>
      </c>
      <c r="Z132" s="360" t="s">
        <v>443</v>
      </c>
      <c r="AA132" s="360" t="s">
        <v>443</v>
      </c>
      <c r="AB132" s="360" t="s">
        <v>443</v>
      </c>
      <c r="AC132" s="360" t="s">
        <v>443</v>
      </c>
      <c r="AD132" s="360" t="s">
        <v>443</v>
      </c>
      <c r="AE132" s="360" t="s">
        <v>443</v>
      </c>
      <c r="AF132" s="360" t="s">
        <v>443</v>
      </c>
      <c r="AG132" s="360" t="s">
        <v>443</v>
      </c>
      <c r="AH132" s="360">
        <v>586</v>
      </c>
      <c r="AI132" s="360">
        <v>613</v>
      </c>
      <c r="AJ132" s="360">
        <v>643</v>
      </c>
      <c r="AK132" s="360">
        <v>710</v>
      </c>
      <c r="AL132" s="360">
        <v>754</v>
      </c>
      <c r="AM132" s="360">
        <v>796</v>
      </c>
      <c r="AN132" s="360">
        <v>861</v>
      </c>
      <c r="AO132" s="360">
        <v>921</v>
      </c>
      <c r="AP132" s="360">
        <v>974</v>
      </c>
      <c r="AQ132" s="360">
        <v>1067</v>
      </c>
      <c r="AR132" s="360">
        <v>1178</v>
      </c>
      <c r="AS132" s="360">
        <v>1300</v>
      </c>
      <c r="AT132" s="360">
        <v>1441</v>
      </c>
      <c r="AU132" s="360">
        <v>1623</v>
      </c>
      <c r="AV132" s="360">
        <v>1826</v>
      </c>
      <c r="AW132" s="360">
        <v>1990</v>
      </c>
      <c r="AX132" s="360">
        <v>2142</v>
      </c>
      <c r="AY132" s="360">
        <v>0</v>
      </c>
      <c r="AZ132" s="360">
        <v>0</v>
      </c>
      <c r="BA132" s="360">
        <v>0</v>
      </c>
      <c r="BB132" s="360">
        <v>0</v>
      </c>
      <c r="BC132" s="360">
        <v>0</v>
      </c>
      <c r="BD132" s="360">
        <v>0</v>
      </c>
      <c r="BE132" s="360">
        <v>0</v>
      </c>
      <c r="BF132" s="360">
        <v>0</v>
      </c>
      <c r="BG132" s="360">
        <v>0</v>
      </c>
      <c r="BH132" s="360">
        <v>0</v>
      </c>
      <c r="BI132" s="360">
        <v>0</v>
      </c>
      <c r="BJ132" s="360">
        <v>0</v>
      </c>
      <c r="BK132" s="360">
        <v>0</v>
      </c>
      <c r="BL132" s="360">
        <v>0</v>
      </c>
      <c r="BM132" s="360">
        <v>0</v>
      </c>
      <c r="BN132" s="360">
        <v>0</v>
      </c>
      <c r="BO132" s="360">
        <v>0</v>
      </c>
      <c r="BP132" s="360">
        <v>0</v>
      </c>
      <c r="BQ132" s="360">
        <v>0</v>
      </c>
      <c r="BR132" s="360">
        <v>0</v>
      </c>
      <c r="BS132" s="360">
        <v>0</v>
      </c>
      <c r="BT132" s="360">
        <v>0</v>
      </c>
      <c r="BU132" s="360">
        <v>0</v>
      </c>
      <c r="BV132" s="360">
        <v>0</v>
      </c>
      <c r="BW132" s="360">
        <v>0</v>
      </c>
      <c r="BX132" s="360">
        <v>0</v>
      </c>
      <c r="BY132" s="360">
        <v>0</v>
      </c>
      <c r="BZ132" s="360">
        <v>0</v>
      </c>
      <c r="CA132" s="360">
        <v>0</v>
      </c>
      <c r="CB132" s="360">
        <v>0</v>
      </c>
      <c r="CC132" s="361">
        <v>0</v>
      </c>
    </row>
    <row r="133" spans="1:81" x14ac:dyDescent="0.4">
      <c r="A133" s="330"/>
      <c r="B133" s="362" t="s">
        <v>408</v>
      </c>
      <c r="D133" s="363" t="s">
        <v>443</v>
      </c>
      <c r="E133" s="363" t="s">
        <v>443</v>
      </c>
      <c r="F133" s="363" t="s">
        <v>443</v>
      </c>
      <c r="G133" s="363" t="s">
        <v>443</v>
      </c>
      <c r="H133" s="363" t="s">
        <v>443</v>
      </c>
      <c r="I133" s="363" t="s">
        <v>443</v>
      </c>
      <c r="J133" s="363" t="s">
        <v>443</v>
      </c>
      <c r="K133" s="363" t="s">
        <v>443</v>
      </c>
      <c r="L133" s="363" t="s">
        <v>443</v>
      </c>
      <c r="M133" s="363" t="s">
        <v>443</v>
      </c>
      <c r="N133" s="363" t="s">
        <v>443</v>
      </c>
      <c r="O133" s="363" t="s">
        <v>443</v>
      </c>
      <c r="P133" s="363" t="s">
        <v>443</v>
      </c>
      <c r="Q133" s="363" t="s">
        <v>443</v>
      </c>
      <c r="R133" s="363" t="s">
        <v>443</v>
      </c>
      <c r="S133" s="363" t="s">
        <v>443</v>
      </c>
      <c r="T133" s="363" t="s">
        <v>443</v>
      </c>
      <c r="U133" s="363" t="s">
        <v>443</v>
      </c>
      <c r="V133" s="363" t="s">
        <v>443</v>
      </c>
      <c r="W133" s="363" t="s">
        <v>443</v>
      </c>
      <c r="X133" s="363" t="s">
        <v>443</v>
      </c>
      <c r="Y133" s="363" t="s">
        <v>443</v>
      </c>
      <c r="Z133" s="363" t="s">
        <v>443</v>
      </c>
      <c r="AA133" s="363" t="s">
        <v>443</v>
      </c>
      <c r="AB133" s="363" t="s">
        <v>443</v>
      </c>
      <c r="AC133" s="363" t="s">
        <v>443</v>
      </c>
      <c r="AD133" s="363" t="s">
        <v>443</v>
      </c>
      <c r="AE133" s="363" t="s">
        <v>443</v>
      </c>
      <c r="AF133" s="363" t="s">
        <v>443</v>
      </c>
      <c r="AG133" s="363" t="s">
        <v>443</v>
      </c>
      <c r="AH133" s="363">
        <v>545</v>
      </c>
      <c r="AI133" s="363">
        <v>565</v>
      </c>
      <c r="AJ133" s="363">
        <v>591</v>
      </c>
      <c r="AK133" s="363">
        <v>654</v>
      </c>
      <c r="AL133" s="363">
        <v>694</v>
      </c>
      <c r="AM133" s="363">
        <v>730</v>
      </c>
      <c r="AN133" s="363">
        <v>782</v>
      </c>
      <c r="AO133" s="363">
        <v>826</v>
      </c>
      <c r="AP133" s="363">
        <v>857</v>
      </c>
      <c r="AQ133" s="363">
        <v>926</v>
      </c>
      <c r="AR133" s="363">
        <v>1012</v>
      </c>
      <c r="AS133" s="363">
        <v>1105</v>
      </c>
      <c r="AT133" s="363">
        <v>1214</v>
      </c>
      <c r="AU133" s="363">
        <v>1366</v>
      </c>
      <c r="AV133" s="363">
        <v>1547</v>
      </c>
      <c r="AW133" s="363">
        <v>1694</v>
      </c>
      <c r="AX133" s="363">
        <v>1838</v>
      </c>
      <c r="AY133" s="363">
        <v>0</v>
      </c>
      <c r="AZ133" s="363">
        <v>0</v>
      </c>
      <c r="BA133" s="363">
        <v>0</v>
      </c>
      <c r="BB133" s="363">
        <v>0</v>
      </c>
      <c r="BC133" s="363">
        <v>0</v>
      </c>
      <c r="BD133" s="363">
        <v>0</v>
      </c>
      <c r="BE133" s="363">
        <v>0</v>
      </c>
      <c r="BF133" s="363">
        <v>0</v>
      </c>
      <c r="BG133" s="363">
        <v>0</v>
      </c>
      <c r="BH133" s="363">
        <v>0</v>
      </c>
      <c r="BI133" s="363">
        <v>0</v>
      </c>
      <c r="BJ133" s="363">
        <v>0</v>
      </c>
      <c r="BK133" s="363">
        <v>0</v>
      </c>
      <c r="BL133" s="363">
        <v>0</v>
      </c>
      <c r="BM133" s="363">
        <v>0</v>
      </c>
      <c r="BN133" s="363">
        <v>0</v>
      </c>
      <c r="BO133" s="363">
        <v>0</v>
      </c>
      <c r="BP133" s="363">
        <v>0</v>
      </c>
      <c r="BQ133" s="363">
        <v>0</v>
      </c>
      <c r="BR133" s="363">
        <v>0</v>
      </c>
      <c r="BS133" s="363">
        <v>0</v>
      </c>
      <c r="BT133" s="363">
        <v>0</v>
      </c>
      <c r="BU133" s="363">
        <v>0</v>
      </c>
      <c r="BV133" s="363">
        <v>0</v>
      </c>
      <c r="BW133" s="363">
        <v>0</v>
      </c>
      <c r="BX133" s="363">
        <v>0</v>
      </c>
      <c r="BY133" s="363">
        <v>0</v>
      </c>
      <c r="BZ133" s="363">
        <v>0</v>
      </c>
      <c r="CA133" s="363">
        <v>0</v>
      </c>
      <c r="CB133" s="363">
        <v>0</v>
      </c>
      <c r="CC133" s="364">
        <v>0</v>
      </c>
    </row>
    <row r="134" spans="1:81" x14ac:dyDescent="0.4">
      <c r="A134" s="330"/>
      <c r="B134" s="362" t="s">
        <v>407</v>
      </c>
      <c r="D134" s="363" t="s">
        <v>443</v>
      </c>
      <c r="E134" s="363" t="s">
        <v>443</v>
      </c>
      <c r="F134" s="363" t="s">
        <v>443</v>
      </c>
      <c r="G134" s="363" t="s">
        <v>443</v>
      </c>
      <c r="H134" s="363" t="s">
        <v>443</v>
      </c>
      <c r="I134" s="363" t="s">
        <v>443</v>
      </c>
      <c r="J134" s="363" t="s">
        <v>443</v>
      </c>
      <c r="K134" s="363" t="s">
        <v>443</v>
      </c>
      <c r="L134" s="363" t="s">
        <v>443</v>
      </c>
      <c r="M134" s="363" t="s">
        <v>443</v>
      </c>
      <c r="N134" s="363" t="s">
        <v>443</v>
      </c>
      <c r="O134" s="363" t="s">
        <v>443</v>
      </c>
      <c r="P134" s="363" t="s">
        <v>443</v>
      </c>
      <c r="Q134" s="363" t="s">
        <v>443</v>
      </c>
      <c r="R134" s="363" t="s">
        <v>443</v>
      </c>
      <c r="S134" s="363" t="s">
        <v>443</v>
      </c>
      <c r="T134" s="363" t="s">
        <v>443</v>
      </c>
      <c r="U134" s="363" t="s">
        <v>443</v>
      </c>
      <c r="V134" s="363" t="s">
        <v>443</v>
      </c>
      <c r="W134" s="363" t="s">
        <v>443</v>
      </c>
      <c r="X134" s="363" t="s">
        <v>443</v>
      </c>
      <c r="Y134" s="363" t="s">
        <v>443</v>
      </c>
      <c r="Z134" s="363" t="s">
        <v>443</v>
      </c>
      <c r="AA134" s="363" t="s">
        <v>443</v>
      </c>
      <c r="AB134" s="363" t="s">
        <v>443</v>
      </c>
      <c r="AC134" s="363" t="s">
        <v>443</v>
      </c>
      <c r="AD134" s="363" t="s">
        <v>443</v>
      </c>
      <c r="AE134" s="363" t="s">
        <v>443</v>
      </c>
      <c r="AF134" s="363" t="s">
        <v>443</v>
      </c>
      <c r="AG134" s="363" t="s">
        <v>443</v>
      </c>
      <c r="AH134" s="363">
        <v>40</v>
      </c>
      <c r="AI134" s="363">
        <v>48</v>
      </c>
      <c r="AJ134" s="363">
        <v>52</v>
      </c>
      <c r="AK134" s="363">
        <v>56</v>
      </c>
      <c r="AL134" s="363">
        <v>60</v>
      </c>
      <c r="AM134" s="363">
        <v>66</v>
      </c>
      <c r="AN134" s="363">
        <v>79</v>
      </c>
      <c r="AO134" s="363">
        <v>95</v>
      </c>
      <c r="AP134" s="363">
        <v>117</v>
      </c>
      <c r="AQ134" s="363">
        <v>142</v>
      </c>
      <c r="AR134" s="363">
        <v>166</v>
      </c>
      <c r="AS134" s="363">
        <v>195</v>
      </c>
      <c r="AT134" s="363">
        <v>228</v>
      </c>
      <c r="AU134" s="363">
        <v>257</v>
      </c>
      <c r="AV134" s="363">
        <v>279</v>
      </c>
      <c r="AW134" s="363">
        <v>297</v>
      </c>
      <c r="AX134" s="363">
        <v>305</v>
      </c>
      <c r="AY134" s="363">
        <v>0</v>
      </c>
      <c r="AZ134" s="363">
        <v>0</v>
      </c>
      <c r="BA134" s="363">
        <v>0</v>
      </c>
      <c r="BB134" s="363">
        <v>0</v>
      </c>
      <c r="BC134" s="363">
        <v>0</v>
      </c>
      <c r="BD134" s="363">
        <v>0</v>
      </c>
      <c r="BE134" s="363">
        <v>0</v>
      </c>
      <c r="BF134" s="363">
        <v>0</v>
      </c>
      <c r="BG134" s="363">
        <v>0</v>
      </c>
      <c r="BH134" s="363">
        <v>0</v>
      </c>
      <c r="BI134" s="363">
        <v>0</v>
      </c>
      <c r="BJ134" s="363">
        <v>0</v>
      </c>
      <c r="BK134" s="363">
        <v>0</v>
      </c>
      <c r="BL134" s="363">
        <v>0</v>
      </c>
      <c r="BM134" s="363">
        <v>0</v>
      </c>
      <c r="BN134" s="363">
        <v>0</v>
      </c>
      <c r="BO134" s="363">
        <v>0</v>
      </c>
      <c r="BP134" s="363">
        <v>0</v>
      </c>
      <c r="BQ134" s="363">
        <v>0</v>
      </c>
      <c r="BR134" s="363">
        <v>0</v>
      </c>
      <c r="BS134" s="363">
        <v>0</v>
      </c>
      <c r="BT134" s="363">
        <v>0</v>
      </c>
      <c r="BU134" s="363">
        <v>0</v>
      </c>
      <c r="BV134" s="363">
        <v>0</v>
      </c>
      <c r="BW134" s="363">
        <v>0</v>
      </c>
      <c r="BX134" s="363">
        <v>0</v>
      </c>
      <c r="BY134" s="363">
        <v>0</v>
      </c>
      <c r="BZ134" s="363">
        <v>0</v>
      </c>
      <c r="CA134" s="363">
        <v>0</v>
      </c>
      <c r="CB134" s="363">
        <v>0</v>
      </c>
      <c r="CC134" s="364">
        <v>0</v>
      </c>
    </row>
    <row r="135" spans="1:81" ht="25.5" customHeight="1" x14ac:dyDescent="0.4">
      <c r="B135" s="65" t="s">
        <v>648</v>
      </c>
      <c r="D135" s="363">
        <v>0</v>
      </c>
      <c r="E135" s="363">
        <v>0</v>
      </c>
      <c r="F135" s="363">
        <v>0</v>
      </c>
      <c r="G135" s="363">
        <v>0</v>
      </c>
      <c r="H135" s="363">
        <v>0</v>
      </c>
      <c r="I135" s="363">
        <v>0</v>
      </c>
      <c r="J135" s="363">
        <v>0</v>
      </c>
      <c r="K135" s="363">
        <v>0</v>
      </c>
      <c r="L135" s="363">
        <v>0</v>
      </c>
      <c r="M135" s="363">
        <v>0</v>
      </c>
      <c r="N135" s="363">
        <v>0</v>
      </c>
      <c r="O135" s="363">
        <v>0</v>
      </c>
      <c r="P135" s="363">
        <v>0</v>
      </c>
      <c r="Q135" s="363">
        <v>0</v>
      </c>
      <c r="R135" s="363">
        <v>0</v>
      </c>
      <c r="S135" s="363">
        <v>0</v>
      </c>
      <c r="T135" s="363">
        <v>0</v>
      </c>
      <c r="U135" s="363">
        <v>0</v>
      </c>
      <c r="V135" s="363">
        <v>0</v>
      </c>
      <c r="W135" s="363">
        <v>0</v>
      </c>
      <c r="X135" s="363">
        <v>0</v>
      </c>
      <c r="Y135" s="363">
        <v>0</v>
      </c>
      <c r="Z135" s="363">
        <v>0</v>
      </c>
      <c r="AA135" s="363">
        <v>0</v>
      </c>
      <c r="AB135" s="363">
        <v>0</v>
      </c>
      <c r="AC135" s="363">
        <v>0</v>
      </c>
      <c r="AD135" s="363">
        <v>0</v>
      </c>
      <c r="AE135" s="363">
        <v>0</v>
      </c>
      <c r="AF135" s="363">
        <v>0</v>
      </c>
      <c r="AG135" s="363">
        <v>0</v>
      </c>
      <c r="AH135" s="363">
        <v>0</v>
      </c>
      <c r="AI135" s="363">
        <v>0</v>
      </c>
      <c r="AJ135" s="363">
        <v>0</v>
      </c>
      <c r="AK135" s="363">
        <v>0</v>
      </c>
      <c r="AL135" s="363">
        <v>0</v>
      </c>
      <c r="AM135" s="363">
        <v>0</v>
      </c>
      <c r="AN135" s="363">
        <v>813</v>
      </c>
      <c r="AO135" s="363">
        <v>864</v>
      </c>
      <c r="AP135" s="363">
        <v>900</v>
      </c>
      <c r="AQ135" s="363">
        <v>964</v>
      </c>
      <c r="AR135" s="363">
        <v>1030</v>
      </c>
      <c r="AS135" s="363">
        <v>1099</v>
      </c>
      <c r="AT135" s="363">
        <v>1181</v>
      </c>
      <c r="AU135" s="363">
        <v>1303</v>
      </c>
      <c r="AV135" s="363">
        <v>1439</v>
      </c>
      <c r="AW135" s="363">
        <v>1540</v>
      </c>
      <c r="AX135" s="363">
        <v>1624</v>
      </c>
      <c r="AY135" s="363">
        <v>0</v>
      </c>
      <c r="AZ135" s="363">
        <v>0</v>
      </c>
      <c r="BA135" s="363">
        <v>0</v>
      </c>
      <c r="BB135" s="363">
        <v>0</v>
      </c>
      <c r="BC135" s="363">
        <v>0</v>
      </c>
      <c r="BD135" s="363">
        <v>0</v>
      </c>
      <c r="BE135" s="363">
        <v>0</v>
      </c>
      <c r="BF135" s="363">
        <v>0</v>
      </c>
      <c r="BG135" s="363">
        <v>0</v>
      </c>
      <c r="BH135" s="363">
        <v>0</v>
      </c>
      <c r="BI135" s="363">
        <v>0</v>
      </c>
      <c r="BJ135" s="363">
        <v>0</v>
      </c>
      <c r="BK135" s="363">
        <v>0</v>
      </c>
      <c r="BL135" s="363">
        <v>0</v>
      </c>
      <c r="BM135" s="363">
        <v>0</v>
      </c>
      <c r="BN135" s="363">
        <v>0</v>
      </c>
      <c r="BO135" s="363">
        <v>0</v>
      </c>
      <c r="BP135" s="363">
        <v>0</v>
      </c>
      <c r="BQ135" s="363">
        <v>0</v>
      </c>
      <c r="BR135" s="363">
        <v>0</v>
      </c>
      <c r="BS135" s="363">
        <v>0</v>
      </c>
      <c r="BT135" s="363">
        <v>0</v>
      </c>
      <c r="BU135" s="363">
        <v>0</v>
      </c>
      <c r="BV135" s="363">
        <v>0</v>
      </c>
      <c r="BW135" s="363">
        <v>0</v>
      </c>
      <c r="BX135" s="363">
        <v>0</v>
      </c>
      <c r="BY135" s="363">
        <v>0</v>
      </c>
      <c r="BZ135" s="363">
        <v>0</v>
      </c>
      <c r="CA135" s="363">
        <v>0</v>
      </c>
      <c r="CB135" s="363">
        <v>0</v>
      </c>
      <c r="CC135" s="364">
        <v>0</v>
      </c>
    </row>
    <row r="136" spans="1:81" x14ac:dyDescent="0.4">
      <c r="B136" s="255" t="s">
        <v>408</v>
      </c>
      <c r="D136" s="363">
        <v>0</v>
      </c>
      <c r="E136" s="363">
        <v>0</v>
      </c>
      <c r="F136" s="363">
        <v>0</v>
      </c>
      <c r="G136" s="363">
        <v>0</v>
      </c>
      <c r="H136" s="363">
        <v>0</v>
      </c>
      <c r="I136" s="363">
        <v>0</v>
      </c>
      <c r="J136" s="363">
        <v>0</v>
      </c>
      <c r="K136" s="363">
        <v>0</v>
      </c>
      <c r="L136" s="363">
        <v>0</v>
      </c>
      <c r="M136" s="363">
        <v>0</v>
      </c>
      <c r="N136" s="363">
        <v>0</v>
      </c>
      <c r="O136" s="363">
        <v>0</v>
      </c>
      <c r="P136" s="363">
        <v>0</v>
      </c>
      <c r="Q136" s="363">
        <v>0</v>
      </c>
      <c r="R136" s="363">
        <v>0</v>
      </c>
      <c r="S136" s="363">
        <v>0</v>
      </c>
      <c r="T136" s="363">
        <v>0</v>
      </c>
      <c r="U136" s="363">
        <v>0</v>
      </c>
      <c r="V136" s="363">
        <v>0</v>
      </c>
      <c r="W136" s="363">
        <v>0</v>
      </c>
      <c r="X136" s="363">
        <v>0</v>
      </c>
      <c r="Y136" s="363">
        <v>0</v>
      </c>
      <c r="Z136" s="363">
        <v>0</v>
      </c>
      <c r="AA136" s="363">
        <v>0</v>
      </c>
      <c r="AB136" s="363">
        <v>0</v>
      </c>
      <c r="AC136" s="363">
        <v>0</v>
      </c>
      <c r="AD136" s="363">
        <v>0</v>
      </c>
      <c r="AE136" s="363">
        <v>0</v>
      </c>
      <c r="AF136" s="363">
        <v>0</v>
      </c>
      <c r="AG136" s="363">
        <v>0</v>
      </c>
      <c r="AH136" s="363">
        <v>0</v>
      </c>
      <c r="AI136" s="363">
        <v>0</v>
      </c>
      <c r="AJ136" s="363">
        <v>0</v>
      </c>
      <c r="AK136" s="363">
        <v>0</v>
      </c>
      <c r="AL136" s="363">
        <v>0</v>
      </c>
      <c r="AM136" s="363">
        <v>0</v>
      </c>
      <c r="AN136" s="363">
        <v>734</v>
      </c>
      <c r="AO136" s="363">
        <v>768</v>
      </c>
      <c r="AP136" s="363">
        <v>782</v>
      </c>
      <c r="AQ136" s="363">
        <v>823</v>
      </c>
      <c r="AR136" s="363">
        <v>864</v>
      </c>
      <c r="AS136" s="363">
        <v>904</v>
      </c>
      <c r="AT136" s="363">
        <v>955</v>
      </c>
      <c r="AU136" s="363">
        <v>1048</v>
      </c>
      <c r="AV136" s="363">
        <v>1164</v>
      </c>
      <c r="AW136" s="363">
        <v>1249</v>
      </c>
      <c r="AX136" s="363">
        <v>1325</v>
      </c>
      <c r="AY136" s="363">
        <v>0</v>
      </c>
      <c r="AZ136" s="363">
        <v>0</v>
      </c>
      <c r="BA136" s="363">
        <v>0</v>
      </c>
      <c r="BB136" s="363">
        <v>0</v>
      </c>
      <c r="BC136" s="363">
        <v>0</v>
      </c>
      <c r="BD136" s="363">
        <v>0</v>
      </c>
      <c r="BE136" s="363">
        <v>0</v>
      </c>
      <c r="BF136" s="363">
        <v>0</v>
      </c>
      <c r="BG136" s="363">
        <v>0</v>
      </c>
      <c r="BH136" s="363">
        <v>0</v>
      </c>
      <c r="BI136" s="363">
        <v>0</v>
      </c>
      <c r="BJ136" s="363">
        <v>0</v>
      </c>
      <c r="BK136" s="363">
        <v>0</v>
      </c>
      <c r="BL136" s="363">
        <v>0</v>
      </c>
      <c r="BM136" s="363">
        <v>0</v>
      </c>
      <c r="BN136" s="363">
        <v>0</v>
      </c>
      <c r="BO136" s="363">
        <v>0</v>
      </c>
      <c r="BP136" s="363">
        <v>0</v>
      </c>
      <c r="BQ136" s="363">
        <v>0</v>
      </c>
      <c r="BR136" s="363">
        <v>0</v>
      </c>
      <c r="BS136" s="363">
        <v>0</v>
      </c>
      <c r="BT136" s="363">
        <v>0</v>
      </c>
      <c r="BU136" s="363">
        <v>0</v>
      </c>
      <c r="BV136" s="363">
        <v>0</v>
      </c>
      <c r="BW136" s="363">
        <v>0</v>
      </c>
      <c r="BX136" s="363">
        <v>0</v>
      </c>
      <c r="BY136" s="363">
        <v>0</v>
      </c>
      <c r="BZ136" s="363">
        <v>0</v>
      </c>
      <c r="CA136" s="363">
        <v>0</v>
      </c>
      <c r="CB136" s="363">
        <v>0</v>
      </c>
      <c r="CC136" s="364">
        <v>0</v>
      </c>
    </row>
    <row r="137" spans="1:81" x14ac:dyDescent="0.4">
      <c r="B137" s="255" t="s">
        <v>407</v>
      </c>
      <c r="D137" s="363">
        <v>0</v>
      </c>
      <c r="E137" s="363">
        <v>0</v>
      </c>
      <c r="F137" s="363">
        <v>0</v>
      </c>
      <c r="G137" s="363">
        <v>0</v>
      </c>
      <c r="H137" s="363">
        <v>0</v>
      </c>
      <c r="I137" s="363">
        <v>0</v>
      </c>
      <c r="J137" s="363">
        <v>0</v>
      </c>
      <c r="K137" s="363">
        <v>0</v>
      </c>
      <c r="L137" s="363">
        <v>0</v>
      </c>
      <c r="M137" s="363">
        <v>0</v>
      </c>
      <c r="N137" s="363">
        <v>0</v>
      </c>
      <c r="O137" s="363">
        <v>0</v>
      </c>
      <c r="P137" s="363">
        <v>0</v>
      </c>
      <c r="Q137" s="363">
        <v>0</v>
      </c>
      <c r="R137" s="363">
        <v>0</v>
      </c>
      <c r="S137" s="363">
        <v>0</v>
      </c>
      <c r="T137" s="363">
        <v>0</v>
      </c>
      <c r="U137" s="363">
        <v>0</v>
      </c>
      <c r="V137" s="363">
        <v>0</v>
      </c>
      <c r="W137" s="363">
        <v>0</v>
      </c>
      <c r="X137" s="363">
        <v>0</v>
      </c>
      <c r="Y137" s="363">
        <v>0</v>
      </c>
      <c r="Z137" s="363">
        <v>0</v>
      </c>
      <c r="AA137" s="363">
        <v>0</v>
      </c>
      <c r="AB137" s="363">
        <v>0</v>
      </c>
      <c r="AC137" s="363">
        <v>0</v>
      </c>
      <c r="AD137" s="363">
        <v>0</v>
      </c>
      <c r="AE137" s="363">
        <v>0</v>
      </c>
      <c r="AF137" s="363">
        <v>0</v>
      </c>
      <c r="AG137" s="363">
        <v>0</v>
      </c>
      <c r="AH137" s="363">
        <v>0</v>
      </c>
      <c r="AI137" s="363">
        <v>0</v>
      </c>
      <c r="AJ137" s="363">
        <v>0</v>
      </c>
      <c r="AK137" s="363">
        <v>0</v>
      </c>
      <c r="AL137" s="363">
        <v>0</v>
      </c>
      <c r="AM137" s="363">
        <v>0</v>
      </c>
      <c r="AN137" s="363">
        <v>79</v>
      </c>
      <c r="AO137" s="363">
        <v>96</v>
      </c>
      <c r="AP137" s="363">
        <v>118</v>
      </c>
      <c r="AQ137" s="363">
        <v>141</v>
      </c>
      <c r="AR137" s="363">
        <v>166</v>
      </c>
      <c r="AS137" s="363">
        <v>195</v>
      </c>
      <c r="AT137" s="363">
        <v>226</v>
      </c>
      <c r="AU137" s="363">
        <v>255</v>
      </c>
      <c r="AV137" s="363">
        <v>275</v>
      </c>
      <c r="AW137" s="363">
        <v>291</v>
      </c>
      <c r="AX137" s="363">
        <v>299</v>
      </c>
      <c r="AY137" s="363">
        <v>0</v>
      </c>
      <c r="AZ137" s="363">
        <v>0</v>
      </c>
      <c r="BA137" s="363">
        <v>0</v>
      </c>
      <c r="BB137" s="363">
        <v>0</v>
      </c>
      <c r="BC137" s="363">
        <v>0</v>
      </c>
      <c r="BD137" s="363">
        <v>0</v>
      </c>
      <c r="BE137" s="363">
        <v>0</v>
      </c>
      <c r="BF137" s="363">
        <v>0</v>
      </c>
      <c r="BG137" s="363">
        <v>0</v>
      </c>
      <c r="BH137" s="363">
        <v>0</v>
      </c>
      <c r="BI137" s="363">
        <v>0</v>
      </c>
      <c r="BJ137" s="363">
        <v>0</v>
      </c>
      <c r="BK137" s="363">
        <v>0</v>
      </c>
      <c r="BL137" s="363">
        <v>0</v>
      </c>
      <c r="BM137" s="363">
        <v>0</v>
      </c>
      <c r="BN137" s="363">
        <v>0</v>
      </c>
      <c r="BO137" s="363">
        <v>0</v>
      </c>
      <c r="BP137" s="363">
        <v>0</v>
      </c>
      <c r="BQ137" s="363">
        <v>0</v>
      </c>
      <c r="BR137" s="363">
        <v>0</v>
      </c>
      <c r="BS137" s="363">
        <v>0</v>
      </c>
      <c r="BT137" s="363">
        <v>0</v>
      </c>
      <c r="BU137" s="363">
        <v>0</v>
      </c>
      <c r="BV137" s="363">
        <v>0</v>
      </c>
      <c r="BW137" s="363">
        <v>0</v>
      </c>
      <c r="BX137" s="363">
        <v>0</v>
      </c>
      <c r="BY137" s="363">
        <v>0</v>
      </c>
      <c r="BZ137" s="363">
        <v>0</v>
      </c>
      <c r="CA137" s="363">
        <v>0</v>
      </c>
      <c r="CB137" s="363">
        <v>0</v>
      </c>
      <c r="CC137" s="364">
        <v>0</v>
      </c>
    </row>
    <row r="138" spans="1:81" ht="24.75" customHeight="1" x14ac:dyDescent="0.4">
      <c r="B138" s="65" t="s">
        <v>649</v>
      </c>
      <c r="D138" s="363">
        <v>0</v>
      </c>
      <c r="E138" s="363">
        <v>0</v>
      </c>
      <c r="F138" s="363">
        <v>0</v>
      </c>
      <c r="G138" s="363">
        <v>0</v>
      </c>
      <c r="H138" s="363">
        <v>0</v>
      </c>
      <c r="I138" s="363">
        <v>0</v>
      </c>
      <c r="J138" s="363">
        <v>0</v>
      </c>
      <c r="K138" s="363">
        <v>0</v>
      </c>
      <c r="L138" s="363">
        <v>0</v>
      </c>
      <c r="M138" s="363">
        <v>0</v>
      </c>
      <c r="N138" s="363">
        <v>0</v>
      </c>
      <c r="O138" s="363">
        <v>0</v>
      </c>
      <c r="P138" s="363">
        <v>0</v>
      </c>
      <c r="Q138" s="363">
        <v>0</v>
      </c>
      <c r="R138" s="363">
        <v>0</v>
      </c>
      <c r="S138" s="363">
        <v>0</v>
      </c>
      <c r="T138" s="363">
        <v>0</v>
      </c>
      <c r="U138" s="363">
        <v>0</v>
      </c>
      <c r="V138" s="363">
        <v>0</v>
      </c>
      <c r="W138" s="363">
        <v>0</v>
      </c>
      <c r="X138" s="363">
        <v>0</v>
      </c>
      <c r="Y138" s="363">
        <v>0</v>
      </c>
      <c r="Z138" s="363">
        <v>0</v>
      </c>
      <c r="AA138" s="363">
        <v>0</v>
      </c>
      <c r="AB138" s="363">
        <v>0</v>
      </c>
      <c r="AC138" s="363">
        <v>0</v>
      </c>
      <c r="AD138" s="363">
        <v>0</v>
      </c>
      <c r="AE138" s="363">
        <v>0</v>
      </c>
      <c r="AF138" s="363">
        <v>0</v>
      </c>
      <c r="AG138" s="363">
        <v>0</v>
      </c>
      <c r="AH138" s="363">
        <v>0</v>
      </c>
      <c r="AI138" s="363">
        <v>0</v>
      </c>
      <c r="AJ138" s="363">
        <v>0</v>
      </c>
      <c r="AK138" s="363">
        <v>0</v>
      </c>
      <c r="AL138" s="363">
        <v>0</v>
      </c>
      <c r="AM138" s="363">
        <v>0</v>
      </c>
      <c r="AN138" s="363">
        <v>48</v>
      </c>
      <c r="AO138" s="363">
        <v>57</v>
      </c>
      <c r="AP138" s="363">
        <v>74</v>
      </c>
      <c r="AQ138" s="363">
        <v>103</v>
      </c>
      <c r="AR138" s="363">
        <v>148</v>
      </c>
      <c r="AS138" s="363">
        <v>201</v>
      </c>
      <c r="AT138" s="363">
        <v>260</v>
      </c>
      <c r="AU138" s="363">
        <v>320</v>
      </c>
      <c r="AV138" s="363">
        <v>387</v>
      </c>
      <c r="AW138" s="363">
        <v>450</v>
      </c>
      <c r="AX138" s="363">
        <v>518</v>
      </c>
      <c r="AY138" s="363">
        <v>0</v>
      </c>
      <c r="AZ138" s="363">
        <v>0</v>
      </c>
      <c r="BA138" s="363">
        <v>0</v>
      </c>
      <c r="BB138" s="363">
        <v>0</v>
      </c>
      <c r="BC138" s="363">
        <v>0</v>
      </c>
      <c r="BD138" s="363">
        <v>0</v>
      </c>
      <c r="BE138" s="363">
        <v>0</v>
      </c>
      <c r="BF138" s="363">
        <v>0</v>
      </c>
      <c r="BG138" s="363">
        <v>0</v>
      </c>
      <c r="BH138" s="363">
        <v>0</v>
      </c>
      <c r="BI138" s="363">
        <v>0</v>
      </c>
      <c r="BJ138" s="363">
        <v>0</v>
      </c>
      <c r="BK138" s="363">
        <v>0</v>
      </c>
      <c r="BL138" s="363">
        <v>0</v>
      </c>
      <c r="BM138" s="363">
        <v>0</v>
      </c>
      <c r="BN138" s="363">
        <v>0</v>
      </c>
      <c r="BO138" s="363">
        <v>0</v>
      </c>
      <c r="BP138" s="363">
        <v>0</v>
      </c>
      <c r="BQ138" s="363">
        <v>0</v>
      </c>
      <c r="BR138" s="363">
        <v>0</v>
      </c>
      <c r="BS138" s="363">
        <v>0</v>
      </c>
      <c r="BT138" s="363">
        <v>0</v>
      </c>
      <c r="BU138" s="363">
        <v>0</v>
      </c>
      <c r="BV138" s="363">
        <v>0</v>
      </c>
      <c r="BW138" s="363">
        <v>0</v>
      </c>
      <c r="BX138" s="363">
        <v>0</v>
      </c>
      <c r="BY138" s="363">
        <v>0</v>
      </c>
      <c r="BZ138" s="363">
        <v>0</v>
      </c>
      <c r="CA138" s="363">
        <v>0</v>
      </c>
      <c r="CB138" s="363">
        <v>0</v>
      </c>
      <c r="CC138" s="364">
        <v>0</v>
      </c>
    </row>
    <row r="139" spans="1:81" x14ac:dyDescent="0.4">
      <c r="B139" s="255" t="s">
        <v>408</v>
      </c>
      <c r="D139" s="363">
        <v>0</v>
      </c>
      <c r="E139" s="363">
        <v>0</v>
      </c>
      <c r="F139" s="363">
        <v>0</v>
      </c>
      <c r="G139" s="363">
        <v>0</v>
      </c>
      <c r="H139" s="363">
        <v>0</v>
      </c>
      <c r="I139" s="363">
        <v>0</v>
      </c>
      <c r="J139" s="363">
        <v>0</v>
      </c>
      <c r="K139" s="363">
        <v>0</v>
      </c>
      <c r="L139" s="363">
        <v>0</v>
      </c>
      <c r="M139" s="363">
        <v>0</v>
      </c>
      <c r="N139" s="363">
        <v>0</v>
      </c>
      <c r="O139" s="363">
        <v>0</v>
      </c>
      <c r="P139" s="363">
        <v>0</v>
      </c>
      <c r="Q139" s="363">
        <v>0</v>
      </c>
      <c r="R139" s="363">
        <v>0</v>
      </c>
      <c r="S139" s="363">
        <v>0</v>
      </c>
      <c r="T139" s="363">
        <v>0</v>
      </c>
      <c r="U139" s="363">
        <v>0</v>
      </c>
      <c r="V139" s="363">
        <v>0</v>
      </c>
      <c r="W139" s="363">
        <v>0</v>
      </c>
      <c r="X139" s="363">
        <v>0</v>
      </c>
      <c r="Y139" s="363">
        <v>0</v>
      </c>
      <c r="Z139" s="363">
        <v>0</v>
      </c>
      <c r="AA139" s="363">
        <v>0</v>
      </c>
      <c r="AB139" s="363">
        <v>0</v>
      </c>
      <c r="AC139" s="363">
        <v>0</v>
      </c>
      <c r="AD139" s="363">
        <v>0</v>
      </c>
      <c r="AE139" s="363">
        <v>0</v>
      </c>
      <c r="AF139" s="363">
        <v>0</v>
      </c>
      <c r="AG139" s="363">
        <v>0</v>
      </c>
      <c r="AH139" s="363">
        <v>0</v>
      </c>
      <c r="AI139" s="363">
        <v>0</v>
      </c>
      <c r="AJ139" s="363">
        <v>0</v>
      </c>
      <c r="AK139" s="363">
        <v>0</v>
      </c>
      <c r="AL139" s="363">
        <v>0</v>
      </c>
      <c r="AM139" s="363">
        <v>0</v>
      </c>
      <c r="AN139" s="363">
        <v>46</v>
      </c>
      <c r="AO139" s="363">
        <v>57</v>
      </c>
      <c r="AP139" s="363">
        <v>74</v>
      </c>
      <c r="AQ139" s="363">
        <v>101</v>
      </c>
      <c r="AR139" s="363">
        <v>146</v>
      </c>
      <c r="AS139" s="363">
        <v>199</v>
      </c>
      <c r="AT139" s="363">
        <v>257</v>
      </c>
      <c r="AU139" s="363">
        <v>316</v>
      </c>
      <c r="AV139" s="363">
        <v>382</v>
      </c>
      <c r="AW139" s="363">
        <v>442</v>
      </c>
      <c r="AX139" s="363">
        <v>511</v>
      </c>
      <c r="AY139" s="363">
        <v>0</v>
      </c>
      <c r="AZ139" s="363">
        <v>0</v>
      </c>
      <c r="BA139" s="363">
        <v>0</v>
      </c>
      <c r="BB139" s="363">
        <v>0</v>
      </c>
      <c r="BC139" s="363">
        <v>0</v>
      </c>
      <c r="BD139" s="363">
        <v>0</v>
      </c>
      <c r="BE139" s="363">
        <v>0</v>
      </c>
      <c r="BF139" s="363">
        <v>0</v>
      </c>
      <c r="BG139" s="363">
        <v>0</v>
      </c>
      <c r="BH139" s="363">
        <v>0</v>
      </c>
      <c r="BI139" s="363">
        <v>0</v>
      </c>
      <c r="BJ139" s="363">
        <v>0</v>
      </c>
      <c r="BK139" s="363">
        <v>0</v>
      </c>
      <c r="BL139" s="363">
        <v>0</v>
      </c>
      <c r="BM139" s="363">
        <v>0</v>
      </c>
      <c r="BN139" s="363">
        <v>0</v>
      </c>
      <c r="BO139" s="363">
        <v>0</v>
      </c>
      <c r="BP139" s="363">
        <v>0</v>
      </c>
      <c r="BQ139" s="363">
        <v>0</v>
      </c>
      <c r="BR139" s="363">
        <v>0</v>
      </c>
      <c r="BS139" s="363">
        <v>0</v>
      </c>
      <c r="BT139" s="363">
        <v>0</v>
      </c>
      <c r="BU139" s="363">
        <v>0</v>
      </c>
      <c r="BV139" s="363">
        <v>0</v>
      </c>
      <c r="BW139" s="363">
        <v>0</v>
      </c>
      <c r="BX139" s="363">
        <v>0</v>
      </c>
      <c r="BY139" s="363">
        <v>0</v>
      </c>
      <c r="BZ139" s="363">
        <v>0</v>
      </c>
      <c r="CA139" s="363">
        <v>0</v>
      </c>
      <c r="CB139" s="363">
        <v>0</v>
      </c>
      <c r="CC139" s="364">
        <v>0</v>
      </c>
    </row>
    <row r="140" spans="1:81" x14ac:dyDescent="0.4">
      <c r="B140" s="255" t="s">
        <v>407</v>
      </c>
      <c r="D140" s="363">
        <v>0</v>
      </c>
      <c r="E140" s="363">
        <v>0</v>
      </c>
      <c r="F140" s="363">
        <v>0</v>
      </c>
      <c r="G140" s="363">
        <v>0</v>
      </c>
      <c r="H140" s="363">
        <v>0</v>
      </c>
      <c r="I140" s="363">
        <v>0</v>
      </c>
      <c r="J140" s="363">
        <v>0</v>
      </c>
      <c r="K140" s="363">
        <v>0</v>
      </c>
      <c r="L140" s="363">
        <v>0</v>
      </c>
      <c r="M140" s="363">
        <v>0</v>
      </c>
      <c r="N140" s="363">
        <v>0</v>
      </c>
      <c r="O140" s="363">
        <v>0</v>
      </c>
      <c r="P140" s="363">
        <v>0</v>
      </c>
      <c r="Q140" s="363">
        <v>0</v>
      </c>
      <c r="R140" s="363">
        <v>0</v>
      </c>
      <c r="S140" s="363">
        <v>0</v>
      </c>
      <c r="T140" s="363">
        <v>0</v>
      </c>
      <c r="U140" s="363">
        <v>0</v>
      </c>
      <c r="V140" s="363">
        <v>0</v>
      </c>
      <c r="W140" s="363">
        <v>0</v>
      </c>
      <c r="X140" s="363">
        <v>0</v>
      </c>
      <c r="Y140" s="363">
        <v>0</v>
      </c>
      <c r="Z140" s="363">
        <v>0</v>
      </c>
      <c r="AA140" s="363">
        <v>0</v>
      </c>
      <c r="AB140" s="363">
        <v>0</v>
      </c>
      <c r="AC140" s="363">
        <v>0</v>
      </c>
      <c r="AD140" s="363">
        <v>0</v>
      </c>
      <c r="AE140" s="363">
        <v>0</v>
      </c>
      <c r="AF140" s="363">
        <v>0</v>
      </c>
      <c r="AG140" s="363">
        <v>0</v>
      </c>
      <c r="AH140" s="363">
        <v>0</v>
      </c>
      <c r="AI140" s="363">
        <v>0</v>
      </c>
      <c r="AJ140" s="363">
        <v>0</v>
      </c>
      <c r="AK140" s="363">
        <v>0</v>
      </c>
      <c r="AL140" s="363">
        <v>0</v>
      </c>
      <c r="AM140" s="363">
        <v>0</v>
      </c>
      <c r="AN140" s="363">
        <v>2</v>
      </c>
      <c r="AO140" s="363">
        <v>0</v>
      </c>
      <c r="AP140" s="363">
        <v>0</v>
      </c>
      <c r="AQ140" s="363">
        <v>2</v>
      </c>
      <c r="AR140" s="363">
        <v>2</v>
      </c>
      <c r="AS140" s="363">
        <v>2</v>
      </c>
      <c r="AT140" s="363">
        <v>3</v>
      </c>
      <c r="AU140" s="363">
        <v>4</v>
      </c>
      <c r="AV140" s="363">
        <v>5</v>
      </c>
      <c r="AW140" s="363">
        <v>8</v>
      </c>
      <c r="AX140" s="363">
        <v>7</v>
      </c>
      <c r="AY140" s="363">
        <v>0</v>
      </c>
      <c r="AZ140" s="363">
        <v>0</v>
      </c>
      <c r="BA140" s="363">
        <v>0</v>
      </c>
      <c r="BB140" s="363">
        <v>0</v>
      </c>
      <c r="BC140" s="363">
        <v>0</v>
      </c>
      <c r="BD140" s="363">
        <v>0</v>
      </c>
      <c r="BE140" s="363">
        <v>0</v>
      </c>
      <c r="BF140" s="363">
        <v>0</v>
      </c>
      <c r="BG140" s="363">
        <v>0</v>
      </c>
      <c r="BH140" s="363">
        <v>0</v>
      </c>
      <c r="BI140" s="363">
        <v>0</v>
      </c>
      <c r="BJ140" s="363">
        <v>0</v>
      </c>
      <c r="BK140" s="363">
        <v>0</v>
      </c>
      <c r="BL140" s="363">
        <v>0</v>
      </c>
      <c r="BM140" s="363">
        <v>0</v>
      </c>
      <c r="BN140" s="363">
        <v>0</v>
      </c>
      <c r="BO140" s="363">
        <v>0</v>
      </c>
      <c r="BP140" s="363">
        <v>0</v>
      </c>
      <c r="BQ140" s="363">
        <v>0</v>
      </c>
      <c r="BR140" s="363">
        <v>0</v>
      </c>
      <c r="BS140" s="363">
        <v>0</v>
      </c>
      <c r="BT140" s="363">
        <v>0</v>
      </c>
      <c r="BU140" s="363">
        <v>0</v>
      </c>
      <c r="BV140" s="363">
        <v>0</v>
      </c>
      <c r="BW140" s="363">
        <v>0</v>
      </c>
      <c r="BX140" s="363">
        <v>0</v>
      </c>
      <c r="BY140" s="363">
        <v>0</v>
      </c>
      <c r="BZ140" s="363">
        <v>0</v>
      </c>
      <c r="CA140" s="363">
        <v>0</v>
      </c>
      <c r="CB140" s="363">
        <v>0</v>
      </c>
      <c r="CC140" s="364">
        <v>0</v>
      </c>
    </row>
    <row r="141" spans="1:81" s="219" customFormat="1" ht="26.25" customHeight="1" x14ac:dyDescent="0.4">
      <c r="B141" s="93" t="s">
        <v>264</v>
      </c>
      <c r="D141" s="360">
        <v>0</v>
      </c>
      <c r="E141" s="360">
        <v>0</v>
      </c>
      <c r="F141" s="360">
        <v>0</v>
      </c>
      <c r="G141" s="360">
        <v>0</v>
      </c>
      <c r="H141" s="360">
        <v>0</v>
      </c>
      <c r="I141" s="360">
        <v>0</v>
      </c>
      <c r="J141" s="360">
        <v>0</v>
      </c>
      <c r="K141" s="360">
        <v>0</v>
      </c>
      <c r="L141" s="360">
        <v>0</v>
      </c>
      <c r="M141" s="360">
        <v>0</v>
      </c>
      <c r="N141" s="360">
        <v>0</v>
      </c>
      <c r="O141" s="360">
        <v>0</v>
      </c>
      <c r="P141" s="360">
        <v>0</v>
      </c>
      <c r="Q141" s="360">
        <v>0</v>
      </c>
      <c r="R141" s="360">
        <v>0</v>
      </c>
      <c r="S141" s="360">
        <v>0</v>
      </c>
      <c r="T141" s="360">
        <v>0</v>
      </c>
      <c r="U141" s="360">
        <v>0</v>
      </c>
      <c r="V141" s="360">
        <v>0</v>
      </c>
      <c r="W141" s="360">
        <v>0</v>
      </c>
      <c r="X141" s="360">
        <v>0</v>
      </c>
      <c r="Y141" s="360">
        <v>0</v>
      </c>
      <c r="Z141" s="360">
        <v>0</v>
      </c>
      <c r="AA141" s="360">
        <v>0</v>
      </c>
      <c r="AB141" s="360">
        <v>0</v>
      </c>
      <c r="AC141" s="360">
        <v>0</v>
      </c>
      <c r="AD141" s="360">
        <v>0</v>
      </c>
      <c r="AE141" s="360">
        <v>0</v>
      </c>
      <c r="AF141" s="360">
        <v>0</v>
      </c>
      <c r="AG141" s="360">
        <v>0</v>
      </c>
      <c r="AH141" s="360">
        <v>552</v>
      </c>
      <c r="AI141" s="360">
        <v>506</v>
      </c>
      <c r="AJ141" s="360">
        <v>449</v>
      </c>
      <c r="AK141" s="360">
        <v>444</v>
      </c>
      <c r="AL141" s="360">
        <v>437</v>
      </c>
      <c r="AM141" s="360">
        <v>327</v>
      </c>
      <c r="AN141" s="360">
        <v>242</v>
      </c>
      <c r="AO141" s="360">
        <v>233</v>
      </c>
      <c r="AP141" s="360">
        <v>215</v>
      </c>
      <c r="AQ141" s="360">
        <v>206</v>
      </c>
      <c r="AR141" s="360">
        <v>217</v>
      </c>
      <c r="AS141" s="360">
        <v>222</v>
      </c>
      <c r="AT141" s="360">
        <v>232</v>
      </c>
      <c r="AU141" s="360">
        <v>253</v>
      </c>
      <c r="AV141" s="360">
        <v>276</v>
      </c>
      <c r="AW141" s="360">
        <v>283</v>
      </c>
      <c r="AX141" s="360">
        <v>286</v>
      </c>
      <c r="AY141" s="360">
        <v>0</v>
      </c>
      <c r="AZ141" s="360">
        <v>0</v>
      </c>
      <c r="BA141" s="360">
        <v>0</v>
      </c>
      <c r="BB141" s="360">
        <v>0</v>
      </c>
      <c r="BC141" s="360">
        <v>0</v>
      </c>
      <c r="BD141" s="360">
        <v>0</v>
      </c>
      <c r="BE141" s="360">
        <v>0</v>
      </c>
      <c r="BF141" s="360">
        <v>0</v>
      </c>
      <c r="BG141" s="360">
        <v>0</v>
      </c>
      <c r="BH141" s="360">
        <v>0</v>
      </c>
      <c r="BI141" s="360">
        <v>0</v>
      </c>
      <c r="BJ141" s="360">
        <v>0</v>
      </c>
      <c r="BK141" s="360">
        <v>0</v>
      </c>
      <c r="BL141" s="360">
        <v>0</v>
      </c>
      <c r="BM141" s="360">
        <v>0</v>
      </c>
      <c r="BN141" s="360">
        <v>0</v>
      </c>
      <c r="BO141" s="360">
        <v>0</v>
      </c>
      <c r="BP141" s="360">
        <v>0</v>
      </c>
      <c r="BQ141" s="360">
        <v>0</v>
      </c>
      <c r="BR141" s="360">
        <v>0</v>
      </c>
      <c r="BS141" s="360">
        <v>0</v>
      </c>
      <c r="BT141" s="360">
        <v>0</v>
      </c>
      <c r="BU141" s="360">
        <v>0</v>
      </c>
      <c r="BV141" s="360">
        <v>0</v>
      </c>
      <c r="BW141" s="360">
        <v>0</v>
      </c>
      <c r="BX141" s="360">
        <v>0</v>
      </c>
      <c r="BY141" s="360">
        <v>0</v>
      </c>
      <c r="BZ141" s="360">
        <v>0</v>
      </c>
      <c r="CA141" s="360">
        <v>0</v>
      </c>
      <c r="CB141" s="360">
        <v>0</v>
      </c>
      <c r="CC141" s="361">
        <v>0</v>
      </c>
    </row>
    <row r="142" spans="1:81" x14ac:dyDescent="0.4">
      <c r="B142" s="362" t="s">
        <v>408</v>
      </c>
      <c r="D142" s="363">
        <v>0</v>
      </c>
      <c r="E142" s="363">
        <v>0</v>
      </c>
      <c r="F142" s="363">
        <v>0</v>
      </c>
      <c r="G142" s="363">
        <v>0</v>
      </c>
      <c r="H142" s="363">
        <v>0</v>
      </c>
      <c r="I142" s="363">
        <v>0</v>
      </c>
      <c r="J142" s="363">
        <v>0</v>
      </c>
      <c r="K142" s="363">
        <v>0</v>
      </c>
      <c r="L142" s="363">
        <v>0</v>
      </c>
      <c r="M142" s="363">
        <v>0</v>
      </c>
      <c r="N142" s="363">
        <v>0</v>
      </c>
      <c r="O142" s="363">
        <v>0</v>
      </c>
      <c r="P142" s="363">
        <v>0</v>
      </c>
      <c r="Q142" s="363">
        <v>0</v>
      </c>
      <c r="R142" s="363">
        <v>0</v>
      </c>
      <c r="S142" s="363">
        <v>0</v>
      </c>
      <c r="T142" s="363">
        <v>0</v>
      </c>
      <c r="U142" s="363">
        <v>0</v>
      </c>
      <c r="V142" s="363">
        <v>0</v>
      </c>
      <c r="W142" s="363">
        <v>0</v>
      </c>
      <c r="X142" s="363">
        <v>0</v>
      </c>
      <c r="Y142" s="363">
        <v>0</v>
      </c>
      <c r="Z142" s="363">
        <v>0</v>
      </c>
      <c r="AA142" s="363">
        <v>0</v>
      </c>
      <c r="AB142" s="363">
        <v>0</v>
      </c>
      <c r="AC142" s="363">
        <v>0</v>
      </c>
      <c r="AD142" s="363">
        <v>0</v>
      </c>
      <c r="AE142" s="363">
        <v>0</v>
      </c>
      <c r="AF142" s="363">
        <v>0</v>
      </c>
      <c r="AG142" s="363">
        <v>0</v>
      </c>
      <c r="AH142" s="363">
        <v>549</v>
      </c>
      <c r="AI142" s="363">
        <v>503</v>
      </c>
      <c r="AJ142" s="363">
        <v>446</v>
      </c>
      <c r="AK142" s="363">
        <v>442</v>
      </c>
      <c r="AL142" s="363">
        <v>435</v>
      </c>
      <c r="AM142" s="363">
        <v>325</v>
      </c>
      <c r="AN142" s="363">
        <v>240</v>
      </c>
      <c r="AO142" s="363">
        <v>232</v>
      </c>
      <c r="AP142" s="363">
        <v>215</v>
      </c>
      <c r="AQ142" s="363">
        <v>205</v>
      </c>
      <c r="AR142" s="363">
        <v>215</v>
      </c>
      <c r="AS142" s="363">
        <v>220</v>
      </c>
      <c r="AT142" s="363">
        <v>230</v>
      </c>
      <c r="AU142" s="363">
        <v>252</v>
      </c>
      <c r="AV142" s="363">
        <v>274</v>
      </c>
      <c r="AW142" s="363">
        <v>281</v>
      </c>
      <c r="AX142" s="363">
        <v>285</v>
      </c>
      <c r="AY142" s="363">
        <v>0</v>
      </c>
      <c r="AZ142" s="363">
        <v>0</v>
      </c>
      <c r="BA142" s="363">
        <v>0</v>
      </c>
      <c r="BB142" s="363">
        <v>0</v>
      </c>
      <c r="BC142" s="363">
        <v>0</v>
      </c>
      <c r="BD142" s="363">
        <v>0</v>
      </c>
      <c r="BE142" s="363">
        <v>0</v>
      </c>
      <c r="BF142" s="363">
        <v>0</v>
      </c>
      <c r="BG142" s="363">
        <v>0</v>
      </c>
      <c r="BH142" s="363">
        <v>0</v>
      </c>
      <c r="BI142" s="363">
        <v>0</v>
      </c>
      <c r="BJ142" s="363">
        <v>0</v>
      </c>
      <c r="BK142" s="363">
        <v>0</v>
      </c>
      <c r="BL142" s="363">
        <v>0</v>
      </c>
      <c r="BM142" s="363">
        <v>0</v>
      </c>
      <c r="BN142" s="363">
        <v>0</v>
      </c>
      <c r="BO142" s="363">
        <v>0</v>
      </c>
      <c r="BP142" s="363">
        <v>0</v>
      </c>
      <c r="BQ142" s="363">
        <v>0</v>
      </c>
      <c r="BR142" s="363">
        <v>0</v>
      </c>
      <c r="BS142" s="363">
        <v>0</v>
      </c>
      <c r="BT142" s="363">
        <v>0</v>
      </c>
      <c r="BU142" s="363">
        <v>0</v>
      </c>
      <c r="BV142" s="363">
        <v>0</v>
      </c>
      <c r="BW142" s="363">
        <v>0</v>
      </c>
      <c r="BX142" s="363">
        <v>0</v>
      </c>
      <c r="BY142" s="363">
        <v>0</v>
      </c>
      <c r="BZ142" s="363">
        <v>0</v>
      </c>
      <c r="CA142" s="363">
        <v>0</v>
      </c>
      <c r="CB142" s="363">
        <v>0</v>
      </c>
      <c r="CC142" s="364">
        <v>0</v>
      </c>
    </row>
    <row r="143" spans="1:81" x14ac:dyDescent="0.4">
      <c r="B143" s="362" t="s">
        <v>407</v>
      </c>
      <c r="D143" s="363">
        <v>0</v>
      </c>
      <c r="E143" s="363">
        <v>0</v>
      </c>
      <c r="F143" s="363">
        <v>0</v>
      </c>
      <c r="G143" s="363">
        <v>0</v>
      </c>
      <c r="H143" s="363">
        <v>0</v>
      </c>
      <c r="I143" s="363">
        <v>0</v>
      </c>
      <c r="J143" s="363">
        <v>0</v>
      </c>
      <c r="K143" s="363">
        <v>0</v>
      </c>
      <c r="L143" s="363">
        <v>0</v>
      </c>
      <c r="M143" s="363">
        <v>0</v>
      </c>
      <c r="N143" s="363">
        <v>0</v>
      </c>
      <c r="O143" s="363">
        <v>0</v>
      </c>
      <c r="P143" s="363">
        <v>0</v>
      </c>
      <c r="Q143" s="363">
        <v>0</v>
      </c>
      <c r="R143" s="363">
        <v>0</v>
      </c>
      <c r="S143" s="363">
        <v>0</v>
      </c>
      <c r="T143" s="363">
        <v>0</v>
      </c>
      <c r="U143" s="363">
        <v>0</v>
      </c>
      <c r="V143" s="363">
        <v>0</v>
      </c>
      <c r="W143" s="363">
        <v>0</v>
      </c>
      <c r="X143" s="363">
        <v>0</v>
      </c>
      <c r="Y143" s="363">
        <v>0</v>
      </c>
      <c r="Z143" s="363">
        <v>0</v>
      </c>
      <c r="AA143" s="363">
        <v>0</v>
      </c>
      <c r="AB143" s="363">
        <v>0</v>
      </c>
      <c r="AC143" s="363">
        <v>0</v>
      </c>
      <c r="AD143" s="363">
        <v>0</v>
      </c>
      <c r="AE143" s="363">
        <v>0</v>
      </c>
      <c r="AF143" s="363">
        <v>0</v>
      </c>
      <c r="AG143" s="363">
        <v>0</v>
      </c>
      <c r="AH143" s="363">
        <v>3</v>
      </c>
      <c r="AI143" s="363">
        <v>3</v>
      </c>
      <c r="AJ143" s="363">
        <v>3</v>
      </c>
      <c r="AK143" s="363">
        <v>2</v>
      </c>
      <c r="AL143" s="363">
        <v>2</v>
      </c>
      <c r="AM143" s="363">
        <v>2</v>
      </c>
      <c r="AN143" s="363">
        <v>2</v>
      </c>
      <c r="AO143" s="363">
        <v>1</v>
      </c>
      <c r="AP143" s="363">
        <v>1</v>
      </c>
      <c r="AQ143" s="363">
        <v>1</v>
      </c>
      <c r="AR143" s="363">
        <v>2</v>
      </c>
      <c r="AS143" s="363">
        <v>2</v>
      </c>
      <c r="AT143" s="363">
        <v>2</v>
      </c>
      <c r="AU143" s="363">
        <v>2</v>
      </c>
      <c r="AV143" s="363">
        <v>2</v>
      </c>
      <c r="AW143" s="363">
        <v>2</v>
      </c>
      <c r="AX143" s="363">
        <v>1</v>
      </c>
      <c r="AY143" s="363">
        <v>0</v>
      </c>
      <c r="AZ143" s="363">
        <v>0</v>
      </c>
      <c r="BA143" s="363">
        <v>0</v>
      </c>
      <c r="BB143" s="363">
        <v>0</v>
      </c>
      <c r="BC143" s="363">
        <v>0</v>
      </c>
      <c r="BD143" s="363">
        <v>0</v>
      </c>
      <c r="BE143" s="363">
        <v>0</v>
      </c>
      <c r="BF143" s="363">
        <v>0</v>
      </c>
      <c r="BG143" s="363">
        <v>0</v>
      </c>
      <c r="BH143" s="363">
        <v>0</v>
      </c>
      <c r="BI143" s="363">
        <v>0</v>
      </c>
      <c r="BJ143" s="363">
        <v>0</v>
      </c>
      <c r="BK143" s="363">
        <v>0</v>
      </c>
      <c r="BL143" s="363">
        <v>0</v>
      </c>
      <c r="BM143" s="363">
        <v>0</v>
      </c>
      <c r="BN143" s="363">
        <v>0</v>
      </c>
      <c r="BO143" s="363">
        <v>0</v>
      </c>
      <c r="BP143" s="363">
        <v>0</v>
      </c>
      <c r="BQ143" s="363">
        <v>0</v>
      </c>
      <c r="BR143" s="363">
        <v>0</v>
      </c>
      <c r="BS143" s="363">
        <v>0</v>
      </c>
      <c r="BT143" s="363">
        <v>0</v>
      </c>
      <c r="BU143" s="363">
        <v>0</v>
      </c>
      <c r="BV143" s="363">
        <v>0</v>
      </c>
      <c r="BW143" s="363">
        <v>0</v>
      </c>
      <c r="BX143" s="363">
        <v>0</v>
      </c>
      <c r="BY143" s="363">
        <v>0</v>
      </c>
      <c r="BZ143" s="363">
        <v>0</v>
      </c>
      <c r="CA143" s="363">
        <v>0</v>
      </c>
      <c r="CB143" s="363">
        <v>0</v>
      </c>
      <c r="CC143" s="364">
        <v>0</v>
      </c>
    </row>
    <row r="144" spans="1:81" s="219" customFormat="1" ht="27.75" customHeight="1" x14ac:dyDescent="0.4">
      <c r="B144" s="93" t="s">
        <v>633</v>
      </c>
      <c r="D144" s="360">
        <v>0</v>
      </c>
      <c r="E144" s="360">
        <v>0</v>
      </c>
      <c r="F144" s="360">
        <v>0</v>
      </c>
      <c r="G144" s="360">
        <v>0</v>
      </c>
      <c r="H144" s="360">
        <v>0</v>
      </c>
      <c r="I144" s="360">
        <v>0</v>
      </c>
      <c r="J144" s="360">
        <v>0</v>
      </c>
      <c r="K144" s="360">
        <v>0</v>
      </c>
      <c r="L144" s="360">
        <v>0</v>
      </c>
      <c r="M144" s="360">
        <v>0</v>
      </c>
      <c r="N144" s="360">
        <v>0</v>
      </c>
      <c r="O144" s="360">
        <v>0</v>
      </c>
      <c r="P144" s="360">
        <v>0</v>
      </c>
      <c r="Q144" s="360">
        <v>0</v>
      </c>
      <c r="R144" s="360">
        <v>0</v>
      </c>
      <c r="S144" s="360">
        <v>0</v>
      </c>
      <c r="T144" s="360">
        <v>0</v>
      </c>
      <c r="U144" s="360">
        <v>0</v>
      </c>
      <c r="V144" s="360">
        <v>0</v>
      </c>
      <c r="W144" s="360">
        <v>0</v>
      </c>
      <c r="X144" s="360">
        <v>0</v>
      </c>
      <c r="Y144" s="360">
        <v>0</v>
      </c>
      <c r="Z144" s="360">
        <v>0</v>
      </c>
      <c r="AA144" s="360">
        <v>0</v>
      </c>
      <c r="AB144" s="360">
        <v>0</v>
      </c>
      <c r="AC144" s="360">
        <v>0</v>
      </c>
      <c r="AD144" s="360">
        <v>0</v>
      </c>
      <c r="AE144" s="360">
        <v>0</v>
      </c>
      <c r="AF144" s="360">
        <v>103</v>
      </c>
      <c r="AG144" s="360">
        <v>107</v>
      </c>
      <c r="AH144" s="360">
        <v>116</v>
      </c>
      <c r="AI144" s="360">
        <v>153</v>
      </c>
      <c r="AJ144" s="360">
        <v>178</v>
      </c>
      <c r="AK144" s="360">
        <v>186</v>
      </c>
      <c r="AL144" s="360">
        <v>196</v>
      </c>
      <c r="AM144" s="360">
        <v>209</v>
      </c>
      <c r="AN144" s="360">
        <v>236</v>
      </c>
      <c r="AO144" s="360">
        <v>254</v>
      </c>
      <c r="AP144" s="360">
        <v>257</v>
      </c>
      <c r="AQ144" s="360">
        <v>258</v>
      </c>
      <c r="AR144" s="360">
        <v>267</v>
      </c>
      <c r="AS144" s="360">
        <v>277</v>
      </c>
      <c r="AT144" s="360">
        <v>286</v>
      </c>
      <c r="AU144" s="360">
        <v>296</v>
      </c>
      <c r="AV144" s="360">
        <v>307</v>
      </c>
      <c r="AW144" s="360">
        <v>321</v>
      </c>
      <c r="AX144" s="360">
        <v>337</v>
      </c>
      <c r="AY144" s="360">
        <v>358</v>
      </c>
      <c r="AZ144" s="360">
        <v>364</v>
      </c>
      <c r="BA144" s="360">
        <v>376</v>
      </c>
      <c r="BB144" s="360">
        <v>378</v>
      </c>
      <c r="BC144" s="360">
        <v>377</v>
      </c>
      <c r="BD144" s="360">
        <v>376</v>
      </c>
      <c r="BE144" s="360">
        <v>367</v>
      </c>
      <c r="BF144" s="360">
        <v>331</v>
      </c>
      <c r="BG144" s="360">
        <v>315</v>
      </c>
      <c r="BH144" s="360">
        <v>301</v>
      </c>
      <c r="BI144" s="360">
        <v>288</v>
      </c>
      <c r="BJ144" s="360">
        <v>275</v>
      </c>
      <c r="BK144" s="360">
        <v>263</v>
      </c>
      <c r="BL144" s="360">
        <v>251</v>
      </c>
      <c r="BM144" s="360">
        <v>240</v>
      </c>
      <c r="BN144" s="360">
        <v>230</v>
      </c>
      <c r="BO144" s="360">
        <v>220</v>
      </c>
      <c r="BP144" s="360">
        <v>211</v>
      </c>
      <c r="BQ144" s="360">
        <v>198</v>
      </c>
      <c r="BR144" s="360">
        <v>163</v>
      </c>
      <c r="BS144" s="360">
        <v>113</v>
      </c>
      <c r="BT144" s="360">
        <v>58</v>
      </c>
      <c r="BU144" s="360">
        <v>33</v>
      </c>
      <c r="BV144" s="360">
        <v>27</v>
      </c>
      <c r="BW144" s="360">
        <v>24</v>
      </c>
      <c r="BX144" s="360">
        <v>15</v>
      </c>
      <c r="BY144" s="360">
        <v>13</v>
      </c>
      <c r="BZ144" s="360">
        <v>11</v>
      </c>
      <c r="CA144" s="360">
        <v>10</v>
      </c>
      <c r="CB144" s="360">
        <v>8</v>
      </c>
      <c r="CC144" s="361">
        <v>7</v>
      </c>
    </row>
    <row r="145" spans="1:81" x14ac:dyDescent="0.4">
      <c r="B145" s="362" t="s">
        <v>408</v>
      </c>
      <c r="D145" s="363">
        <v>0</v>
      </c>
      <c r="E145" s="363">
        <v>0</v>
      </c>
      <c r="F145" s="363">
        <v>0</v>
      </c>
      <c r="G145" s="363">
        <v>0</v>
      </c>
      <c r="H145" s="363">
        <v>0</v>
      </c>
      <c r="I145" s="363">
        <v>0</v>
      </c>
      <c r="J145" s="363">
        <v>0</v>
      </c>
      <c r="K145" s="363">
        <v>0</v>
      </c>
      <c r="L145" s="363">
        <v>0</v>
      </c>
      <c r="M145" s="363">
        <v>0</v>
      </c>
      <c r="N145" s="363">
        <v>0</v>
      </c>
      <c r="O145" s="363">
        <v>0</v>
      </c>
      <c r="P145" s="363">
        <v>0</v>
      </c>
      <c r="Q145" s="363">
        <v>0</v>
      </c>
      <c r="R145" s="363">
        <v>0</v>
      </c>
      <c r="S145" s="363">
        <v>0</v>
      </c>
      <c r="T145" s="363">
        <v>0</v>
      </c>
      <c r="U145" s="363">
        <v>0</v>
      </c>
      <c r="V145" s="363">
        <v>0</v>
      </c>
      <c r="W145" s="363">
        <v>0</v>
      </c>
      <c r="X145" s="363">
        <v>0</v>
      </c>
      <c r="Y145" s="363">
        <v>0</v>
      </c>
      <c r="Z145" s="363">
        <v>0</v>
      </c>
      <c r="AA145" s="363">
        <v>0</v>
      </c>
      <c r="AB145" s="363">
        <v>0</v>
      </c>
      <c r="AC145" s="363">
        <v>0</v>
      </c>
      <c r="AD145" s="363">
        <v>0</v>
      </c>
      <c r="AE145" s="363">
        <v>0</v>
      </c>
      <c r="AF145" s="363">
        <v>100</v>
      </c>
      <c r="AG145" s="363">
        <v>103</v>
      </c>
      <c r="AH145" s="363">
        <v>110</v>
      </c>
      <c r="AI145" s="363">
        <v>143</v>
      </c>
      <c r="AJ145" s="363">
        <v>164</v>
      </c>
      <c r="AK145" s="363">
        <v>169</v>
      </c>
      <c r="AL145" s="363">
        <v>177</v>
      </c>
      <c r="AM145" s="363">
        <v>188</v>
      </c>
      <c r="AN145" s="363">
        <v>212</v>
      </c>
      <c r="AO145" s="363">
        <v>227</v>
      </c>
      <c r="AP145" s="363">
        <v>228</v>
      </c>
      <c r="AQ145" s="363">
        <v>228</v>
      </c>
      <c r="AR145" s="363">
        <v>233</v>
      </c>
      <c r="AS145" s="363">
        <v>240</v>
      </c>
      <c r="AT145" s="363">
        <v>247</v>
      </c>
      <c r="AU145" s="363">
        <v>257</v>
      </c>
      <c r="AV145" s="363">
        <v>265</v>
      </c>
      <c r="AW145" s="363">
        <v>273</v>
      </c>
      <c r="AX145" s="363">
        <v>289</v>
      </c>
      <c r="AY145" s="363">
        <v>308</v>
      </c>
      <c r="AZ145" s="363">
        <v>328</v>
      </c>
      <c r="BA145" s="363">
        <v>339</v>
      </c>
      <c r="BB145" s="363">
        <v>338</v>
      </c>
      <c r="BC145" s="363">
        <v>337</v>
      </c>
      <c r="BD145" s="363">
        <v>336</v>
      </c>
      <c r="BE145" s="363">
        <v>326</v>
      </c>
      <c r="BF145" s="363">
        <v>289</v>
      </c>
      <c r="BG145" s="363">
        <v>274</v>
      </c>
      <c r="BH145" s="363">
        <v>260</v>
      </c>
      <c r="BI145" s="363">
        <v>246</v>
      </c>
      <c r="BJ145" s="363">
        <v>234</v>
      </c>
      <c r="BK145" s="363">
        <v>221</v>
      </c>
      <c r="BL145" s="363">
        <v>210</v>
      </c>
      <c r="BM145" s="363">
        <v>200</v>
      </c>
      <c r="BN145" s="363">
        <v>191</v>
      </c>
      <c r="BO145" s="363">
        <v>184</v>
      </c>
      <c r="BP145" s="363">
        <v>177</v>
      </c>
      <c r="BQ145" s="363">
        <v>167</v>
      </c>
      <c r="BR145" s="363">
        <v>134</v>
      </c>
      <c r="BS145" s="363">
        <v>75</v>
      </c>
      <c r="BT145" s="363">
        <v>25</v>
      </c>
      <c r="BU145" s="363">
        <v>3</v>
      </c>
      <c r="BV145" s="363">
        <v>0</v>
      </c>
      <c r="BW145" s="363">
        <v>0</v>
      </c>
      <c r="BX145" s="363">
        <v>0</v>
      </c>
      <c r="BY145" s="363">
        <v>0</v>
      </c>
      <c r="BZ145" s="363">
        <v>0</v>
      </c>
      <c r="CA145" s="363">
        <v>0</v>
      </c>
      <c r="CB145" s="363">
        <v>0</v>
      </c>
      <c r="CC145" s="364">
        <v>0</v>
      </c>
    </row>
    <row r="146" spans="1:81" x14ac:dyDescent="0.4">
      <c r="B146" s="362" t="s">
        <v>407</v>
      </c>
      <c r="D146" s="363">
        <v>0</v>
      </c>
      <c r="E146" s="363">
        <v>0</v>
      </c>
      <c r="F146" s="363">
        <v>0</v>
      </c>
      <c r="G146" s="363">
        <v>0</v>
      </c>
      <c r="H146" s="363">
        <v>0</v>
      </c>
      <c r="I146" s="363">
        <v>0</v>
      </c>
      <c r="J146" s="363">
        <v>0</v>
      </c>
      <c r="K146" s="363">
        <v>0</v>
      </c>
      <c r="L146" s="363">
        <v>0</v>
      </c>
      <c r="M146" s="363">
        <v>0</v>
      </c>
      <c r="N146" s="363">
        <v>0</v>
      </c>
      <c r="O146" s="363">
        <v>0</v>
      </c>
      <c r="P146" s="363">
        <v>0</v>
      </c>
      <c r="Q146" s="363">
        <v>0</v>
      </c>
      <c r="R146" s="363">
        <v>0</v>
      </c>
      <c r="S146" s="363">
        <v>0</v>
      </c>
      <c r="T146" s="363">
        <v>0</v>
      </c>
      <c r="U146" s="363">
        <v>0</v>
      </c>
      <c r="V146" s="363">
        <v>0</v>
      </c>
      <c r="W146" s="363">
        <v>0</v>
      </c>
      <c r="X146" s="363">
        <v>0</v>
      </c>
      <c r="Y146" s="363">
        <v>0</v>
      </c>
      <c r="Z146" s="363">
        <v>0</v>
      </c>
      <c r="AA146" s="363">
        <v>0</v>
      </c>
      <c r="AB146" s="363">
        <v>0</v>
      </c>
      <c r="AC146" s="363">
        <v>0</v>
      </c>
      <c r="AD146" s="363">
        <v>0</v>
      </c>
      <c r="AE146" s="363">
        <v>0</v>
      </c>
      <c r="AF146" s="363">
        <v>3</v>
      </c>
      <c r="AG146" s="363">
        <v>4</v>
      </c>
      <c r="AH146" s="363">
        <v>6</v>
      </c>
      <c r="AI146" s="363">
        <v>10</v>
      </c>
      <c r="AJ146" s="363">
        <v>14</v>
      </c>
      <c r="AK146" s="363">
        <v>17</v>
      </c>
      <c r="AL146" s="363">
        <v>19</v>
      </c>
      <c r="AM146" s="363">
        <v>21</v>
      </c>
      <c r="AN146" s="363">
        <v>24</v>
      </c>
      <c r="AO146" s="363">
        <v>27</v>
      </c>
      <c r="AP146" s="363">
        <v>29</v>
      </c>
      <c r="AQ146" s="363">
        <v>31</v>
      </c>
      <c r="AR146" s="363">
        <v>34</v>
      </c>
      <c r="AS146" s="363">
        <v>37</v>
      </c>
      <c r="AT146" s="363">
        <v>39</v>
      </c>
      <c r="AU146" s="363">
        <v>40</v>
      </c>
      <c r="AV146" s="363">
        <v>43</v>
      </c>
      <c r="AW146" s="363">
        <v>48</v>
      </c>
      <c r="AX146" s="363">
        <v>49</v>
      </c>
      <c r="AY146" s="363">
        <v>50</v>
      </c>
      <c r="AZ146" s="363">
        <v>36</v>
      </c>
      <c r="BA146" s="363">
        <v>37</v>
      </c>
      <c r="BB146" s="363">
        <v>39</v>
      </c>
      <c r="BC146" s="363">
        <v>40</v>
      </c>
      <c r="BD146" s="363">
        <v>41</v>
      </c>
      <c r="BE146" s="363">
        <v>41</v>
      </c>
      <c r="BF146" s="363">
        <v>41</v>
      </c>
      <c r="BG146" s="363">
        <v>41</v>
      </c>
      <c r="BH146" s="363">
        <v>42</v>
      </c>
      <c r="BI146" s="363">
        <v>42</v>
      </c>
      <c r="BJ146" s="363">
        <v>42</v>
      </c>
      <c r="BK146" s="363">
        <v>42</v>
      </c>
      <c r="BL146" s="363">
        <v>41</v>
      </c>
      <c r="BM146" s="363">
        <v>40</v>
      </c>
      <c r="BN146" s="363">
        <v>39</v>
      </c>
      <c r="BO146" s="363">
        <v>36</v>
      </c>
      <c r="BP146" s="363">
        <v>34</v>
      </c>
      <c r="BQ146" s="363">
        <v>31</v>
      </c>
      <c r="BR146" s="363">
        <v>29</v>
      </c>
      <c r="BS146" s="363">
        <v>38</v>
      </c>
      <c r="BT146" s="363">
        <v>34</v>
      </c>
      <c r="BU146" s="363">
        <v>30</v>
      </c>
      <c r="BV146" s="363">
        <v>27</v>
      </c>
      <c r="BW146" s="363">
        <v>24</v>
      </c>
      <c r="BX146" s="363">
        <v>15</v>
      </c>
      <c r="BY146" s="363">
        <v>13</v>
      </c>
      <c r="BZ146" s="363">
        <v>11</v>
      </c>
      <c r="CA146" s="363">
        <v>10</v>
      </c>
      <c r="CB146" s="363">
        <v>8</v>
      </c>
      <c r="CC146" s="364">
        <v>7</v>
      </c>
    </row>
    <row r="147" spans="1:81" x14ac:dyDescent="0.4">
      <c r="B147" s="330"/>
      <c r="BX147" s="397"/>
      <c r="BY147" s="397"/>
      <c r="BZ147" s="397"/>
      <c r="CA147" s="397"/>
      <c r="CB147" s="397"/>
      <c r="CC147" s="398"/>
    </row>
    <row r="148" spans="1:81" x14ac:dyDescent="0.4">
      <c r="B148" s="309" t="s">
        <v>650</v>
      </c>
      <c r="D148" s="360">
        <f t="shared" ref="D148:AI148" si="47">D149</f>
        <v>0</v>
      </c>
      <c r="E148" s="360">
        <f t="shared" si="47"/>
        <v>0</v>
      </c>
      <c r="F148" s="360">
        <f t="shared" si="47"/>
        <v>0</v>
      </c>
      <c r="G148" s="360">
        <f t="shared" si="47"/>
        <v>0</v>
      </c>
      <c r="H148" s="360">
        <f t="shared" si="47"/>
        <v>0</v>
      </c>
      <c r="I148" s="360">
        <f t="shared" si="47"/>
        <v>0</v>
      </c>
      <c r="J148" s="360">
        <f t="shared" si="47"/>
        <v>0</v>
      </c>
      <c r="K148" s="360">
        <f t="shared" si="47"/>
        <v>0</v>
      </c>
      <c r="L148" s="360">
        <f t="shared" si="47"/>
        <v>0</v>
      </c>
      <c r="M148" s="360">
        <f t="shared" si="47"/>
        <v>0</v>
      </c>
      <c r="N148" s="360">
        <f t="shared" si="47"/>
        <v>0</v>
      </c>
      <c r="O148" s="360">
        <f t="shared" si="47"/>
        <v>0</v>
      </c>
      <c r="P148" s="360">
        <f t="shared" si="47"/>
        <v>0</v>
      </c>
      <c r="Q148" s="360">
        <f t="shared" si="47"/>
        <v>0</v>
      </c>
      <c r="R148" s="360">
        <f t="shared" si="47"/>
        <v>0</v>
      </c>
      <c r="S148" s="360">
        <f t="shared" si="47"/>
        <v>0</v>
      </c>
      <c r="T148" s="360">
        <f t="shared" si="47"/>
        <v>0</v>
      </c>
      <c r="U148" s="360">
        <f t="shared" si="47"/>
        <v>0</v>
      </c>
      <c r="V148" s="360">
        <f t="shared" si="47"/>
        <v>0</v>
      </c>
      <c r="W148" s="360">
        <f t="shared" si="47"/>
        <v>0</v>
      </c>
      <c r="X148" s="360">
        <f t="shared" si="47"/>
        <v>0</v>
      </c>
      <c r="Y148" s="360">
        <f t="shared" si="47"/>
        <v>0</v>
      </c>
      <c r="Z148" s="360">
        <f t="shared" si="47"/>
        <v>0</v>
      </c>
      <c r="AA148" s="360">
        <f t="shared" si="47"/>
        <v>0</v>
      </c>
      <c r="AB148" s="360">
        <f t="shared" si="47"/>
        <v>0</v>
      </c>
      <c r="AC148" s="360">
        <f t="shared" si="47"/>
        <v>0</v>
      </c>
      <c r="AD148" s="360">
        <f t="shared" si="47"/>
        <v>0</v>
      </c>
      <c r="AE148" s="360">
        <f t="shared" si="47"/>
        <v>0</v>
      </c>
      <c r="AF148" s="360">
        <f t="shared" si="47"/>
        <v>0</v>
      </c>
      <c r="AG148" s="360">
        <f t="shared" si="47"/>
        <v>0</v>
      </c>
      <c r="AH148" s="360">
        <f t="shared" si="47"/>
        <v>0</v>
      </c>
      <c r="AI148" s="360">
        <f t="shared" si="47"/>
        <v>207</v>
      </c>
      <c r="AJ148" s="360">
        <f t="shared" ref="AJ148:BC148" si="48">AJ149</f>
        <v>205</v>
      </c>
      <c r="AK148" s="360">
        <f t="shared" si="48"/>
        <v>221</v>
      </c>
      <c r="AL148" s="360">
        <f t="shared" si="48"/>
        <v>240</v>
      </c>
      <c r="AM148" s="360">
        <f t="shared" si="48"/>
        <v>241</v>
      </c>
      <c r="AN148" s="360">
        <f t="shared" si="48"/>
        <v>273</v>
      </c>
      <c r="AO148" s="360">
        <f t="shared" si="48"/>
        <v>301</v>
      </c>
      <c r="AP148" s="360">
        <f t="shared" si="48"/>
        <v>327</v>
      </c>
      <c r="AQ148" s="360">
        <f t="shared" si="48"/>
        <v>352</v>
      </c>
      <c r="AR148" s="360">
        <f t="shared" si="48"/>
        <v>247</v>
      </c>
      <c r="AS148" s="360">
        <f t="shared" si="48"/>
        <v>290</v>
      </c>
      <c r="AT148" s="360">
        <f t="shared" si="48"/>
        <v>330</v>
      </c>
      <c r="AU148" s="360">
        <f t="shared" si="48"/>
        <v>375</v>
      </c>
      <c r="AV148" s="360">
        <f t="shared" si="48"/>
        <v>425</v>
      </c>
      <c r="AW148" s="360">
        <f t="shared" si="48"/>
        <v>527</v>
      </c>
      <c r="AX148" s="360">
        <f t="shared" si="48"/>
        <v>618</v>
      </c>
      <c r="AY148" s="360">
        <f t="shared" si="48"/>
        <v>739</v>
      </c>
      <c r="AZ148" s="360">
        <f t="shared" si="48"/>
        <v>786</v>
      </c>
      <c r="BA148" s="360">
        <f t="shared" si="48"/>
        <v>849</v>
      </c>
      <c r="BB148" s="360">
        <f t="shared" si="48"/>
        <v>898</v>
      </c>
      <c r="BC148" s="399">
        <f t="shared" si="48"/>
        <v>932</v>
      </c>
      <c r="BD148" s="360">
        <f t="shared" ref="BD148:CC148" si="49">BD150</f>
        <v>1268</v>
      </c>
      <c r="BE148" s="360">
        <f t="shared" si="49"/>
        <v>1322</v>
      </c>
      <c r="BF148" s="360">
        <f t="shared" si="49"/>
        <v>1345</v>
      </c>
      <c r="BG148" s="360">
        <f t="shared" si="49"/>
        <v>1297</v>
      </c>
      <c r="BH148" s="360">
        <f t="shared" si="49"/>
        <v>1213</v>
      </c>
      <c r="BI148" s="360">
        <f t="shared" si="49"/>
        <v>1198</v>
      </c>
      <c r="BJ148" s="360">
        <f t="shared" si="49"/>
        <v>1196</v>
      </c>
      <c r="BK148" s="360">
        <f t="shared" si="49"/>
        <v>1196</v>
      </c>
      <c r="BL148" s="360">
        <f t="shared" si="49"/>
        <v>1176</v>
      </c>
      <c r="BM148" s="360">
        <f t="shared" si="49"/>
        <v>1055</v>
      </c>
      <c r="BN148" s="360">
        <f t="shared" si="49"/>
        <v>969</v>
      </c>
      <c r="BO148" s="360">
        <f t="shared" si="49"/>
        <v>847</v>
      </c>
      <c r="BP148" s="360">
        <f t="shared" si="49"/>
        <v>530</v>
      </c>
      <c r="BQ148" s="360">
        <f t="shared" si="49"/>
        <v>252</v>
      </c>
      <c r="BR148" s="360">
        <f t="shared" si="49"/>
        <v>138</v>
      </c>
      <c r="BS148" s="360">
        <f t="shared" si="49"/>
        <v>73</v>
      </c>
      <c r="BT148" s="360">
        <f t="shared" si="49"/>
        <v>28</v>
      </c>
      <c r="BU148" s="360">
        <f t="shared" si="49"/>
        <v>6</v>
      </c>
      <c r="BV148" s="360">
        <f t="shared" si="49"/>
        <v>0</v>
      </c>
      <c r="BW148" s="360">
        <f t="shared" si="49"/>
        <v>0</v>
      </c>
      <c r="BX148" s="360">
        <f t="shared" si="49"/>
        <v>0</v>
      </c>
      <c r="BY148" s="360">
        <f t="shared" si="49"/>
        <v>0</v>
      </c>
      <c r="BZ148" s="360">
        <f t="shared" si="49"/>
        <v>0</v>
      </c>
      <c r="CA148" s="360">
        <f t="shared" si="49"/>
        <v>0</v>
      </c>
      <c r="CB148" s="360">
        <f t="shared" si="49"/>
        <v>0</v>
      </c>
      <c r="CC148" s="361">
        <f t="shared" si="49"/>
        <v>0</v>
      </c>
    </row>
    <row r="149" spans="1:81" x14ac:dyDescent="0.4">
      <c r="B149" s="362" t="s">
        <v>651</v>
      </c>
      <c r="D149" s="363">
        <v>0</v>
      </c>
      <c r="E149" s="363">
        <v>0</v>
      </c>
      <c r="F149" s="363">
        <v>0</v>
      </c>
      <c r="G149" s="363">
        <v>0</v>
      </c>
      <c r="H149" s="363">
        <v>0</v>
      </c>
      <c r="I149" s="363">
        <v>0</v>
      </c>
      <c r="J149" s="363">
        <v>0</v>
      </c>
      <c r="K149" s="363">
        <v>0</v>
      </c>
      <c r="L149" s="363">
        <v>0</v>
      </c>
      <c r="M149" s="363">
        <v>0</v>
      </c>
      <c r="N149" s="363">
        <v>0</v>
      </c>
      <c r="O149" s="363">
        <v>0</v>
      </c>
      <c r="P149" s="363">
        <v>0</v>
      </c>
      <c r="Q149" s="363">
        <v>0</v>
      </c>
      <c r="R149" s="363">
        <v>0</v>
      </c>
      <c r="S149" s="363">
        <v>0</v>
      </c>
      <c r="T149" s="363">
        <v>0</v>
      </c>
      <c r="U149" s="363">
        <v>0</v>
      </c>
      <c r="V149" s="363">
        <v>0</v>
      </c>
      <c r="W149" s="363">
        <v>0</v>
      </c>
      <c r="X149" s="363">
        <v>0</v>
      </c>
      <c r="Y149" s="363">
        <v>0</v>
      </c>
      <c r="Z149" s="363">
        <v>0</v>
      </c>
      <c r="AA149" s="363">
        <v>0</v>
      </c>
      <c r="AB149" s="363">
        <v>0</v>
      </c>
      <c r="AC149" s="363">
        <v>0</v>
      </c>
      <c r="AD149" s="363">
        <v>0</v>
      </c>
      <c r="AE149" s="363">
        <v>0</v>
      </c>
      <c r="AF149" s="363">
        <v>0</v>
      </c>
      <c r="AG149" s="363">
        <v>0</v>
      </c>
      <c r="AH149" s="363">
        <v>0</v>
      </c>
      <c r="AI149" s="363">
        <v>207</v>
      </c>
      <c r="AJ149" s="363">
        <v>205</v>
      </c>
      <c r="AK149" s="363">
        <v>221</v>
      </c>
      <c r="AL149" s="363">
        <v>240</v>
      </c>
      <c r="AM149" s="363">
        <v>241</v>
      </c>
      <c r="AN149" s="363">
        <v>273</v>
      </c>
      <c r="AO149" s="363">
        <v>301</v>
      </c>
      <c r="AP149" s="363">
        <v>327</v>
      </c>
      <c r="AQ149" s="363">
        <v>352</v>
      </c>
      <c r="AR149" s="363">
        <v>247</v>
      </c>
      <c r="AS149" s="363">
        <v>290</v>
      </c>
      <c r="AT149" s="363">
        <v>330</v>
      </c>
      <c r="AU149" s="363">
        <v>375</v>
      </c>
      <c r="AV149" s="363">
        <v>425</v>
      </c>
      <c r="AW149" s="363">
        <v>527</v>
      </c>
      <c r="AX149" s="363">
        <v>618</v>
      </c>
      <c r="AY149" s="363">
        <v>739</v>
      </c>
      <c r="AZ149" s="363">
        <v>786</v>
      </c>
      <c r="BA149" s="363">
        <v>849</v>
      </c>
      <c r="BB149" s="363">
        <v>898</v>
      </c>
      <c r="BC149" s="363">
        <v>932</v>
      </c>
      <c r="BD149" s="363">
        <v>994</v>
      </c>
      <c r="BE149" s="363">
        <v>1048</v>
      </c>
      <c r="BF149" s="363">
        <v>1091</v>
      </c>
      <c r="BG149" s="363">
        <v>1121</v>
      </c>
      <c r="BH149" s="363">
        <v>1137</v>
      </c>
      <c r="BI149" s="363">
        <v>1139</v>
      </c>
      <c r="BJ149" s="363">
        <v>1142</v>
      </c>
      <c r="BK149" s="363">
        <v>1133</v>
      </c>
      <c r="BL149" s="363">
        <v>1128</v>
      </c>
      <c r="BM149" s="363">
        <v>1099</v>
      </c>
      <c r="BN149" s="363">
        <v>0</v>
      </c>
      <c r="BO149" s="363">
        <v>0</v>
      </c>
      <c r="BP149" s="363">
        <v>0</v>
      </c>
      <c r="BQ149" s="363">
        <v>0</v>
      </c>
      <c r="BR149" s="363">
        <v>0</v>
      </c>
      <c r="BS149" s="363">
        <v>0</v>
      </c>
      <c r="BT149" s="363">
        <v>0</v>
      </c>
      <c r="BU149" s="363">
        <v>0</v>
      </c>
      <c r="BV149" s="363">
        <v>0</v>
      </c>
      <c r="BW149" s="363">
        <v>0</v>
      </c>
      <c r="BX149" s="363">
        <v>0</v>
      </c>
      <c r="BY149" s="363">
        <v>0</v>
      </c>
      <c r="BZ149" s="363">
        <v>0</v>
      </c>
      <c r="CA149" s="363">
        <v>0</v>
      </c>
      <c r="CB149" s="363">
        <v>0</v>
      </c>
      <c r="CC149" s="364">
        <v>0</v>
      </c>
    </row>
    <row r="150" spans="1:81" ht="32.25" customHeight="1" x14ac:dyDescent="0.4">
      <c r="B150" s="400" t="s">
        <v>652</v>
      </c>
      <c r="D150" s="363">
        <v>0</v>
      </c>
      <c r="E150" s="363">
        <v>0</v>
      </c>
      <c r="F150" s="363">
        <v>0</v>
      </c>
      <c r="G150" s="363">
        <v>0</v>
      </c>
      <c r="H150" s="363">
        <v>0</v>
      </c>
      <c r="I150" s="363">
        <v>0</v>
      </c>
      <c r="J150" s="363">
        <v>0</v>
      </c>
      <c r="K150" s="363">
        <v>0</v>
      </c>
      <c r="L150" s="363">
        <v>0</v>
      </c>
      <c r="M150" s="363">
        <v>0</v>
      </c>
      <c r="N150" s="363">
        <v>0</v>
      </c>
      <c r="O150" s="363">
        <v>0</v>
      </c>
      <c r="P150" s="363">
        <v>0</v>
      </c>
      <c r="Q150" s="363">
        <v>0</v>
      </c>
      <c r="R150" s="363">
        <v>0</v>
      </c>
      <c r="S150" s="363">
        <v>0</v>
      </c>
      <c r="T150" s="363">
        <v>0</v>
      </c>
      <c r="U150" s="363">
        <v>0</v>
      </c>
      <c r="V150" s="363">
        <v>0</v>
      </c>
      <c r="W150" s="363">
        <v>0</v>
      </c>
      <c r="X150" s="363">
        <v>0</v>
      </c>
      <c r="Y150" s="363">
        <v>0</v>
      </c>
      <c r="Z150" s="363">
        <v>0</v>
      </c>
      <c r="AA150" s="363">
        <v>0</v>
      </c>
      <c r="AB150" s="363">
        <v>0</v>
      </c>
      <c r="AC150" s="363">
        <v>0</v>
      </c>
      <c r="AD150" s="363">
        <v>0</v>
      </c>
      <c r="AE150" s="363">
        <v>0</v>
      </c>
      <c r="AF150" s="363">
        <v>0</v>
      </c>
      <c r="AG150" s="363">
        <v>0</v>
      </c>
      <c r="AH150" s="363">
        <v>0</v>
      </c>
      <c r="AI150" s="363">
        <v>0</v>
      </c>
      <c r="AJ150" s="363">
        <v>0</v>
      </c>
      <c r="AK150" s="363">
        <v>0</v>
      </c>
      <c r="AL150" s="363">
        <v>0</v>
      </c>
      <c r="AM150" s="363">
        <v>0</v>
      </c>
      <c r="AN150" s="363">
        <v>0</v>
      </c>
      <c r="AO150" s="363">
        <v>0</v>
      </c>
      <c r="AP150" s="363">
        <v>0</v>
      </c>
      <c r="AQ150" s="363">
        <v>0</v>
      </c>
      <c r="AR150" s="363">
        <v>0</v>
      </c>
      <c r="AS150" s="363">
        <v>0</v>
      </c>
      <c r="AT150" s="363">
        <v>0</v>
      </c>
      <c r="AU150" s="363">
        <v>0</v>
      </c>
      <c r="AV150" s="363">
        <v>0</v>
      </c>
      <c r="AW150" s="363">
        <v>0</v>
      </c>
      <c r="AX150" s="363">
        <v>0</v>
      </c>
      <c r="AY150" s="363">
        <v>0</v>
      </c>
      <c r="AZ150" s="363">
        <v>0</v>
      </c>
      <c r="BA150" s="363">
        <v>0</v>
      </c>
      <c r="BB150" s="363">
        <v>0</v>
      </c>
      <c r="BC150" s="363">
        <v>0</v>
      </c>
      <c r="BD150" s="363">
        <v>1268</v>
      </c>
      <c r="BE150" s="363">
        <v>1322</v>
      </c>
      <c r="BF150" s="363">
        <v>1345</v>
      </c>
      <c r="BG150" s="363">
        <v>1297</v>
      </c>
      <c r="BH150" s="363">
        <v>1213</v>
      </c>
      <c r="BI150" s="363">
        <v>1198</v>
      </c>
      <c r="BJ150" s="363">
        <v>1196</v>
      </c>
      <c r="BK150" s="363">
        <v>1196</v>
      </c>
      <c r="BL150" s="363">
        <v>1176</v>
      </c>
      <c r="BM150" s="363">
        <v>1055</v>
      </c>
      <c r="BN150" s="363">
        <v>969</v>
      </c>
      <c r="BO150" s="363">
        <v>847</v>
      </c>
      <c r="BP150" s="363">
        <v>530</v>
      </c>
      <c r="BQ150" s="363">
        <v>252</v>
      </c>
      <c r="BR150" s="363">
        <v>138</v>
      </c>
      <c r="BS150" s="363">
        <v>73</v>
      </c>
      <c r="BT150" s="363">
        <v>28</v>
      </c>
      <c r="BU150" s="363">
        <v>6</v>
      </c>
      <c r="BV150" s="363">
        <v>0</v>
      </c>
      <c r="BW150" s="363">
        <v>0</v>
      </c>
      <c r="BX150" s="363">
        <v>0</v>
      </c>
      <c r="BY150" s="363">
        <v>0</v>
      </c>
      <c r="BZ150" s="363">
        <v>0</v>
      </c>
      <c r="CA150" s="363">
        <v>0</v>
      </c>
      <c r="CB150" s="363">
        <v>0</v>
      </c>
      <c r="CC150" s="364">
        <v>0</v>
      </c>
    </row>
    <row r="151" spans="1:81" s="219" customFormat="1" ht="27.75" customHeight="1" x14ac:dyDescent="0.4">
      <c r="B151" s="72" t="s">
        <v>474</v>
      </c>
      <c r="D151" s="360">
        <v>0</v>
      </c>
      <c r="E151" s="360">
        <v>0</v>
      </c>
      <c r="F151" s="360">
        <v>0</v>
      </c>
      <c r="G151" s="360">
        <v>0</v>
      </c>
      <c r="H151" s="360">
        <v>0</v>
      </c>
      <c r="I151" s="360">
        <v>0</v>
      </c>
      <c r="J151" s="360">
        <v>0</v>
      </c>
      <c r="K151" s="360">
        <v>0</v>
      </c>
      <c r="L151" s="360">
        <v>0</v>
      </c>
      <c r="M151" s="360">
        <v>0</v>
      </c>
      <c r="N151" s="360">
        <v>0</v>
      </c>
      <c r="O151" s="360">
        <v>0</v>
      </c>
      <c r="P151" s="360">
        <v>0</v>
      </c>
      <c r="Q151" s="360">
        <v>0</v>
      </c>
      <c r="R151" s="360">
        <v>0</v>
      </c>
      <c r="S151" s="360">
        <v>0</v>
      </c>
      <c r="T151" s="360">
        <v>0</v>
      </c>
      <c r="U151" s="360">
        <v>0</v>
      </c>
      <c r="V151" s="360">
        <v>0</v>
      </c>
      <c r="W151" s="360">
        <v>0</v>
      </c>
      <c r="X151" s="360">
        <v>0</v>
      </c>
      <c r="Y151" s="360">
        <v>0</v>
      </c>
      <c r="Z151" s="360">
        <v>0</v>
      </c>
      <c r="AA151" s="360">
        <v>0</v>
      </c>
      <c r="AB151" s="360">
        <v>0</v>
      </c>
      <c r="AC151" s="360">
        <v>0</v>
      </c>
      <c r="AD151" s="360">
        <v>0</v>
      </c>
      <c r="AE151" s="360">
        <v>0</v>
      </c>
      <c r="AF151" s="360">
        <v>0</v>
      </c>
      <c r="AG151" s="360">
        <v>0</v>
      </c>
      <c r="AH151" s="360">
        <v>0</v>
      </c>
      <c r="AI151" s="360">
        <v>0</v>
      </c>
      <c r="AJ151" s="360">
        <v>0</v>
      </c>
      <c r="AK151" s="360">
        <v>0</v>
      </c>
      <c r="AL151" s="360">
        <v>0</v>
      </c>
      <c r="AM151" s="360">
        <v>0</v>
      </c>
      <c r="AN151" s="360">
        <v>0</v>
      </c>
      <c r="AO151" s="360">
        <v>0</v>
      </c>
      <c r="AP151" s="360">
        <v>0</v>
      </c>
      <c r="AQ151" s="360">
        <v>0</v>
      </c>
      <c r="AR151" s="360">
        <v>0</v>
      </c>
      <c r="AS151" s="360">
        <v>0</v>
      </c>
      <c r="AT151" s="360">
        <v>0</v>
      </c>
      <c r="AU151" s="360">
        <v>0</v>
      </c>
      <c r="AV151" s="360">
        <v>0</v>
      </c>
      <c r="AW151" s="360">
        <v>0</v>
      </c>
      <c r="AX151" s="360">
        <v>0</v>
      </c>
      <c r="AY151" s="360">
        <v>0</v>
      </c>
      <c r="AZ151" s="360">
        <v>0</v>
      </c>
      <c r="BA151" s="360">
        <v>0</v>
      </c>
      <c r="BB151" s="360">
        <v>0</v>
      </c>
      <c r="BC151" s="360">
        <v>0</v>
      </c>
      <c r="BD151" s="360">
        <v>10</v>
      </c>
      <c r="BE151" s="360">
        <v>10</v>
      </c>
      <c r="BF151" s="360">
        <v>11</v>
      </c>
      <c r="BG151" s="360">
        <v>11</v>
      </c>
      <c r="BH151" s="360">
        <v>11</v>
      </c>
      <c r="BI151" s="360">
        <v>11</v>
      </c>
      <c r="BJ151" s="360">
        <v>11</v>
      </c>
      <c r="BK151" s="360">
        <v>11</v>
      </c>
      <c r="BL151" s="360">
        <v>11</v>
      </c>
      <c r="BM151" s="360">
        <v>10</v>
      </c>
      <c r="BN151" s="360">
        <v>9</v>
      </c>
      <c r="BO151" s="360">
        <v>9</v>
      </c>
      <c r="BP151" s="360">
        <v>8</v>
      </c>
      <c r="BQ151" s="360">
        <v>7</v>
      </c>
      <c r="BR151" s="360">
        <v>6</v>
      </c>
      <c r="BS151" s="360">
        <v>9</v>
      </c>
      <c r="BT151" s="360">
        <v>9</v>
      </c>
      <c r="BU151" s="360">
        <v>9</v>
      </c>
      <c r="BV151" s="360">
        <v>9</v>
      </c>
      <c r="BW151" s="360">
        <v>8</v>
      </c>
      <c r="BX151" s="360">
        <v>8</v>
      </c>
      <c r="BY151" s="360">
        <v>9</v>
      </c>
      <c r="BZ151" s="360">
        <v>9</v>
      </c>
      <c r="CA151" s="360">
        <v>9</v>
      </c>
      <c r="CB151" s="360">
        <v>9</v>
      </c>
      <c r="CC151" s="361">
        <v>9</v>
      </c>
    </row>
    <row r="152" spans="1:81" x14ac:dyDescent="0.4">
      <c r="B152" s="65" t="s">
        <v>626</v>
      </c>
      <c r="D152" s="363">
        <v>0</v>
      </c>
      <c r="E152" s="363">
        <v>0</v>
      </c>
      <c r="F152" s="363">
        <v>0</v>
      </c>
      <c r="G152" s="363">
        <v>0</v>
      </c>
      <c r="H152" s="363">
        <v>0</v>
      </c>
      <c r="I152" s="363">
        <v>0</v>
      </c>
      <c r="J152" s="363">
        <v>0</v>
      </c>
      <c r="K152" s="363">
        <v>0</v>
      </c>
      <c r="L152" s="363">
        <v>0</v>
      </c>
      <c r="M152" s="363">
        <v>0</v>
      </c>
      <c r="N152" s="363">
        <v>0</v>
      </c>
      <c r="O152" s="363">
        <v>0</v>
      </c>
      <c r="P152" s="363">
        <v>0</v>
      </c>
      <c r="Q152" s="363">
        <v>0</v>
      </c>
      <c r="R152" s="363">
        <v>0</v>
      </c>
      <c r="S152" s="363">
        <v>0</v>
      </c>
      <c r="T152" s="363">
        <v>0</v>
      </c>
      <c r="U152" s="363">
        <v>0</v>
      </c>
      <c r="V152" s="363">
        <v>0</v>
      </c>
      <c r="W152" s="363">
        <v>0</v>
      </c>
      <c r="X152" s="363">
        <v>0</v>
      </c>
      <c r="Y152" s="363">
        <v>0</v>
      </c>
      <c r="Z152" s="363">
        <v>0</v>
      </c>
      <c r="AA152" s="363">
        <v>0</v>
      </c>
      <c r="AB152" s="363">
        <v>0</v>
      </c>
      <c r="AC152" s="363">
        <v>0</v>
      </c>
      <c r="AD152" s="363">
        <v>0</v>
      </c>
      <c r="AE152" s="363">
        <v>0</v>
      </c>
      <c r="AF152" s="363">
        <v>0</v>
      </c>
      <c r="AG152" s="363">
        <v>0</v>
      </c>
      <c r="AH152" s="363">
        <v>0</v>
      </c>
      <c r="AI152" s="363">
        <v>0</v>
      </c>
      <c r="AJ152" s="363">
        <v>0</v>
      </c>
      <c r="AK152" s="363">
        <v>0</v>
      </c>
      <c r="AL152" s="363">
        <v>0</v>
      </c>
      <c r="AM152" s="363">
        <v>0</v>
      </c>
      <c r="AN152" s="363">
        <v>0</v>
      </c>
      <c r="AO152" s="363">
        <v>0</v>
      </c>
      <c r="AP152" s="363">
        <v>0</v>
      </c>
      <c r="AQ152" s="363">
        <v>0</v>
      </c>
      <c r="AR152" s="363">
        <v>0</v>
      </c>
      <c r="AS152" s="363">
        <v>0</v>
      </c>
      <c r="AT152" s="363">
        <v>0</v>
      </c>
      <c r="AU152" s="363">
        <v>0</v>
      </c>
      <c r="AV152" s="363">
        <v>0</v>
      </c>
      <c r="AW152" s="363">
        <v>0</v>
      </c>
      <c r="AX152" s="363">
        <v>0</v>
      </c>
      <c r="AY152" s="363">
        <v>0</v>
      </c>
      <c r="AZ152" s="363">
        <v>0</v>
      </c>
      <c r="BA152" s="363">
        <v>0</v>
      </c>
      <c r="BB152" s="363">
        <v>0</v>
      </c>
      <c r="BC152" s="363">
        <v>0</v>
      </c>
      <c r="BD152" s="363">
        <v>0</v>
      </c>
      <c r="BE152" s="363">
        <v>0</v>
      </c>
      <c r="BF152" s="363">
        <v>0</v>
      </c>
      <c r="BG152" s="363">
        <v>0</v>
      </c>
      <c r="BH152" s="363">
        <v>0</v>
      </c>
      <c r="BI152" s="363">
        <v>0</v>
      </c>
      <c r="BJ152" s="363">
        <v>0</v>
      </c>
      <c r="BK152" s="363">
        <v>0</v>
      </c>
      <c r="BL152" s="363">
        <v>0</v>
      </c>
      <c r="BM152" s="363">
        <v>0</v>
      </c>
      <c r="BN152" s="363">
        <v>0</v>
      </c>
      <c r="BO152" s="363">
        <v>0</v>
      </c>
      <c r="BP152" s="363">
        <v>0</v>
      </c>
      <c r="BQ152" s="363">
        <v>0</v>
      </c>
      <c r="BR152" s="363">
        <v>0</v>
      </c>
      <c r="BS152" s="363">
        <v>0</v>
      </c>
      <c r="BT152" s="363">
        <v>0</v>
      </c>
      <c r="BU152" s="363">
        <v>0</v>
      </c>
      <c r="BV152" s="363">
        <v>0</v>
      </c>
      <c r="BW152" s="363">
        <v>0</v>
      </c>
      <c r="BX152" s="363">
        <v>0</v>
      </c>
      <c r="BY152" s="363">
        <v>0</v>
      </c>
      <c r="BZ152" s="363">
        <v>0</v>
      </c>
      <c r="CA152" s="363">
        <v>0</v>
      </c>
      <c r="CB152" s="363">
        <v>0</v>
      </c>
      <c r="CC152" s="364">
        <v>0</v>
      </c>
    </row>
    <row r="153" spans="1:81" x14ac:dyDescent="0.4">
      <c r="B153" s="65" t="s">
        <v>627</v>
      </c>
      <c r="D153" s="363">
        <v>0</v>
      </c>
      <c r="E153" s="363">
        <v>0</v>
      </c>
      <c r="F153" s="363">
        <v>0</v>
      </c>
      <c r="G153" s="363">
        <v>0</v>
      </c>
      <c r="H153" s="363">
        <v>0</v>
      </c>
      <c r="I153" s="363">
        <v>0</v>
      </c>
      <c r="J153" s="363">
        <v>0</v>
      </c>
      <c r="K153" s="363">
        <v>0</v>
      </c>
      <c r="L153" s="363">
        <v>0</v>
      </c>
      <c r="M153" s="363">
        <v>0</v>
      </c>
      <c r="N153" s="363">
        <v>0</v>
      </c>
      <c r="O153" s="363">
        <v>0</v>
      </c>
      <c r="P153" s="363">
        <v>0</v>
      </c>
      <c r="Q153" s="363">
        <v>0</v>
      </c>
      <c r="R153" s="363">
        <v>0</v>
      </c>
      <c r="S153" s="363">
        <v>0</v>
      </c>
      <c r="T153" s="363">
        <v>0</v>
      </c>
      <c r="U153" s="363">
        <v>0</v>
      </c>
      <c r="V153" s="363">
        <v>0</v>
      </c>
      <c r="W153" s="363">
        <v>0</v>
      </c>
      <c r="X153" s="363">
        <v>0</v>
      </c>
      <c r="Y153" s="363">
        <v>0</v>
      </c>
      <c r="Z153" s="363">
        <v>0</v>
      </c>
      <c r="AA153" s="363">
        <v>0</v>
      </c>
      <c r="AB153" s="363">
        <v>0</v>
      </c>
      <c r="AC153" s="363">
        <v>0</v>
      </c>
      <c r="AD153" s="363">
        <v>0</v>
      </c>
      <c r="AE153" s="363">
        <v>0</v>
      </c>
      <c r="AF153" s="363">
        <v>0</v>
      </c>
      <c r="AG153" s="363">
        <v>0</v>
      </c>
      <c r="AH153" s="363">
        <v>0</v>
      </c>
      <c r="AI153" s="363">
        <v>0</v>
      </c>
      <c r="AJ153" s="363">
        <v>0</v>
      </c>
      <c r="AK153" s="363">
        <v>0</v>
      </c>
      <c r="AL153" s="363">
        <v>0</v>
      </c>
      <c r="AM153" s="363">
        <v>0</v>
      </c>
      <c r="AN153" s="363">
        <v>0</v>
      </c>
      <c r="AO153" s="363">
        <v>0</v>
      </c>
      <c r="AP153" s="363">
        <v>0</v>
      </c>
      <c r="AQ153" s="363">
        <v>0</v>
      </c>
      <c r="AR153" s="363">
        <v>0</v>
      </c>
      <c r="AS153" s="363">
        <v>0</v>
      </c>
      <c r="AT153" s="363">
        <v>0</v>
      </c>
      <c r="AU153" s="363">
        <v>0</v>
      </c>
      <c r="AV153" s="363">
        <v>0</v>
      </c>
      <c r="AW153" s="363">
        <v>0</v>
      </c>
      <c r="AX153" s="363">
        <v>0</v>
      </c>
      <c r="AY153" s="363">
        <v>0</v>
      </c>
      <c r="AZ153" s="363">
        <v>0</v>
      </c>
      <c r="BA153" s="363">
        <v>0</v>
      </c>
      <c r="BB153" s="363">
        <v>0</v>
      </c>
      <c r="BC153" s="363">
        <v>0</v>
      </c>
      <c r="BD153" s="363">
        <v>0</v>
      </c>
      <c r="BE153" s="363">
        <v>0</v>
      </c>
      <c r="BF153" s="363">
        <v>0</v>
      </c>
      <c r="BG153" s="363">
        <v>0</v>
      </c>
      <c r="BH153" s="363">
        <v>0</v>
      </c>
      <c r="BI153" s="363">
        <v>0</v>
      </c>
      <c r="BJ153" s="363">
        <v>0</v>
      </c>
      <c r="BK153" s="363">
        <v>0</v>
      </c>
      <c r="BL153" s="363">
        <v>0</v>
      </c>
      <c r="BM153" s="363">
        <v>0</v>
      </c>
      <c r="BN153" s="363">
        <v>0</v>
      </c>
      <c r="BO153" s="363">
        <v>0</v>
      </c>
      <c r="BP153" s="363">
        <v>0</v>
      </c>
      <c r="BQ153" s="363">
        <v>0</v>
      </c>
      <c r="BR153" s="363">
        <v>0</v>
      </c>
      <c r="BS153" s="363">
        <v>0</v>
      </c>
      <c r="BT153" s="363">
        <v>0</v>
      </c>
      <c r="BU153" s="363">
        <v>0</v>
      </c>
      <c r="BV153" s="363">
        <v>0</v>
      </c>
      <c r="BW153" s="363">
        <v>0</v>
      </c>
      <c r="BX153" s="363">
        <v>0</v>
      </c>
      <c r="BY153" s="363">
        <v>0</v>
      </c>
      <c r="BZ153" s="363">
        <v>0</v>
      </c>
      <c r="CA153" s="363">
        <v>0</v>
      </c>
      <c r="CB153" s="363">
        <v>0</v>
      </c>
      <c r="CC153" s="364">
        <v>0</v>
      </c>
    </row>
    <row r="154" spans="1:81" x14ac:dyDescent="0.4">
      <c r="B154" s="65" t="s">
        <v>628</v>
      </c>
      <c r="D154" s="363">
        <v>0</v>
      </c>
      <c r="E154" s="363">
        <v>0</v>
      </c>
      <c r="F154" s="363">
        <v>0</v>
      </c>
      <c r="G154" s="363">
        <v>0</v>
      </c>
      <c r="H154" s="363">
        <v>0</v>
      </c>
      <c r="I154" s="363">
        <v>0</v>
      </c>
      <c r="J154" s="363">
        <v>0</v>
      </c>
      <c r="K154" s="363">
        <v>0</v>
      </c>
      <c r="L154" s="363">
        <v>0</v>
      </c>
      <c r="M154" s="363">
        <v>0</v>
      </c>
      <c r="N154" s="363">
        <v>0</v>
      </c>
      <c r="O154" s="363">
        <v>0</v>
      </c>
      <c r="P154" s="363">
        <v>0</v>
      </c>
      <c r="Q154" s="363">
        <v>0</v>
      </c>
      <c r="R154" s="363">
        <v>0</v>
      </c>
      <c r="S154" s="363">
        <v>0</v>
      </c>
      <c r="T154" s="363">
        <v>0</v>
      </c>
      <c r="U154" s="363">
        <v>0</v>
      </c>
      <c r="V154" s="363">
        <v>0</v>
      </c>
      <c r="W154" s="363">
        <v>0</v>
      </c>
      <c r="X154" s="363">
        <v>0</v>
      </c>
      <c r="Y154" s="363">
        <v>0</v>
      </c>
      <c r="Z154" s="363">
        <v>0</v>
      </c>
      <c r="AA154" s="363">
        <v>0</v>
      </c>
      <c r="AB154" s="363">
        <v>0</v>
      </c>
      <c r="AC154" s="363">
        <v>0</v>
      </c>
      <c r="AD154" s="363">
        <v>0</v>
      </c>
      <c r="AE154" s="363">
        <v>0</v>
      </c>
      <c r="AF154" s="363">
        <v>0</v>
      </c>
      <c r="AG154" s="363">
        <v>0</v>
      </c>
      <c r="AH154" s="363">
        <v>0</v>
      </c>
      <c r="AI154" s="363">
        <v>0</v>
      </c>
      <c r="AJ154" s="363">
        <v>0</v>
      </c>
      <c r="AK154" s="363">
        <v>0</v>
      </c>
      <c r="AL154" s="363">
        <v>0</v>
      </c>
      <c r="AM154" s="363">
        <v>0</v>
      </c>
      <c r="AN154" s="363">
        <v>0</v>
      </c>
      <c r="AO154" s="363">
        <v>0</v>
      </c>
      <c r="AP154" s="363">
        <v>0</v>
      </c>
      <c r="AQ154" s="363">
        <v>0</v>
      </c>
      <c r="AR154" s="363">
        <v>0</v>
      </c>
      <c r="AS154" s="363">
        <v>0</v>
      </c>
      <c r="AT154" s="363">
        <v>0</v>
      </c>
      <c r="AU154" s="363">
        <v>0</v>
      </c>
      <c r="AV154" s="363">
        <v>0</v>
      </c>
      <c r="AW154" s="363">
        <v>0</v>
      </c>
      <c r="AX154" s="363">
        <v>0</v>
      </c>
      <c r="AY154" s="363">
        <v>0</v>
      </c>
      <c r="AZ154" s="363">
        <v>0</v>
      </c>
      <c r="BA154" s="363">
        <v>0</v>
      </c>
      <c r="BB154" s="363">
        <v>0</v>
      </c>
      <c r="BC154" s="363">
        <v>0</v>
      </c>
      <c r="BD154" s="363">
        <v>9</v>
      </c>
      <c r="BE154" s="363">
        <v>9</v>
      </c>
      <c r="BF154" s="363">
        <v>9</v>
      </c>
      <c r="BG154" s="363">
        <v>10</v>
      </c>
      <c r="BH154" s="363">
        <v>10</v>
      </c>
      <c r="BI154" s="363">
        <v>10</v>
      </c>
      <c r="BJ154" s="363">
        <v>10</v>
      </c>
      <c r="BK154" s="363">
        <v>10</v>
      </c>
      <c r="BL154" s="363">
        <v>10</v>
      </c>
      <c r="BM154" s="363">
        <v>9</v>
      </c>
      <c r="BN154" s="363">
        <v>9</v>
      </c>
      <c r="BO154" s="363">
        <v>8</v>
      </c>
      <c r="BP154" s="363">
        <v>5</v>
      </c>
      <c r="BQ154" s="363">
        <v>2</v>
      </c>
      <c r="BR154" s="363">
        <v>1</v>
      </c>
      <c r="BS154" s="363">
        <v>0</v>
      </c>
      <c r="BT154" s="363">
        <v>0</v>
      </c>
      <c r="BU154" s="363">
        <v>0</v>
      </c>
      <c r="BV154" s="363">
        <v>0</v>
      </c>
      <c r="BW154" s="363">
        <v>0</v>
      </c>
      <c r="BX154" s="363">
        <v>0</v>
      </c>
      <c r="BY154" s="363">
        <v>0</v>
      </c>
      <c r="BZ154" s="363">
        <v>0</v>
      </c>
      <c r="CA154" s="363">
        <v>0</v>
      </c>
      <c r="CB154" s="363">
        <v>0</v>
      </c>
      <c r="CC154" s="364">
        <v>0</v>
      </c>
    </row>
    <row r="155" spans="1:81" x14ac:dyDescent="0.4">
      <c r="B155" s="65" t="s">
        <v>233</v>
      </c>
      <c r="D155" s="363">
        <v>0</v>
      </c>
      <c r="E155" s="363">
        <v>0</v>
      </c>
      <c r="F155" s="363">
        <v>0</v>
      </c>
      <c r="G155" s="363">
        <v>0</v>
      </c>
      <c r="H155" s="363">
        <v>0</v>
      </c>
      <c r="I155" s="363">
        <v>0</v>
      </c>
      <c r="J155" s="363">
        <v>0</v>
      </c>
      <c r="K155" s="363">
        <v>0</v>
      </c>
      <c r="L155" s="363">
        <v>0</v>
      </c>
      <c r="M155" s="363">
        <v>0</v>
      </c>
      <c r="N155" s="363">
        <v>0</v>
      </c>
      <c r="O155" s="363">
        <v>0</v>
      </c>
      <c r="P155" s="363">
        <v>0</v>
      </c>
      <c r="Q155" s="363">
        <v>0</v>
      </c>
      <c r="R155" s="363">
        <v>0</v>
      </c>
      <c r="S155" s="363">
        <v>0</v>
      </c>
      <c r="T155" s="363">
        <v>0</v>
      </c>
      <c r="U155" s="363">
        <v>0</v>
      </c>
      <c r="V155" s="363">
        <v>0</v>
      </c>
      <c r="W155" s="363">
        <v>0</v>
      </c>
      <c r="X155" s="363">
        <v>0</v>
      </c>
      <c r="Y155" s="363">
        <v>0</v>
      </c>
      <c r="Z155" s="363">
        <v>0</v>
      </c>
      <c r="AA155" s="363">
        <v>0</v>
      </c>
      <c r="AB155" s="363">
        <v>0</v>
      </c>
      <c r="AC155" s="363">
        <v>0</v>
      </c>
      <c r="AD155" s="363">
        <v>0</v>
      </c>
      <c r="AE155" s="363">
        <v>0</v>
      </c>
      <c r="AF155" s="363">
        <v>0</v>
      </c>
      <c r="AG155" s="363">
        <v>0</v>
      </c>
      <c r="AH155" s="363">
        <v>0</v>
      </c>
      <c r="AI155" s="363">
        <v>0</v>
      </c>
      <c r="AJ155" s="363">
        <v>0</v>
      </c>
      <c r="AK155" s="363">
        <v>0</v>
      </c>
      <c r="AL155" s="363">
        <v>0</v>
      </c>
      <c r="AM155" s="363">
        <v>0</v>
      </c>
      <c r="AN155" s="363">
        <v>0</v>
      </c>
      <c r="AO155" s="363">
        <v>0</v>
      </c>
      <c r="AP155" s="363">
        <v>0</v>
      </c>
      <c r="AQ155" s="363">
        <v>0</v>
      </c>
      <c r="AR155" s="363">
        <v>0</v>
      </c>
      <c r="AS155" s="363">
        <v>0</v>
      </c>
      <c r="AT155" s="363">
        <v>0</v>
      </c>
      <c r="AU155" s="363">
        <v>0</v>
      </c>
      <c r="AV155" s="363">
        <v>0</v>
      </c>
      <c r="AW155" s="363">
        <v>0</v>
      </c>
      <c r="AX155" s="363">
        <v>0</v>
      </c>
      <c r="AY155" s="363">
        <v>0</v>
      </c>
      <c r="AZ155" s="363">
        <v>0</v>
      </c>
      <c r="BA155" s="363">
        <v>0</v>
      </c>
      <c r="BB155" s="363">
        <v>0</v>
      </c>
      <c r="BC155" s="363">
        <v>0</v>
      </c>
      <c r="BD155" s="363">
        <v>0</v>
      </c>
      <c r="BE155" s="363">
        <v>0</v>
      </c>
      <c r="BF155" s="363">
        <v>0</v>
      </c>
      <c r="BG155" s="363">
        <v>0</v>
      </c>
      <c r="BH155" s="363">
        <v>0</v>
      </c>
      <c r="BI155" s="363">
        <v>0</v>
      </c>
      <c r="BJ155" s="363">
        <v>0</v>
      </c>
      <c r="BK155" s="363">
        <v>0</v>
      </c>
      <c r="BL155" s="363">
        <v>0</v>
      </c>
      <c r="BM155" s="363">
        <v>0</v>
      </c>
      <c r="BN155" s="363">
        <v>0</v>
      </c>
      <c r="BO155" s="363">
        <v>1</v>
      </c>
      <c r="BP155" s="363">
        <v>2</v>
      </c>
      <c r="BQ155" s="363">
        <v>5</v>
      </c>
      <c r="BR155" s="363">
        <v>5</v>
      </c>
      <c r="BS155" s="363">
        <v>8</v>
      </c>
      <c r="BT155" s="363">
        <v>9</v>
      </c>
      <c r="BU155" s="363">
        <v>9</v>
      </c>
      <c r="BV155" s="363">
        <v>8</v>
      </c>
      <c r="BW155" s="363">
        <v>8</v>
      </c>
      <c r="BX155" s="363">
        <v>8</v>
      </c>
      <c r="BY155" s="363">
        <v>9</v>
      </c>
      <c r="BZ155" s="363">
        <v>9</v>
      </c>
      <c r="CA155" s="363">
        <v>9</v>
      </c>
      <c r="CB155" s="363">
        <v>9</v>
      </c>
      <c r="CC155" s="364">
        <v>9</v>
      </c>
    </row>
    <row r="156" spans="1:81" x14ac:dyDescent="0.4">
      <c r="B156" s="65" t="s">
        <v>639</v>
      </c>
      <c r="D156" s="363">
        <v>0</v>
      </c>
      <c r="E156" s="363">
        <v>0</v>
      </c>
      <c r="F156" s="363">
        <v>0</v>
      </c>
      <c r="G156" s="363">
        <v>0</v>
      </c>
      <c r="H156" s="363">
        <v>0</v>
      </c>
      <c r="I156" s="363">
        <v>0</v>
      </c>
      <c r="J156" s="363">
        <v>0</v>
      </c>
      <c r="K156" s="363">
        <v>0</v>
      </c>
      <c r="L156" s="363">
        <v>0</v>
      </c>
      <c r="M156" s="363">
        <v>0</v>
      </c>
      <c r="N156" s="363">
        <v>0</v>
      </c>
      <c r="O156" s="363">
        <v>0</v>
      </c>
      <c r="P156" s="363">
        <v>0</v>
      </c>
      <c r="Q156" s="363">
        <v>0</v>
      </c>
      <c r="R156" s="363">
        <v>0</v>
      </c>
      <c r="S156" s="363">
        <v>0</v>
      </c>
      <c r="T156" s="363">
        <v>0</v>
      </c>
      <c r="U156" s="363">
        <v>0</v>
      </c>
      <c r="V156" s="363">
        <v>0</v>
      </c>
      <c r="W156" s="363">
        <v>0</v>
      </c>
      <c r="X156" s="363">
        <v>0</v>
      </c>
      <c r="Y156" s="363">
        <v>0</v>
      </c>
      <c r="Z156" s="363">
        <v>0</v>
      </c>
      <c r="AA156" s="363">
        <v>0</v>
      </c>
      <c r="AB156" s="363">
        <v>0</v>
      </c>
      <c r="AC156" s="363">
        <v>0</v>
      </c>
      <c r="AD156" s="363">
        <v>0</v>
      </c>
      <c r="AE156" s="363">
        <v>0</v>
      </c>
      <c r="AF156" s="363">
        <v>0</v>
      </c>
      <c r="AG156" s="363">
        <v>0</v>
      </c>
      <c r="AH156" s="363">
        <v>0</v>
      </c>
      <c r="AI156" s="363">
        <v>0</v>
      </c>
      <c r="AJ156" s="363">
        <v>0</v>
      </c>
      <c r="AK156" s="363">
        <v>0</v>
      </c>
      <c r="AL156" s="363">
        <v>0</v>
      </c>
      <c r="AM156" s="363">
        <v>0</v>
      </c>
      <c r="AN156" s="363">
        <v>0</v>
      </c>
      <c r="AO156" s="363">
        <v>0</v>
      </c>
      <c r="AP156" s="363">
        <v>0</v>
      </c>
      <c r="AQ156" s="363">
        <v>0</v>
      </c>
      <c r="AR156" s="363">
        <v>0</v>
      </c>
      <c r="AS156" s="363">
        <v>0</v>
      </c>
      <c r="AT156" s="363">
        <v>0</v>
      </c>
      <c r="AU156" s="363">
        <v>0</v>
      </c>
      <c r="AV156" s="363">
        <v>0</v>
      </c>
      <c r="AW156" s="363">
        <v>0</v>
      </c>
      <c r="AX156" s="363">
        <v>0</v>
      </c>
      <c r="AY156" s="363">
        <v>0</v>
      </c>
      <c r="AZ156" s="363">
        <v>0</v>
      </c>
      <c r="BA156" s="363">
        <v>0</v>
      </c>
      <c r="BB156" s="363">
        <v>0</v>
      </c>
      <c r="BC156" s="363">
        <v>0</v>
      </c>
      <c r="BD156" s="363">
        <v>1</v>
      </c>
      <c r="BE156" s="363">
        <v>1</v>
      </c>
      <c r="BF156" s="363">
        <v>1</v>
      </c>
      <c r="BG156" s="363">
        <v>1</v>
      </c>
      <c r="BH156" s="363">
        <v>1</v>
      </c>
      <c r="BI156" s="363">
        <v>1</v>
      </c>
      <c r="BJ156" s="363">
        <v>1</v>
      </c>
      <c r="BK156" s="363">
        <v>1</v>
      </c>
      <c r="BL156" s="363">
        <v>1</v>
      </c>
      <c r="BM156" s="363">
        <v>1</v>
      </c>
      <c r="BN156" s="363">
        <v>0</v>
      </c>
      <c r="BO156" s="363">
        <v>0</v>
      </c>
      <c r="BP156" s="363">
        <v>0</v>
      </c>
      <c r="BQ156" s="363">
        <v>0</v>
      </c>
      <c r="BR156" s="363">
        <v>0</v>
      </c>
      <c r="BS156" s="363">
        <v>0</v>
      </c>
      <c r="BT156" s="363">
        <v>0</v>
      </c>
      <c r="BU156" s="363">
        <v>0</v>
      </c>
      <c r="BV156" s="363">
        <v>0</v>
      </c>
      <c r="BW156" s="363">
        <v>0</v>
      </c>
      <c r="BX156" s="363">
        <v>0</v>
      </c>
      <c r="BY156" s="363">
        <v>0</v>
      </c>
      <c r="BZ156" s="363">
        <v>0</v>
      </c>
      <c r="CA156" s="363">
        <v>0</v>
      </c>
      <c r="CB156" s="363">
        <v>0</v>
      </c>
      <c r="CC156" s="364">
        <v>0</v>
      </c>
    </row>
    <row r="157" spans="1:81" ht="48" customHeight="1" x14ac:dyDescent="0.4">
      <c r="A157" s="401"/>
      <c r="B157" s="402"/>
      <c r="C157" s="402"/>
      <c r="BX157" s="397"/>
      <c r="BY157" s="397"/>
      <c r="BZ157" s="397"/>
      <c r="CA157" s="397"/>
      <c r="CB157" s="397"/>
      <c r="CC157" s="398"/>
    </row>
    <row r="158" spans="1:81" ht="98.25" customHeight="1" thickBot="1" x14ac:dyDescent="0.45">
      <c r="A158" s="403"/>
      <c r="B158" s="403" t="s">
        <v>653</v>
      </c>
      <c r="C158" s="403"/>
      <c r="D158" s="404"/>
      <c r="E158" s="404"/>
      <c r="F158" s="404"/>
      <c r="G158" s="404"/>
      <c r="H158" s="404"/>
      <c r="I158" s="404"/>
      <c r="J158" s="404"/>
      <c r="K158" s="404"/>
      <c r="L158" s="404"/>
      <c r="M158" s="404"/>
      <c r="N158" s="404"/>
      <c r="O158" s="404"/>
      <c r="P158" s="404"/>
      <c r="Q158" s="404"/>
      <c r="R158" s="404"/>
      <c r="S158" s="404"/>
      <c r="T158" s="404"/>
      <c r="U158" s="404"/>
      <c r="V158" s="404"/>
      <c r="W158" s="404"/>
      <c r="X158" s="404"/>
      <c r="Y158" s="404"/>
      <c r="Z158" s="404"/>
      <c r="AA158" s="404"/>
      <c r="AB158" s="404"/>
      <c r="AC158" s="404"/>
      <c r="AD158" s="404"/>
      <c r="AE158" s="404"/>
      <c r="AF158" s="404"/>
      <c r="AG158" s="404"/>
      <c r="AH158" s="404"/>
      <c r="AI158" s="404"/>
      <c r="AJ158" s="404"/>
      <c r="AK158" s="404"/>
      <c r="AL158" s="404"/>
      <c r="AM158" s="404"/>
      <c r="AN158" s="404"/>
      <c r="AO158" s="404"/>
      <c r="AP158" s="404"/>
      <c r="AQ158" s="404"/>
      <c r="AR158" s="404"/>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c r="BN158" s="404"/>
      <c r="BO158" s="404"/>
      <c r="BP158" s="404"/>
      <c r="BQ158" s="404"/>
      <c r="BR158" s="404"/>
      <c r="BS158" s="404"/>
      <c r="BT158" s="404"/>
      <c r="BU158" s="404"/>
      <c r="BV158" s="404"/>
      <c r="BW158" s="404"/>
      <c r="BX158" s="333"/>
      <c r="BY158" s="333"/>
      <c r="BZ158" s="333"/>
      <c r="CA158" s="333"/>
      <c r="CB158" s="333"/>
      <c r="CC158" s="40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4"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336"/>
      <c r="BW1" s="336"/>
    </row>
    <row r="2" spans="1:81" x14ac:dyDescent="0.4">
      <c r="A2" s="45" t="s">
        <v>45</v>
      </c>
      <c r="B2" s="18" t="s">
        <v>654</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4" customHeight="1" x14ac:dyDescent="0.4">
      <c r="A4" s="35"/>
      <c r="B4" s="93" t="s">
        <v>133</v>
      </c>
      <c r="C4" s="93"/>
      <c r="D4" s="314">
        <v>62.5</v>
      </c>
      <c r="E4" s="314">
        <v>75.2</v>
      </c>
      <c r="F4" s="314">
        <v>84.5</v>
      </c>
      <c r="G4" s="314">
        <v>94.6</v>
      </c>
      <c r="H4" s="314">
        <v>118.6</v>
      </c>
      <c r="I4" s="314">
        <v>120.3</v>
      </c>
      <c r="J4" s="314">
        <v>125.4</v>
      </c>
      <c r="K4" s="314">
        <v>114.1</v>
      </c>
      <c r="L4" s="314">
        <v>121.3</v>
      </c>
      <c r="M4" s="314">
        <v>119.6</v>
      </c>
      <c r="N4" s="314">
        <v>131.80000000000001</v>
      </c>
      <c r="O4" s="314">
        <v>158.5</v>
      </c>
      <c r="P4" s="314">
        <v>179.5</v>
      </c>
      <c r="Q4" s="314">
        <v>171.1</v>
      </c>
      <c r="R4" s="314">
        <v>199.8</v>
      </c>
      <c r="S4" s="314">
        <v>217.4</v>
      </c>
      <c r="T4" s="314">
        <v>223.3</v>
      </c>
      <c r="U4" s="314">
        <v>245.9</v>
      </c>
      <c r="V4" s="314">
        <v>297.5</v>
      </c>
      <c r="W4" s="314">
        <v>385.7</v>
      </c>
      <c r="X4" s="314">
        <v>428.9</v>
      </c>
      <c r="Y4" s="314">
        <v>470.7</v>
      </c>
      <c r="Z4" s="314">
        <v>523.79999999999995</v>
      </c>
      <c r="AA4" s="314">
        <v>641.4</v>
      </c>
      <c r="AB4" s="314">
        <v>703.5</v>
      </c>
      <c r="AC4" s="314">
        <v>703.7</v>
      </c>
      <c r="AD4" s="314">
        <v>959.4</v>
      </c>
      <c r="AE4" s="314">
        <v>1308.2</v>
      </c>
      <c r="AF4" s="314">
        <v>1715.3</v>
      </c>
      <c r="AG4" s="314">
        <v>1431</v>
      </c>
      <c r="AH4" s="314">
        <f t="shared" ref="AH4:BB4" si="0">SUM(AH23:AH28)</f>
        <v>1561</v>
      </c>
      <c r="AI4" s="314">
        <f t="shared" si="0"/>
        <v>1675</v>
      </c>
      <c r="AJ4" s="314">
        <f t="shared" si="0"/>
        <v>2165</v>
      </c>
      <c r="AK4" s="314">
        <f t="shared" si="0"/>
        <v>3245.05</v>
      </c>
      <c r="AL4" s="314">
        <f t="shared" si="0"/>
        <v>4612</v>
      </c>
      <c r="AM4" s="314">
        <f t="shared" si="0"/>
        <v>5592</v>
      </c>
      <c r="AN4" s="314">
        <f t="shared" si="0"/>
        <v>6470</v>
      </c>
      <c r="AO4" s="314">
        <f t="shared" si="0"/>
        <v>7446</v>
      </c>
      <c r="AP4" s="314">
        <f t="shared" si="0"/>
        <v>7965</v>
      </c>
      <c r="AQ4" s="314">
        <f t="shared" si="0"/>
        <v>7956</v>
      </c>
      <c r="AR4" s="314">
        <f t="shared" si="0"/>
        <v>7581.9769999999999</v>
      </c>
      <c r="AS4" s="314">
        <f t="shared" si="0"/>
        <v>7675.058</v>
      </c>
      <c r="AT4" s="314">
        <f t="shared" si="0"/>
        <v>8895.1850000000013</v>
      </c>
      <c r="AU4" s="314">
        <f t="shared" si="0"/>
        <v>11646.02289951173</v>
      </c>
      <c r="AV4" s="314">
        <f t="shared" si="0"/>
        <v>14789.988000000001</v>
      </c>
      <c r="AW4" s="314">
        <f t="shared" si="0"/>
        <v>16109.623</v>
      </c>
      <c r="AX4" s="314">
        <f t="shared" si="0"/>
        <v>16387.047999999999</v>
      </c>
      <c r="AY4" s="314">
        <f t="shared" si="0"/>
        <v>16692.532999999999</v>
      </c>
      <c r="AZ4" s="314">
        <f t="shared" si="0"/>
        <v>14444.695</v>
      </c>
      <c r="BA4" s="314">
        <f t="shared" si="0"/>
        <v>11965.317000000001</v>
      </c>
      <c r="BB4" s="314">
        <f t="shared" si="0"/>
        <v>11790.689999999999</v>
      </c>
      <c r="BC4" s="314">
        <f>SUM(BC24:BC28)</f>
        <v>12082.322</v>
      </c>
      <c r="BD4" s="314">
        <f t="shared" ref="BD4:CC4" si="1">SUM(BD6:BD9)</f>
        <v>13121.226999999999</v>
      </c>
      <c r="BE4" s="314">
        <f t="shared" si="1"/>
        <v>14100.907119412172</v>
      </c>
      <c r="BF4" s="314">
        <f t="shared" si="1"/>
        <v>14237.3147109526</v>
      </c>
      <c r="BG4" s="314">
        <f t="shared" si="1"/>
        <v>12859.01825241993</v>
      </c>
      <c r="BH4" s="314">
        <f t="shared" si="1"/>
        <v>10028.913</v>
      </c>
      <c r="BI4" s="314">
        <f t="shared" si="1"/>
        <v>9149.9960046050001</v>
      </c>
      <c r="BJ4" s="314">
        <f t="shared" si="1"/>
        <v>8838.7708489100005</v>
      </c>
      <c r="BK4" s="314">
        <f t="shared" si="1"/>
        <v>9027.9858692587677</v>
      </c>
      <c r="BL4" s="314">
        <f t="shared" si="1"/>
        <v>8684.733409389999</v>
      </c>
      <c r="BM4" s="314">
        <f t="shared" si="1"/>
        <v>8373.7599778200001</v>
      </c>
      <c r="BN4" s="314">
        <f t="shared" si="1"/>
        <v>7856.3960060182071</v>
      </c>
      <c r="BO4" s="314">
        <f t="shared" si="1"/>
        <v>6997.2154425199997</v>
      </c>
      <c r="BP4" s="314">
        <f t="shared" si="1"/>
        <v>5308.9188794399988</v>
      </c>
      <c r="BQ4" s="314">
        <f t="shared" si="1"/>
        <v>3582.8260193800015</v>
      </c>
      <c r="BR4" s="314">
        <f t="shared" si="1"/>
        <v>2893.4764718200004</v>
      </c>
      <c r="BS4" s="314">
        <f t="shared" si="1"/>
        <v>2539.1118484000003</v>
      </c>
      <c r="BT4" s="314">
        <f t="shared" si="1"/>
        <v>2231.876678590002</v>
      </c>
      <c r="BU4" s="314">
        <f t="shared" si="1"/>
        <v>2138.7000447000005</v>
      </c>
      <c r="BV4" s="314">
        <f t="shared" si="1"/>
        <v>1839.3575254200005</v>
      </c>
      <c r="BW4" s="314">
        <f t="shared" si="1"/>
        <v>1375.5700157400001</v>
      </c>
      <c r="BX4" s="314">
        <f t="shared" si="1"/>
        <v>1060.3534420127353</v>
      </c>
      <c r="BY4" s="314">
        <f t="shared" si="1"/>
        <v>807.85085841116233</v>
      </c>
      <c r="BZ4" s="314">
        <f t="shared" si="1"/>
        <v>614.01150212735763</v>
      </c>
      <c r="CA4" s="314">
        <f t="shared" si="1"/>
        <v>451.46745424902451</v>
      </c>
      <c r="CB4" s="314">
        <f t="shared" si="1"/>
        <v>307.08960554875233</v>
      </c>
      <c r="CC4" s="315">
        <f t="shared" si="1"/>
        <v>114.88015852763684</v>
      </c>
    </row>
    <row r="5" spans="1:81" s="49" customFormat="1" ht="24.75" customHeight="1" x14ac:dyDescent="0.4">
      <c r="B5" s="65" t="s">
        <v>655</v>
      </c>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8"/>
    </row>
    <row r="6" spans="1:81" s="49" customFormat="1" x14ac:dyDescent="0.4">
      <c r="A6" s="330"/>
      <c r="B6" s="255" t="s">
        <v>656</v>
      </c>
      <c r="C6" s="362"/>
      <c r="D6" s="317">
        <v>0</v>
      </c>
      <c r="E6" s="317">
        <v>0</v>
      </c>
      <c r="F6" s="317">
        <v>0</v>
      </c>
      <c r="G6" s="317">
        <v>0</v>
      </c>
      <c r="H6" s="317">
        <v>0</v>
      </c>
      <c r="I6" s="317">
        <v>0</v>
      </c>
      <c r="J6" s="317">
        <v>0</v>
      </c>
      <c r="K6" s="317">
        <v>0</v>
      </c>
      <c r="L6" s="317">
        <v>0</v>
      </c>
      <c r="M6" s="317">
        <v>0</v>
      </c>
      <c r="N6" s="317">
        <v>0</v>
      </c>
      <c r="O6" s="317">
        <v>0</v>
      </c>
      <c r="P6" s="317">
        <v>0</v>
      </c>
      <c r="Q6" s="317">
        <v>0</v>
      </c>
      <c r="R6" s="317">
        <v>0</v>
      </c>
      <c r="S6" s="317">
        <v>0</v>
      </c>
      <c r="T6" s="317">
        <v>0</v>
      </c>
      <c r="U6" s="317">
        <v>0</v>
      </c>
      <c r="V6" s="317">
        <v>0</v>
      </c>
      <c r="W6" s="317">
        <v>0</v>
      </c>
      <c r="X6" s="317">
        <v>0</v>
      </c>
      <c r="Y6" s="317">
        <v>0</v>
      </c>
      <c r="Z6" s="317">
        <v>0</v>
      </c>
      <c r="AA6" s="317">
        <v>0</v>
      </c>
      <c r="AB6" s="317">
        <v>0</v>
      </c>
      <c r="AC6" s="317">
        <v>0</v>
      </c>
      <c r="AD6" s="317">
        <v>0</v>
      </c>
      <c r="AE6" s="317">
        <v>0</v>
      </c>
      <c r="AF6" s="317">
        <v>0</v>
      </c>
      <c r="AG6" s="317">
        <v>0</v>
      </c>
      <c r="AH6" s="317">
        <v>0</v>
      </c>
      <c r="AI6" s="317">
        <v>0</v>
      </c>
      <c r="AJ6" s="317">
        <v>0</v>
      </c>
      <c r="AK6" s="317">
        <v>0</v>
      </c>
      <c r="AL6" s="317">
        <v>0</v>
      </c>
      <c r="AM6" s="317">
        <v>0</v>
      </c>
      <c r="AN6" s="317">
        <v>0</v>
      </c>
      <c r="AO6" s="317">
        <v>0</v>
      </c>
      <c r="AP6" s="317">
        <v>0</v>
      </c>
      <c r="AQ6" s="317">
        <v>0</v>
      </c>
      <c r="AR6" s="317">
        <v>0</v>
      </c>
      <c r="AS6" s="317">
        <v>0</v>
      </c>
      <c r="AT6" s="317">
        <v>0</v>
      </c>
      <c r="AU6" s="317">
        <v>0</v>
      </c>
      <c r="AV6" s="317">
        <v>0</v>
      </c>
      <c r="AW6" s="317">
        <v>0</v>
      </c>
      <c r="AX6" s="317">
        <v>0</v>
      </c>
      <c r="AY6" s="317">
        <v>0</v>
      </c>
      <c r="AZ6" s="317">
        <v>0</v>
      </c>
      <c r="BA6" s="317">
        <v>0</v>
      </c>
      <c r="BB6" s="317">
        <v>0</v>
      </c>
      <c r="BC6" s="317">
        <v>0</v>
      </c>
      <c r="BD6" s="317">
        <v>4621.4050478363251</v>
      </c>
      <c r="BE6" s="317">
        <v>5052.9140045040276</v>
      </c>
      <c r="BF6" s="317">
        <v>5038.3999390028666</v>
      </c>
      <c r="BG6" s="317">
        <v>5050.6973474168963</v>
      </c>
      <c r="BH6" s="317">
        <v>4716.6390675993789</v>
      </c>
      <c r="BI6" s="317">
        <v>4532.1900443650775</v>
      </c>
      <c r="BJ6" s="317">
        <v>4574.2510630700235</v>
      </c>
      <c r="BK6" s="317">
        <v>5056.8584049752199</v>
      </c>
      <c r="BL6" s="317">
        <v>5098.7516794821649</v>
      </c>
      <c r="BM6" s="317">
        <v>4984.9200626353177</v>
      </c>
      <c r="BN6" s="317">
        <v>4635.0118573493246</v>
      </c>
      <c r="BO6" s="317">
        <v>4042.2862376047092</v>
      </c>
      <c r="BP6" s="317">
        <v>2489.4119175746559</v>
      </c>
      <c r="BQ6" s="317">
        <v>991.64976374931302</v>
      </c>
      <c r="BR6" s="317">
        <v>459.84335153560301</v>
      </c>
      <c r="BS6" s="317">
        <v>233.19424866448765</v>
      </c>
      <c r="BT6" s="317">
        <v>99.729245369872473</v>
      </c>
      <c r="BU6" s="317">
        <v>28.960770188816397</v>
      </c>
      <c r="BV6" s="317">
        <v>3.1480217970206676</v>
      </c>
      <c r="BW6" s="317">
        <v>8.4495000000000002E-4</v>
      </c>
      <c r="BX6" s="317">
        <v>0</v>
      </c>
      <c r="BY6" s="317">
        <v>0</v>
      </c>
      <c r="BZ6" s="317">
        <v>0</v>
      </c>
      <c r="CA6" s="317">
        <v>0</v>
      </c>
      <c r="CB6" s="317">
        <v>0</v>
      </c>
      <c r="CC6" s="318">
        <v>0</v>
      </c>
    </row>
    <row r="7" spans="1:81" s="49" customFormat="1" x14ac:dyDescent="0.4">
      <c r="B7" s="178" t="s">
        <v>657</v>
      </c>
      <c r="C7" s="65"/>
      <c r="D7" s="317">
        <v>0</v>
      </c>
      <c r="E7" s="317">
        <v>0</v>
      </c>
      <c r="F7" s="317">
        <v>0</v>
      </c>
      <c r="G7" s="317">
        <v>0</v>
      </c>
      <c r="H7" s="317">
        <v>0</v>
      </c>
      <c r="I7" s="317">
        <v>0</v>
      </c>
      <c r="J7" s="317">
        <v>0</v>
      </c>
      <c r="K7" s="317">
        <v>0</v>
      </c>
      <c r="L7" s="317">
        <v>0</v>
      </c>
      <c r="M7" s="317">
        <v>0</v>
      </c>
      <c r="N7" s="317">
        <v>0</v>
      </c>
      <c r="O7" s="317">
        <v>0</v>
      </c>
      <c r="P7" s="317">
        <v>0</v>
      </c>
      <c r="Q7" s="317">
        <v>0</v>
      </c>
      <c r="R7" s="317">
        <v>0</v>
      </c>
      <c r="S7" s="317">
        <v>0</v>
      </c>
      <c r="T7" s="317">
        <v>0</v>
      </c>
      <c r="U7" s="317">
        <v>0</v>
      </c>
      <c r="V7" s="317">
        <v>0</v>
      </c>
      <c r="W7" s="317">
        <v>0</v>
      </c>
      <c r="X7" s="317">
        <v>0</v>
      </c>
      <c r="Y7" s="317">
        <v>0</v>
      </c>
      <c r="Z7" s="317">
        <v>0</v>
      </c>
      <c r="AA7" s="317">
        <v>0</v>
      </c>
      <c r="AB7" s="317">
        <v>0</v>
      </c>
      <c r="AC7" s="317">
        <v>0</v>
      </c>
      <c r="AD7" s="317">
        <v>0</v>
      </c>
      <c r="AE7" s="317">
        <v>0</v>
      </c>
      <c r="AF7" s="317">
        <v>0</v>
      </c>
      <c r="AG7" s="317">
        <v>0</v>
      </c>
      <c r="AH7" s="317">
        <v>0</v>
      </c>
      <c r="AI7" s="317">
        <v>0</v>
      </c>
      <c r="AJ7" s="317">
        <v>0</v>
      </c>
      <c r="AK7" s="317">
        <v>0</v>
      </c>
      <c r="AL7" s="317">
        <v>0</v>
      </c>
      <c r="AM7" s="317">
        <v>0</v>
      </c>
      <c r="AN7" s="317">
        <v>0</v>
      </c>
      <c r="AO7" s="317">
        <v>0</v>
      </c>
      <c r="AP7" s="317">
        <v>0</v>
      </c>
      <c r="AQ7" s="317">
        <v>0</v>
      </c>
      <c r="AR7" s="317">
        <v>0</v>
      </c>
      <c r="AS7" s="317">
        <v>0</v>
      </c>
      <c r="AT7" s="317">
        <v>0</v>
      </c>
      <c r="AU7" s="317">
        <v>0</v>
      </c>
      <c r="AV7" s="317">
        <v>0</v>
      </c>
      <c r="AW7" s="317">
        <v>0</v>
      </c>
      <c r="AX7" s="317">
        <v>0</v>
      </c>
      <c r="AY7" s="317">
        <v>0</v>
      </c>
      <c r="AZ7" s="317">
        <v>0</v>
      </c>
      <c r="BA7" s="317">
        <v>0</v>
      </c>
      <c r="BB7" s="317">
        <v>0</v>
      </c>
      <c r="BC7" s="317">
        <v>0</v>
      </c>
      <c r="BD7" s="317">
        <v>4443.8717844644088</v>
      </c>
      <c r="BE7" s="317">
        <v>4623.1189933269143</v>
      </c>
      <c r="BF7" s="317">
        <v>4787.3978654276079</v>
      </c>
      <c r="BG7" s="317">
        <v>4887.6085699017249</v>
      </c>
      <c r="BH7" s="317">
        <v>4596.7527005283919</v>
      </c>
      <c r="BI7" s="317">
        <v>3943.0085425279776</v>
      </c>
      <c r="BJ7" s="317">
        <v>3604.4662883198689</v>
      </c>
      <c r="BK7" s="317">
        <v>3385.7518830201843</v>
      </c>
      <c r="BL7" s="317">
        <v>3061.3235328641586</v>
      </c>
      <c r="BM7" s="317">
        <v>2842.3252079987501</v>
      </c>
      <c r="BN7" s="317">
        <v>2586.2728269605445</v>
      </c>
      <c r="BO7" s="317">
        <v>2304.3874099657314</v>
      </c>
      <c r="BP7" s="317">
        <v>2110.4942592273346</v>
      </c>
      <c r="BQ7" s="317">
        <v>1856.5307370233604</v>
      </c>
      <c r="BR7" s="317">
        <v>1698.8486351058339</v>
      </c>
      <c r="BS7" s="317">
        <v>1558.3063089079885</v>
      </c>
      <c r="BT7" s="317">
        <v>1397.3764508791817</v>
      </c>
      <c r="BU7" s="317">
        <v>1344.4390144054084</v>
      </c>
      <c r="BV7" s="317">
        <v>1123.5087164817194</v>
      </c>
      <c r="BW7" s="317">
        <v>809.78825600757034</v>
      </c>
      <c r="BX7" s="317">
        <v>601.60910833012747</v>
      </c>
      <c r="BY7" s="317">
        <v>454.96682598304335</v>
      </c>
      <c r="BZ7" s="317">
        <v>346.75673129392175</v>
      </c>
      <c r="CA7" s="317">
        <v>259.45944071714587</v>
      </c>
      <c r="CB7" s="317">
        <v>193.23872145207926</v>
      </c>
      <c r="CC7" s="318">
        <v>78.521510691228116</v>
      </c>
    </row>
    <row r="8" spans="1:81" s="49" customFormat="1" x14ac:dyDescent="0.4">
      <c r="B8" s="255" t="s">
        <v>442</v>
      </c>
      <c r="C8" s="362"/>
      <c r="D8" s="317">
        <v>0</v>
      </c>
      <c r="E8" s="317">
        <v>0</v>
      </c>
      <c r="F8" s="317">
        <v>0</v>
      </c>
      <c r="G8" s="317">
        <v>0</v>
      </c>
      <c r="H8" s="317">
        <v>0</v>
      </c>
      <c r="I8" s="317">
        <v>0</v>
      </c>
      <c r="J8" s="317">
        <v>0</v>
      </c>
      <c r="K8" s="317">
        <v>0</v>
      </c>
      <c r="L8" s="317">
        <v>0</v>
      </c>
      <c r="M8" s="317">
        <v>0</v>
      </c>
      <c r="N8" s="317">
        <v>0</v>
      </c>
      <c r="O8" s="317">
        <v>0</v>
      </c>
      <c r="P8" s="317">
        <v>0</v>
      </c>
      <c r="Q8" s="317">
        <v>0</v>
      </c>
      <c r="R8" s="317">
        <v>0</v>
      </c>
      <c r="S8" s="317">
        <v>0</v>
      </c>
      <c r="T8" s="317">
        <v>0</v>
      </c>
      <c r="U8" s="317">
        <v>0</v>
      </c>
      <c r="V8" s="317">
        <v>0</v>
      </c>
      <c r="W8" s="317">
        <v>0</v>
      </c>
      <c r="X8" s="317">
        <v>0</v>
      </c>
      <c r="Y8" s="317">
        <v>0</v>
      </c>
      <c r="Z8" s="317">
        <v>0</v>
      </c>
      <c r="AA8" s="317">
        <v>0</v>
      </c>
      <c r="AB8" s="317">
        <v>0</v>
      </c>
      <c r="AC8" s="317">
        <v>0</v>
      </c>
      <c r="AD8" s="317">
        <v>0</v>
      </c>
      <c r="AE8" s="317">
        <v>0</v>
      </c>
      <c r="AF8" s="317">
        <v>0</v>
      </c>
      <c r="AG8" s="317">
        <v>0</v>
      </c>
      <c r="AH8" s="317">
        <v>0</v>
      </c>
      <c r="AI8" s="317">
        <v>0</v>
      </c>
      <c r="AJ8" s="317">
        <v>0</v>
      </c>
      <c r="AK8" s="317">
        <v>0</v>
      </c>
      <c r="AL8" s="317">
        <v>0</v>
      </c>
      <c r="AM8" s="317">
        <v>0</v>
      </c>
      <c r="AN8" s="317">
        <v>0</v>
      </c>
      <c r="AO8" s="317">
        <v>0</v>
      </c>
      <c r="AP8" s="317">
        <v>0</v>
      </c>
      <c r="AQ8" s="317">
        <v>0</v>
      </c>
      <c r="AR8" s="317">
        <v>0</v>
      </c>
      <c r="AS8" s="317">
        <v>0</v>
      </c>
      <c r="AT8" s="317">
        <v>0</v>
      </c>
      <c r="AU8" s="317">
        <v>0</v>
      </c>
      <c r="AV8" s="317">
        <v>0</v>
      </c>
      <c r="AW8" s="317">
        <v>0</v>
      </c>
      <c r="AX8" s="317">
        <v>0</v>
      </c>
      <c r="AY8" s="317">
        <v>0</v>
      </c>
      <c r="AZ8" s="317">
        <v>0</v>
      </c>
      <c r="BA8" s="317">
        <v>0</v>
      </c>
      <c r="BB8" s="317">
        <v>0</v>
      </c>
      <c r="BC8" s="317">
        <v>0</v>
      </c>
      <c r="BD8" s="317">
        <v>252.8506024179687</v>
      </c>
      <c r="BE8" s="317">
        <v>334.41491264418875</v>
      </c>
      <c r="BF8" s="317">
        <v>376.31615316717199</v>
      </c>
      <c r="BG8" s="317">
        <v>377.57849637345873</v>
      </c>
      <c r="BH8" s="317">
        <v>328.26976673374355</v>
      </c>
      <c r="BI8" s="317">
        <v>296.30574154435226</v>
      </c>
      <c r="BJ8" s="317">
        <v>290.48548701729464</v>
      </c>
      <c r="BK8" s="317">
        <v>283.72187865289749</v>
      </c>
      <c r="BL8" s="317">
        <v>276.94990169243857</v>
      </c>
      <c r="BM8" s="317">
        <v>304.28514955817326</v>
      </c>
      <c r="BN8" s="317">
        <v>388.24454173128282</v>
      </c>
      <c r="BO8" s="317">
        <v>430.68552026831782</v>
      </c>
      <c r="BP8" s="317">
        <v>508.21788711256067</v>
      </c>
      <c r="BQ8" s="317">
        <v>557.83154347728623</v>
      </c>
      <c r="BR8" s="317">
        <v>585.49981248498932</v>
      </c>
      <c r="BS8" s="317">
        <v>622.12849203767587</v>
      </c>
      <c r="BT8" s="317">
        <v>626.32200668966493</v>
      </c>
      <c r="BU8" s="317">
        <v>674.62025960591507</v>
      </c>
      <c r="BV8" s="317">
        <v>669.69538822580728</v>
      </c>
      <c r="BW8" s="317">
        <v>538.63203798338145</v>
      </c>
      <c r="BX8" s="317">
        <v>441.18859983616971</v>
      </c>
      <c r="BY8" s="317">
        <v>339.37461935760263</v>
      </c>
      <c r="BZ8" s="317">
        <v>255.94462824762132</v>
      </c>
      <c r="CA8" s="317">
        <v>180.07521565197462</v>
      </c>
      <c r="CB8" s="317">
        <v>110.07413970729063</v>
      </c>
      <c r="CC8" s="318">
        <v>35.141844615761862</v>
      </c>
    </row>
    <row r="9" spans="1:81" s="49" customFormat="1" x14ac:dyDescent="0.4">
      <c r="B9" s="255" t="s">
        <v>658</v>
      </c>
      <c r="C9" s="362"/>
      <c r="D9" s="317">
        <v>0</v>
      </c>
      <c r="E9" s="317">
        <v>0</v>
      </c>
      <c r="F9" s="317">
        <v>0</v>
      </c>
      <c r="G9" s="317">
        <v>0</v>
      </c>
      <c r="H9" s="317">
        <v>0</v>
      </c>
      <c r="I9" s="317">
        <v>0</v>
      </c>
      <c r="J9" s="317">
        <v>0</v>
      </c>
      <c r="K9" s="317">
        <v>0</v>
      </c>
      <c r="L9" s="317">
        <v>0</v>
      </c>
      <c r="M9" s="317">
        <v>0</v>
      </c>
      <c r="N9" s="317">
        <v>0</v>
      </c>
      <c r="O9" s="317">
        <v>0</v>
      </c>
      <c r="P9" s="317">
        <v>0</v>
      </c>
      <c r="Q9" s="317">
        <v>0</v>
      </c>
      <c r="R9" s="317">
        <v>0</v>
      </c>
      <c r="S9" s="317">
        <v>0</v>
      </c>
      <c r="T9" s="317">
        <v>0</v>
      </c>
      <c r="U9" s="317">
        <v>0</v>
      </c>
      <c r="V9" s="317">
        <v>0</v>
      </c>
      <c r="W9" s="317">
        <v>0</v>
      </c>
      <c r="X9" s="317">
        <v>0</v>
      </c>
      <c r="Y9" s="317">
        <v>0</v>
      </c>
      <c r="Z9" s="317">
        <v>0</v>
      </c>
      <c r="AA9" s="317">
        <v>0</v>
      </c>
      <c r="AB9" s="317">
        <v>0</v>
      </c>
      <c r="AC9" s="317">
        <v>0</v>
      </c>
      <c r="AD9" s="317">
        <v>0</v>
      </c>
      <c r="AE9" s="317">
        <v>0</v>
      </c>
      <c r="AF9" s="317">
        <v>0</v>
      </c>
      <c r="AG9" s="317">
        <v>0</v>
      </c>
      <c r="AH9" s="317">
        <v>0</v>
      </c>
      <c r="AI9" s="317">
        <v>0</v>
      </c>
      <c r="AJ9" s="317">
        <v>0</v>
      </c>
      <c r="AK9" s="317">
        <v>0</v>
      </c>
      <c r="AL9" s="317">
        <v>0</v>
      </c>
      <c r="AM9" s="317">
        <v>0</v>
      </c>
      <c r="AN9" s="317">
        <v>0</v>
      </c>
      <c r="AO9" s="317">
        <v>0</v>
      </c>
      <c r="AP9" s="317">
        <v>0</v>
      </c>
      <c r="AQ9" s="317">
        <v>0</v>
      </c>
      <c r="AR9" s="317">
        <v>0</v>
      </c>
      <c r="AS9" s="317">
        <v>0</v>
      </c>
      <c r="AT9" s="317">
        <v>0</v>
      </c>
      <c r="AU9" s="317">
        <v>0</v>
      </c>
      <c r="AV9" s="317">
        <v>0</v>
      </c>
      <c r="AW9" s="317">
        <v>0</v>
      </c>
      <c r="AX9" s="317">
        <v>0</v>
      </c>
      <c r="AY9" s="317">
        <v>0</v>
      </c>
      <c r="AZ9" s="317">
        <v>0</v>
      </c>
      <c r="BA9" s="317">
        <v>0</v>
      </c>
      <c r="BB9" s="317">
        <v>0</v>
      </c>
      <c r="BC9" s="317">
        <v>0</v>
      </c>
      <c r="BD9" s="317">
        <v>3803.0995652812981</v>
      </c>
      <c r="BE9" s="317">
        <v>4090.4592089370417</v>
      </c>
      <c r="BF9" s="317">
        <v>4035.2007533549531</v>
      </c>
      <c r="BG9" s="317">
        <v>2543.1338387278502</v>
      </c>
      <c r="BH9" s="317">
        <v>387.25146513848631</v>
      </c>
      <c r="BI9" s="317">
        <v>378.49167616759223</v>
      </c>
      <c r="BJ9" s="317">
        <v>369.56801050281319</v>
      </c>
      <c r="BK9" s="317">
        <v>301.65370261046604</v>
      </c>
      <c r="BL9" s="317">
        <v>247.70829535123684</v>
      </c>
      <c r="BM9" s="317">
        <v>242.22955762775757</v>
      </c>
      <c r="BN9" s="317">
        <v>246.86677997705561</v>
      </c>
      <c r="BO9" s="317">
        <v>219.85627468124156</v>
      </c>
      <c r="BP9" s="317">
        <v>200.79481552544743</v>
      </c>
      <c r="BQ9" s="317">
        <v>176.81397513004168</v>
      </c>
      <c r="BR9" s="317">
        <v>149.28467269357429</v>
      </c>
      <c r="BS9" s="317">
        <v>125.48279878984836</v>
      </c>
      <c r="BT9" s="317">
        <v>108.44897565128316</v>
      </c>
      <c r="BU9" s="317">
        <v>90.680000499860284</v>
      </c>
      <c r="BV9" s="317">
        <v>43.005398915453036</v>
      </c>
      <c r="BW9" s="317">
        <v>27.148876799048342</v>
      </c>
      <c r="BX9" s="317">
        <v>17.555733846438137</v>
      </c>
      <c r="BY9" s="317">
        <v>13.509413070516276</v>
      </c>
      <c r="BZ9" s="317">
        <v>11.310142585814599</v>
      </c>
      <c r="CA9" s="317">
        <v>11.932797879904021</v>
      </c>
      <c r="CB9" s="317">
        <v>3.77674438938242</v>
      </c>
      <c r="CC9" s="318">
        <v>1.2168032206468502</v>
      </c>
    </row>
    <row r="10" spans="1:81" s="49" customFormat="1" ht="24.75" customHeight="1" x14ac:dyDescent="0.4">
      <c r="B10" s="178" t="s">
        <v>659</v>
      </c>
      <c r="C10" s="65"/>
      <c r="D10" s="317">
        <f t="shared" ref="D10:AI10" si="2">SUM(D11:D14)</f>
        <v>0</v>
      </c>
      <c r="E10" s="317">
        <f t="shared" si="2"/>
        <v>0</v>
      </c>
      <c r="F10" s="317">
        <f t="shared" si="2"/>
        <v>0</v>
      </c>
      <c r="G10" s="317">
        <f t="shared" si="2"/>
        <v>0</v>
      </c>
      <c r="H10" s="317">
        <f t="shared" si="2"/>
        <v>0</v>
      </c>
      <c r="I10" s="317">
        <f t="shared" si="2"/>
        <v>0</v>
      </c>
      <c r="J10" s="317">
        <f t="shared" si="2"/>
        <v>0</v>
      </c>
      <c r="K10" s="317">
        <f t="shared" si="2"/>
        <v>0</v>
      </c>
      <c r="L10" s="317">
        <f t="shared" si="2"/>
        <v>0</v>
      </c>
      <c r="M10" s="317">
        <f t="shared" si="2"/>
        <v>0</v>
      </c>
      <c r="N10" s="317">
        <f t="shared" si="2"/>
        <v>0</v>
      </c>
      <c r="O10" s="317">
        <f t="shared" si="2"/>
        <v>0</v>
      </c>
      <c r="P10" s="317">
        <f t="shared" si="2"/>
        <v>0</v>
      </c>
      <c r="Q10" s="317">
        <f t="shared" si="2"/>
        <v>0</v>
      </c>
      <c r="R10" s="317">
        <f t="shared" si="2"/>
        <v>0</v>
      </c>
      <c r="S10" s="317">
        <f t="shared" si="2"/>
        <v>0</v>
      </c>
      <c r="T10" s="317">
        <f t="shared" si="2"/>
        <v>0</v>
      </c>
      <c r="U10" s="317">
        <f t="shared" si="2"/>
        <v>0</v>
      </c>
      <c r="V10" s="317">
        <f t="shared" si="2"/>
        <v>0</v>
      </c>
      <c r="W10" s="317">
        <f t="shared" si="2"/>
        <v>0</v>
      </c>
      <c r="X10" s="317">
        <f t="shared" si="2"/>
        <v>0</v>
      </c>
      <c r="Y10" s="317">
        <f t="shared" si="2"/>
        <v>0</v>
      </c>
      <c r="Z10" s="317">
        <f t="shared" si="2"/>
        <v>0</v>
      </c>
      <c r="AA10" s="317">
        <f t="shared" si="2"/>
        <v>0</v>
      </c>
      <c r="AB10" s="317">
        <f t="shared" si="2"/>
        <v>0</v>
      </c>
      <c r="AC10" s="317">
        <f t="shared" si="2"/>
        <v>0</v>
      </c>
      <c r="AD10" s="317">
        <f t="shared" si="2"/>
        <v>0</v>
      </c>
      <c r="AE10" s="317">
        <f t="shared" si="2"/>
        <v>0</v>
      </c>
      <c r="AF10" s="317">
        <f t="shared" si="2"/>
        <v>0</v>
      </c>
      <c r="AG10" s="317">
        <f t="shared" si="2"/>
        <v>0</v>
      </c>
      <c r="AH10" s="317">
        <f t="shared" si="2"/>
        <v>0</v>
      </c>
      <c r="AI10" s="317">
        <f t="shared" si="2"/>
        <v>0</v>
      </c>
      <c r="AJ10" s="317">
        <f t="shared" ref="AJ10:BO10" si="3">SUM(AJ11:AJ14)</f>
        <v>0</v>
      </c>
      <c r="AK10" s="317">
        <f t="shared" si="3"/>
        <v>0</v>
      </c>
      <c r="AL10" s="317">
        <f t="shared" si="3"/>
        <v>0</v>
      </c>
      <c r="AM10" s="317">
        <f t="shared" si="3"/>
        <v>0</v>
      </c>
      <c r="AN10" s="317">
        <f t="shared" si="3"/>
        <v>0</v>
      </c>
      <c r="AO10" s="317">
        <f t="shared" si="3"/>
        <v>0</v>
      </c>
      <c r="AP10" s="317">
        <f t="shared" si="3"/>
        <v>0</v>
      </c>
      <c r="AQ10" s="317">
        <f t="shared" si="3"/>
        <v>0</v>
      </c>
      <c r="AR10" s="317">
        <f t="shared" si="3"/>
        <v>0</v>
      </c>
      <c r="AS10" s="317">
        <f t="shared" si="3"/>
        <v>0</v>
      </c>
      <c r="AT10" s="317">
        <f t="shared" si="3"/>
        <v>0</v>
      </c>
      <c r="AU10" s="317">
        <f t="shared" si="3"/>
        <v>0</v>
      </c>
      <c r="AV10" s="317">
        <f t="shared" si="3"/>
        <v>0</v>
      </c>
      <c r="AW10" s="317">
        <f t="shared" si="3"/>
        <v>0</v>
      </c>
      <c r="AX10" s="317">
        <f t="shared" si="3"/>
        <v>0</v>
      </c>
      <c r="AY10" s="317">
        <f t="shared" si="3"/>
        <v>0</v>
      </c>
      <c r="AZ10" s="317">
        <f t="shared" si="3"/>
        <v>0</v>
      </c>
      <c r="BA10" s="317">
        <f t="shared" si="3"/>
        <v>0</v>
      </c>
      <c r="BB10" s="317">
        <f t="shared" si="3"/>
        <v>0</v>
      </c>
      <c r="BC10" s="317">
        <f t="shared" si="3"/>
        <v>0</v>
      </c>
      <c r="BD10" s="317">
        <f t="shared" si="3"/>
        <v>0</v>
      </c>
      <c r="BE10" s="317">
        <f t="shared" si="3"/>
        <v>0</v>
      </c>
      <c r="BF10" s="317">
        <f t="shared" si="3"/>
        <v>0</v>
      </c>
      <c r="BG10" s="317">
        <f t="shared" si="3"/>
        <v>0</v>
      </c>
      <c r="BH10" s="317">
        <f t="shared" si="3"/>
        <v>3278</v>
      </c>
      <c r="BI10" s="317">
        <f t="shared" si="3"/>
        <v>2526</v>
      </c>
      <c r="BJ10" s="317">
        <f t="shared" si="3"/>
        <v>2050</v>
      </c>
      <c r="BK10" s="317">
        <f t="shared" si="3"/>
        <v>1737.5119804834528</v>
      </c>
      <c r="BL10" s="317">
        <f t="shared" si="3"/>
        <v>1455.6900798477316</v>
      </c>
      <c r="BM10" s="317">
        <f t="shared" si="3"/>
        <v>876.97242974579706</v>
      </c>
      <c r="BN10" s="317">
        <f t="shared" si="3"/>
        <v>633.219714059539</v>
      </c>
      <c r="BO10" s="317">
        <f t="shared" si="3"/>
        <v>451.05771460709826</v>
      </c>
      <c r="BP10" s="317">
        <f t="shared" ref="BP10:CC10" si="4">SUM(BP11:BP14)</f>
        <v>292.27523465753882</v>
      </c>
      <c r="BQ10" s="317">
        <f t="shared" si="4"/>
        <v>172.17469324246855</v>
      </c>
      <c r="BR10" s="317">
        <f t="shared" si="4"/>
        <v>119.49141678258313</v>
      </c>
      <c r="BS10" s="317">
        <f t="shared" si="4"/>
        <v>80.22480311229458</v>
      </c>
      <c r="BT10" s="317">
        <f t="shared" si="4"/>
        <v>59.174369123155124</v>
      </c>
      <c r="BU10" s="317">
        <f t="shared" si="4"/>
        <v>42.607802019297836</v>
      </c>
      <c r="BV10" s="317">
        <f t="shared" si="4"/>
        <v>32.681386523429381</v>
      </c>
      <c r="BW10" s="317">
        <f t="shared" si="4"/>
        <v>17.657091692809477</v>
      </c>
      <c r="BX10" s="317">
        <f t="shared" si="4"/>
        <v>10.777682165121856</v>
      </c>
      <c r="BY10" s="317">
        <f t="shared" si="4"/>
        <v>6.5500438850929514</v>
      </c>
      <c r="BZ10" s="317">
        <f t="shared" si="4"/>
        <v>3.9203635912424146</v>
      </c>
      <c r="CA10" s="317">
        <f t="shared" si="4"/>
        <v>2.2622078097713514</v>
      </c>
      <c r="CB10" s="317">
        <f t="shared" si="4"/>
        <v>1.3238040981138131</v>
      </c>
      <c r="CC10" s="318">
        <f t="shared" si="4"/>
        <v>0.4975515146168149</v>
      </c>
    </row>
    <row r="11" spans="1:81" s="49" customFormat="1" x14ac:dyDescent="0.4">
      <c r="B11" s="265" t="s">
        <v>656</v>
      </c>
      <c r="C11" s="255"/>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c r="T11" s="317">
        <v>0</v>
      </c>
      <c r="U11" s="317">
        <v>0</v>
      </c>
      <c r="V11" s="317">
        <v>0</v>
      </c>
      <c r="W11" s="317">
        <v>0</v>
      </c>
      <c r="X11" s="317">
        <v>0</v>
      </c>
      <c r="Y11" s="317">
        <v>0</v>
      </c>
      <c r="Z11" s="317">
        <v>0</v>
      </c>
      <c r="AA11" s="317">
        <v>0</v>
      </c>
      <c r="AB11" s="317">
        <v>0</v>
      </c>
      <c r="AC11" s="317">
        <v>0</v>
      </c>
      <c r="AD11" s="317">
        <v>0</v>
      </c>
      <c r="AE11" s="317">
        <v>0</v>
      </c>
      <c r="AF11" s="317">
        <v>0</v>
      </c>
      <c r="AG11" s="317">
        <v>0</v>
      </c>
      <c r="AH11" s="317">
        <v>0</v>
      </c>
      <c r="AI11" s="317">
        <v>0</v>
      </c>
      <c r="AJ11" s="317">
        <v>0</v>
      </c>
      <c r="AK11" s="317">
        <v>0</v>
      </c>
      <c r="AL11" s="317">
        <v>0</v>
      </c>
      <c r="AM11" s="317">
        <v>0</v>
      </c>
      <c r="AN11" s="317">
        <v>0</v>
      </c>
      <c r="AO11" s="317">
        <v>0</v>
      </c>
      <c r="AP11" s="317">
        <v>0</v>
      </c>
      <c r="AQ11" s="317">
        <v>0</v>
      </c>
      <c r="AR11" s="317">
        <v>0</v>
      </c>
      <c r="AS11" s="317">
        <v>0</v>
      </c>
      <c r="AT11" s="317">
        <v>0</v>
      </c>
      <c r="AU11" s="317">
        <v>0</v>
      </c>
      <c r="AV11" s="317">
        <v>0</v>
      </c>
      <c r="AW11" s="317">
        <v>0</v>
      </c>
      <c r="AX11" s="317">
        <v>0</v>
      </c>
      <c r="AY11" s="317">
        <v>0</v>
      </c>
      <c r="AZ11" s="317">
        <v>0</v>
      </c>
      <c r="BA11" s="317">
        <v>0</v>
      </c>
      <c r="BB11" s="317">
        <v>0</v>
      </c>
      <c r="BC11" s="317">
        <v>0</v>
      </c>
      <c r="BD11" s="317" t="s">
        <v>443</v>
      </c>
      <c r="BE11" s="317" t="s">
        <v>443</v>
      </c>
      <c r="BF11" s="317" t="s">
        <v>443</v>
      </c>
      <c r="BG11" s="317" t="s">
        <v>443</v>
      </c>
      <c r="BH11" s="317">
        <v>762.85481436764269</v>
      </c>
      <c r="BI11" s="317">
        <v>581.84828131173447</v>
      </c>
      <c r="BJ11" s="317">
        <v>473.61722956436608</v>
      </c>
      <c r="BK11" s="317">
        <v>413.95084160102698</v>
      </c>
      <c r="BL11" s="317">
        <v>361.9907599972754</v>
      </c>
      <c r="BM11" s="317">
        <v>257.46548854574922</v>
      </c>
      <c r="BN11" s="317">
        <v>205.60454345030763</v>
      </c>
      <c r="BO11" s="317">
        <v>154.90300893745626</v>
      </c>
      <c r="BP11" s="317">
        <v>76.267852899601877</v>
      </c>
      <c r="BQ11" s="317">
        <v>20.56193343208226</v>
      </c>
      <c r="BR11" s="317">
        <v>6.1435737027836854</v>
      </c>
      <c r="BS11" s="317">
        <v>2.054652867902226</v>
      </c>
      <c r="BT11" s="317">
        <v>0.52378414252916405</v>
      </c>
      <c r="BU11" s="317">
        <v>0</v>
      </c>
      <c r="BV11" s="317">
        <v>0</v>
      </c>
      <c r="BW11" s="317">
        <v>0</v>
      </c>
      <c r="BX11" s="317">
        <v>0</v>
      </c>
      <c r="BY11" s="317">
        <v>0</v>
      </c>
      <c r="BZ11" s="317">
        <v>0</v>
      </c>
      <c r="CA11" s="317">
        <v>0</v>
      </c>
      <c r="CB11" s="317">
        <v>0</v>
      </c>
      <c r="CC11" s="318">
        <v>0</v>
      </c>
    </row>
    <row r="12" spans="1:81" s="49" customFormat="1" x14ac:dyDescent="0.4">
      <c r="B12" s="264" t="s">
        <v>657</v>
      </c>
      <c r="C12" s="178"/>
      <c r="D12" s="317">
        <v>0</v>
      </c>
      <c r="E12" s="317">
        <v>0</v>
      </c>
      <c r="F12" s="317">
        <v>0</v>
      </c>
      <c r="G12" s="317">
        <v>0</v>
      </c>
      <c r="H12" s="317">
        <v>0</v>
      </c>
      <c r="I12" s="317">
        <v>0</v>
      </c>
      <c r="J12" s="317">
        <v>0</v>
      </c>
      <c r="K12" s="317">
        <v>0</v>
      </c>
      <c r="L12" s="317">
        <v>0</v>
      </c>
      <c r="M12" s="317">
        <v>0</v>
      </c>
      <c r="N12" s="317">
        <v>0</v>
      </c>
      <c r="O12" s="317">
        <v>0</v>
      </c>
      <c r="P12" s="317">
        <v>0</v>
      </c>
      <c r="Q12" s="317">
        <v>0</v>
      </c>
      <c r="R12" s="317">
        <v>0</v>
      </c>
      <c r="S12" s="317">
        <v>0</v>
      </c>
      <c r="T12" s="317">
        <v>0</v>
      </c>
      <c r="U12" s="317">
        <v>0</v>
      </c>
      <c r="V12" s="317">
        <v>0</v>
      </c>
      <c r="W12" s="317">
        <v>0</v>
      </c>
      <c r="X12" s="317">
        <v>0</v>
      </c>
      <c r="Y12" s="317">
        <v>0</v>
      </c>
      <c r="Z12" s="317">
        <v>0</v>
      </c>
      <c r="AA12" s="317">
        <v>0</v>
      </c>
      <c r="AB12" s="317">
        <v>0</v>
      </c>
      <c r="AC12" s="317">
        <v>0</v>
      </c>
      <c r="AD12" s="317">
        <v>0</v>
      </c>
      <c r="AE12" s="317">
        <v>0</v>
      </c>
      <c r="AF12" s="317">
        <v>0</v>
      </c>
      <c r="AG12" s="317">
        <v>0</v>
      </c>
      <c r="AH12" s="317">
        <v>0</v>
      </c>
      <c r="AI12" s="317">
        <v>0</v>
      </c>
      <c r="AJ12" s="317">
        <v>0</v>
      </c>
      <c r="AK12" s="317">
        <v>0</v>
      </c>
      <c r="AL12" s="317">
        <v>0</v>
      </c>
      <c r="AM12" s="317">
        <v>0</v>
      </c>
      <c r="AN12" s="317">
        <v>0</v>
      </c>
      <c r="AO12" s="317">
        <v>0</v>
      </c>
      <c r="AP12" s="317">
        <v>0</v>
      </c>
      <c r="AQ12" s="317">
        <v>0</v>
      </c>
      <c r="AR12" s="317">
        <v>0</v>
      </c>
      <c r="AS12" s="317">
        <v>0</v>
      </c>
      <c r="AT12" s="317">
        <v>0</v>
      </c>
      <c r="AU12" s="317">
        <v>0</v>
      </c>
      <c r="AV12" s="317">
        <v>0</v>
      </c>
      <c r="AW12" s="317">
        <v>0</v>
      </c>
      <c r="AX12" s="317">
        <v>0</v>
      </c>
      <c r="AY12" s="317">
        <v>0</v>
      </c>
      <c r="AZ12" s="317">
        <v>0</v>
      </c>
      <c r="BA12" s="317">
        <v>0</v>
      </c>
      <c r="BB12" s="317">
        <v>0</v>
      </c>
      <c r="BC12" s="317">
        <v>0</v>
      </c>
      <c r="BD12" s="317" t="s">
        <v>443</v>
      </c>
      <c r="BE12" s="317" t="s">
        <v>443</v>
      </c>
      <c r="BF12" s="317" t="s">
        <v>443</v>
      </c>
      <c r="BG12" s="317" t="s">
        <v>443</v>
      </c>
      <c r="BH12" s="317">
        <v>2379.5925143374584</v>
      </c>
      <c r="BI12" s="317">
        <v>1837.3630975898855</v>
      </c>
      <c r="BJ12" s="317">
        <v>1488.0812530592266</v>
      </c>
      <c r="BK12" s="317">
        <v>1240.0749327219526</v>
      </c>
      <c r="BL12" s="317">
        <v>1019.2297363963041</v>
      </c>
      <c r="BM12" s="317">
        <v>573.42465157263109</v>
      </c>
      <c r="BN12" s="317">
        <v>385.58487222799226</v>
      </c>
      <c r="BO12" s="317">
        <v>257.83000969421636</v>
      </c>
      <c r="BP12" s="317">
        <v>181.74617268748545</v>
      </c>
      <c r="BQ12" s="317">
        <v>126.36562807856818</v>
      </c>
      <c r="BR12" s="317">
        <v>93.6580137692699</v>
      </c>
      <c r="BS12" s="317">
        <v>62.818026950391548</v>
      </c>
      <c r="BT12" s="317">
        <v>46.246929954277043</v>
      </c>
      <c r="BU12" s="317">
        <v>33.264070762993541</v>
      </c>
      <c r="BV12" s="317">
        <v>25.29741488734189</v>
      </c>
      <c r="BW12" s="317">
        <v>13.972960794939921</v>
      </c>
      <c r="BX12" s="317">
        <v>8.4216651556987863</v>
      </c>
      <c r="BY12" s="317">
        <v>5.1883944602961058</v>
      </c>
      <c r="BZ12" s="317">
        <v>3.1133546369352243</v>
      </c>
      <c r="CA12" s="317">
        <v>1.7907552020678494</v>
      </c>
      <c r="CB12" s="317">
        <v>1.1142210346064485</v>
      </c>
      <c r="CC12" s="318">
        <v>0.43297741734591683</v>
      </c>
    </row>
    <row r="13" spans="1:81" s="49" customFormat="1" x14ac:dyDescent="0.4">
      <c r="B13" s="265" t="s">
        <v>442</v>
      </c>
      <c r="C13" s="255"/>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c r="T13" s="317">
        <v>0</v>
      </c>
      <c r="U13" s="317">
        <v>0</v>
      </c>
      <c r="V13" s="317">
        <v>0</v>
      </c>
      <c r="W13" s="317">
        <v>0</v>
      </c>
      <c r="X13" s="317">
        <v>0</v>
      </c>
      <c r="Y13" s="317">
        <v>0</v>
      </c>
      <c r="Z13" s="317">
        <v>0</v>
      </c>
      <c r="AA13" s="317">
        <v>0</v>
      </c>
      <c r="AB13" s="317">
        <v>0</v>
      </c>
      <c r="AC13" s="317">
        <v>0</v>
      </c>
      <c r="AD13" s="317">
        <v>0</v>
      </c>
      <c r="AE13" s="317">
        <v>0</v>
      </c>
      <c r="AF13" s="317">
        <v>0</v>
      </c>
      <c r="AG13" s="317">
        <v>0</v>
      </c>
      <c r="AH13" s="317">
        <v>0</v>
      </c>
      <c r="AI13" s="317">
        <v>0</v>
      </c>
      <c r="AJ13" s="317">
        <v>0</v>
      </c>
      <c r="AK13" s="317">
        <v>0</v>
      </c>
      <c r="AL13" s="317">
        <v>0</v>
      </c>
      <c r="AM13" s="317">
        <v>0</v>
      </c>
      <c r="AN13" s="317">
        <v>0</v>
      </c>
      <c r="AO13" s="317">
        <v>0</v>
      </c>
      <c r="AP13" s="317">
        <v>0</v>
      </c>
      <c r="AQ13" s="317">
        <v>0</v>
      </c>
      <c r="AR13" s="317">
        <v>0</v>
      </c>
      <c r="AS13" s="317">
        <v>0</v>
      </c>
      <c r="AT13" s="317">
        <v>0</v>
      </c>
      <c r="AU13" s="317">
        <v>0</v>
      </c>
      <c r="AV13" s="317">
        <v>0</v>
      </c>
      <c r="AW13" s="317">
        <v>0</v>
      </c>
      <c r="AX13" s="317">
        <v>0</v>
      </c>
      <c r="AY13" s="317">
        <v>0</v>
      </c>
      <c r="AZ13" s="317">
        <v>0</v>
      </c>
      <c r="BA13" s="317">
        <v>0</v>
      </c>
      <c r="BB13" s="317">
        <v>0</v>
      </c>
      <c r="BC13" s="317">
        <v>0</v>
      </c>
      <c r="BD13" s="317" t="s">
        <v>443</v>
      </c>
      <c r="BE13" s="317" t="s">
        <v>443</v>
      </c>
      <c r="BF13" s="317" t="s">
        <v>443</v>
      </c>
      <c r="BG13" s="317" t="s">
        <v>443</v>
      </c>
      <c r="BH13" s="317">
        <v>108.83791125867793</v>
      </c>
      <c r="BI13" s="317">
        <v>84.832082180956149</v>
      </c>
      <c r="BJ13" s="317">
        <v>70.239843367596663</v>
      </c>
      <c r="BK13" s="317">
        <v>68.477590995732768</v>
      </c>
      <c r="BL13" s="317">
        <v>59.825526478595897</v>
      </c>
      <c r="BM13" s="317">
        <v>37.890873225309555</v>
      </c>
      <c r="BN13" s="317">
        <v>34.892677098735192</v>
      </c>
      <c r="BO13" s="317">
        <v>32.84295600845541</v>
      </c>
      <c r="BP13" s="317">
        <v>29.407138962203199</v>
      </c>
      <c r="BQ13" s="317">
        <v>23.850722843434482</v>
      </c>
      <c r="BR13" s="317">
        <v>17.51898625593866</v>
      </c>
      <c r="BS13" s="317">
        <v>13.557844838932596</v>
      </c>
      <c r="BT13" s="317">
        <v>11.253984012238574</v>
      </c>
      <c r="BU13" s="317">
        <v>8.4697255085293666</v>
      </c>
      <c r="BV13" s="317">
        <v>6.9492955977354365</v>
      </c>
      <c r="BW13" s="317">
        <v>3.4564665178820313</v>
      </c>
      <c r="BX13" s="317">
        <v>1.9758627551311339</v>
      </c>
      <c r="BY13" s="317">
        <v>0.97248232900492004</v>
      </c>
      <c r="BZ13" s="317">
        <v>0.41555984662169743</v>
      </c>
      <c r="CA13" s="317">
        <v>8.0003500018009377E-2</v>
      </c>
      <c r="CB13" s="317">
        <v>-0.18186604417812824</v>
      </c>
      <c r="CC13" s="318">
        <v>6.4574097270898079E-2</v>
      </c>
    </row>
    <row r="14" spans="1:81" s="49" customFormat="1" x14ac:dyDescent="0.4">
      <c r="B14" s="265" t="s">
        <v>658</v>
      </c>
      <c r="C14" s="255"/>
      <c r="D14" s="317">
        <v>0</v>
      </c>
      <c r="E14" s="317">
        <v>0</v>
      </c>
      <c r="F14" s="317">
        <v>0</v>
      </c>
      <c r="G14" s="317">
        <v>0</v>
      </c>
      <c r="H14" s="317">
        <v>0</v>
      </c>
      <c r="I14" s="317">
        <v>0</v>
      </c>
      <c r="J14" s="317">
        <v>0</v>
      </c>
      <c r="K14" s="317">
        <v>0</v>
      </c>
      <c r="L14" s="317">
        <v>0</v>
      </c>
      <c r="M14" s="317">
        <v>0</v>
      </c>
      <c r="N14" s="317">
        <v>0</v>
      </c>
      <c r="O14" s="317">
        <v>0</v>
      </c>
      <c r="P14" s="317">
        <v>0</v>
      </c>
      <c r="Q14" s="317">
        <v>0</v>
      </c>
      <c r="R14" s="317">
        <v>0</v>
      </c>
      <c r="S14" s="317">
        <v>0</v>
      </c>
      <c r="T14" s="317">
        <v>0</v>
      </c>
      <c r="U14" s="317">
        <v>0</v>
      </c>
      <c r="V14" s="317">
        <v>0</v>
      </c>
      <c r="W14" s="317">
        <v>0</v>
      </c>
      <c r="X14" s="317">
        <v>0</v>
      </c>
      <c r="Y14" s="317">
        <v>0</v>
      </c>
      <c r="Z14" s="317">
        <v>0</v>
      </c>
      <c r="AA14" s="317">
        <v>0</v>
      </c>
      <c r="AB14" s="317">
        <v>0</v>
      </c>
      <c r="AC14" s="317">
        <v>0</v>
      </c>
      <c r="AD14" s="317">
        <v>0</v>
      </c>
      <c r="AE14" s="317">
        <v>0</v>
      </c>
      <c r="AF14" s="317">
        <v>0</v>
      </c>
      <c r="AG14" s="317">
        <v>0</v>
      </c>
      <c r="AH14" s="317">
        <v>0</v>
      </c>
      <c r="AI14" s="317">
        <v>0</v>
      </c>
      <c r="AJ14" s="317">
        <v>0</v>
      </c>
      <c r="AK14" s="317">
        <v>0</v>
      </c>
      <c r="AL14" s="317">
        <v>0</v>
      </c>
      <c r="AM14" s="317">
        <v>0</v>
      </c>
      <c r="AN14" s="317">
        <v>0</v>
      </c>
      <c r="AO14" s="317">
        <v>0</v>
      </c>
      <c r="AP14" s="317">
        <v>0</v>
      </c>
      <c r="AQ14" s="317">
        <v>0</v>
      </c>
      <c r="AR14" s="317">
        <v>0</v>
      </c>
      <c r="AS14" s="317">
        <v>0</v>
      </c>
      <c r="AT14" s="317">
        <v>0</v>
      </c>
      <c r="AU14" s="317">
        <v>0</v>
      </c>
      <c r="AV14" s="317">
        <v>0</v>
      </c>
      <c r="AW14" s="317">
        <v>0</v>
      </c>
      <c r="AX14" s="317">
        <v>0</v>
      </c>
      <c r="AY14" s="317">
        <v>0</v>
      </c>
      <c r="AZ14" s="317">
        <v>0</v>
      </c>
      <c r="BA14" s="317">
        <v>0</v>
      </c>
      <c r="BB14" s="317">
        <v>0</v>
      </c>
      <c r="BC14" s="317">
        <v>0</v>
      </c>
      <c r="BD14" s="317" t="s">
        <v>443</v>
      </c>
      <c r="BE14" s="317" t="s">
        <v>443</v>
      </c>
      <c r="BF14" s="317" t="s">
        <v>443</v>
      </c>
      <c r="BG14" s="317" t="s">
        <v>443</v>
      </c>
      <c r="BH14" s="317">
        <v>26.714760036220948</v>
      </c>
      <c r="BI14" s="317">
        <v>21.956538917423945</v>
      </c>
      <c r="BJ14" s="317">
        <v>18.06167400881057</v>
      </c>
      <c r="BK14" s="317">
        <v>15.008615164740581</v>
      </c>
      <c r="BL14" s="317">
        <v>14.644056975556003</v>
      </c>
      <c r="BM14" s="317">
        <v>8.1914164021072455</v>
      </c>
      <c r="BN14" s="317">
        <v>7.1376212825039191</v>
      </c>
      <c r="BO14" s="317">
        <v>5.4817399669702063</v>
      </c>
      <c r="BP14" s="317">
        <v>4.8540701082483499</v>
      </c>
      <c r="BQ14" s="317">
        <v>1.3964088883836361</v>
      </c>
      <c r="BR14" s="317">
        <v>2.170843054590887</v>
      </c>
      <c r="BS14" s="317">
        <v>1.7942784550682147</v>
      </c>
      <c r="BT14" s="317">
        <v>1.1496710141103375</v>
      </c>
      <c r="BU14" s="317">
        <v>0.87400574777492923</v>
      </c>
      <c r="BV14" s="317">
        <v>0.43467603835205298</v>
      </c>
      <c r="BW14" s="317">
        <v>0.2276643799875277</v>
      </c>
      <c r="BX14" s="317">
        <v>0.38015425429193594</v>
      </c>
      <c r="BY14" s="317">
        <v>0.38916709579192516</v>
      </c>
      <c r="BZ14" s="317">
        <v>0.39144910768549285</v>
      </c>
      <c r="CA14" s="317">
        <v>0.39144910768549285</v>
      </c>
      <c r="CB14" s="317">
        <v>0.39144910768549285</v>
      </c>
      <c r="CC14" s="318">
        <v>0</v>
      </c>
    </row>
    <row r="15" spans="1:81" s="49" customFormat="1" ht="24.75" customHeight="1" x14ac:dyDescent="0.4">
      <c r="B15" s="178" t="s">
        <v>660</v>
      </c>
      <c r="C15" s="65"/>
      <c r="D15" s="317">
        <f t="shared" ref="D15:AI15" si="5">SUM(D16:D19)</f>
        <v>0</v>
      </c>
      <c r="E15" s="317">
        <f t="shared" si="5"/>
        <v>0</v>
      </c>
      <c r="F15" s="317">
        <f t="shared" si="5"/>
        <v>0</v>
      </c>
      <c r="G15" s="317">
        <f t="shared" si="5"/>
        <v>0</v>
      </c>
      <c r="H15" s="317">
        <f t="shared" si="5"/>
        <v>0</v>
      </c>
      <c r="I15" s="317">
        <f t="shared" si="5"/>
        <v>0</v>
      </c>
      <c r="J15" s="317">
        <f t="shared" si="5"/>
        <v>0</v>
      </c>
      <c r="K15" s="317">
        <f t="shared" si="5"/>
        <v>0</v>
      </c>
      <c r="L15" s="317">
        <f t="shared" si="5"/>
        <v>0</v>
      </c>
      <c r="M15" s="317">
        <f t="shared" si="5"/>
        <v>0</v>
      </c>
      <c r="N15" s="317">
        <f t="shared" si="5"/>
        <v>0</v>
      </c>
      <c r="O15" s="317">
        <f t="shared" si="5"/>
        <v>0</v>
      </c>
      <c r="P15" s="317">
        <f t="shared" si="5"/>
        <v>0</v>
      </c>
      <c r="Q15" s="317">
        <f t="shared" si="5"/>
        <v>0</v>
      </c>
      <c r="R15" s="317">
        <f t="shared" si="5"/>
        <v>0</v>
      </c>
      <c r="S15" s="317">
        <f t="shared" si="5"/>
        <v>0</v>
      </c>
      <c r="T15" s="317">
        <f t="shared" si="5"/>
        <v>0</v>
      </c>
      <c r="U15" s="317">
        <f t="shared" si="5"/>
        <v>0</v>
      </c>
      <c r="V15" s="317">
        <f t="shared" si="5"/>
        <v>0</v>
      </c>
      <c r="W15" s="317">
        <f t="shared" si="5"/>
        <v>0</v>
      </c>
      <c r="X15" s="317">
        <f t="shared" si="5"/>
        <v>0</v>
      </c>
      <c r="Y15" s="317">
        <f t="shared" si="5"/>
        <v>0</v>
      </c>
      <c r="Z15" s="317">
        <f t="shared" si="5"/>
        <v>0</v>
      </c>
      <c r="AA15" s="317">
        <f t="shared" si="5"/>
        <v>0</v>
      </c>
      <c r="AB15" s="317">
        <f t="shared" si="5"/>
        <v>0</v>
      </c>
      <c r="AC15" s="317">
        <f t="shared" si="5"/>
        <v>0</v>
      </c>
      <c r="AD15" s="317">
        <f t="shared" si="5"/>
        <v>0</v>
      </c>
      <c r="AE15" s="317">
        <f t="shared" si="5"/>
        <v>0</v>
      </c>
      <c r="AF15" s="317">
        <f t="shared" si="5"/>
        <v>0</v>
      </c>
      <c r="AG15" s="317">
        <f t="shared" si="5"/>
        <v>0</v>
      </c>
      <c r="AH15" s="317">
        <f t="shared" si="5"/>
        <v>0</v>
      </c>
      <c r="AI15" s="317">
        <f t="shared" si="5"/>
        <v>0</v>
      </c>
      <c r="AJ15" s="317">
        <f t="shared" ref="AJ15:BO15" si="6">SUM(AJ16:AJ19)</f>
        <v>0</v>
      </c>
      <c r="AK15" s="317">
        <f t="shared" si="6"/>
        <v>0</v>
      </c>
      <c r="AL15" s="317">
        <f t="shared" si="6"/>
        <v>0</v>
      </c>
      <c r="AM15" s="317">
        <f t="shared" si="6"/>
        <v>0</v>
      </c>
      <c r="AN15" s="317">
        <f t="shared" si="6"/>
        <v>0</v>
      </c>
      <c r="AO15" s="317">
        <f t="shared" si="6"/>
        <v>0</v>
      </c>
      <c r="AP15" s="317">
        <f t="shared" si="6"/>
        <v>0</v>
      </c>
      <c r="AQ15" s="317">
        <f t="shared" si="6"/>
        <v>0</v>
      </c>
      <c r="AR15" s="317">
        <f t="shared" si="6"/>
        <v>0</v>
      </c>
      <c r="AS15" s="317">
        <f t="shared" si="6"/>
        <v>0</v>
      </c>
      <c r="AT15" s="317">
        <f t="shared" si="6"/>
        <v>0</v>
      </c>
      <c r="AU15" s="317">
        <f t="shared" si="6"/>
        <v>0</v>
      </c>
      <c r="AV15" s="317">
        <f t="shared" si="6"/>
        <v>0</v>
      </c>
      <c r="AW15" s="317">
        <f t="shared" si="6"/>
        <v>0</v>
      </c>
      <c r="AX15" s="317">
        <f t="shared" si="6"/>
        <v>0</v>
      </c>
      <c r="AY15" s="317">
        <f t="shared" si="6"/>
        <v>0</v>
      </c>
      <c r="AZ15" s="317">
        <f t="shared" si="6"/>
        <v>0</v>
      </c>
      <c r="BA15" s="317">
        <f t="shared" si="6"/>
        <v>0</v>
      </c>
      <c r="BB15" s="317">
        <f t="shared" si="6"/>
        <v>0</v>
      </c>
      <c r="BC15" s="317">
        <f t="shared" si="6"/>
        <v>0</v>
      </c>
      <c r="BD15" s="317">
        <f t="shared" si="6"/>
        <v>0</v>
      </c>
      <c r="BE15" s="317">
        <f t="shared" si="6"/>
        <v>0</v>
      </c>
      <c r="BF15" s="317">
        <f t="shared" si="6"/>
        <v>0</v>
      </c>
      <c r="BG15" s="317">
        <f t="shared" si="6"/>
        <v>0</v>
      </c>
      <c r="BH15" s="317">
        <f t="shared" si="6"/>
        <v>6750.9130000000005</v>
      </c>
      <c r="BI15" s="317">
        <f t="shared" si="6"/>
        <v>6623.9960046049991</v>
      </c>
      <c r="BJ15" s="317">
        <f t="shared" si="6"/>
        <v>6788.7708489099996</v>
      </c>
      <c r="BK15" s="317">
        <f t="shared" si="6"/>
        <v>7290.4738887753147</v>
      </c>
      <c r="BL15" s="317">
        <f t="shared" si="6"/>
        <v>7229.0433295422672</v>
      </c>
      <c r="BM15" s="317">
        <f t="shared" si="6"/>
        <v>7496.7875480742005</v>
      </c>
      <c r="BN15" s="317">
        <f t="shared" si="6"/>
        <v>7223.176291958669</v>
      </c>
      <c r="BO15" s="317">
        <f t="shared" si="6"/>
        <v>6546.1577279129015</v>
      </c>
      <c r="BP15" s="317">
        <f t="shared" ref="BP15:CC15" si="7">SUM(BP16:BP19)</f>
        <v>5016.643644782459</v>
      </c>
      <c r="BQ15" s="317">
        <f t="shared" si="7"/>
        <v>3410.651326137533</v>
      </c>
      <c r="BR15" s="317">
        <f t="shared" si="7"/>
        <v>2773.9850550374176</v>
      </c>
      <c r="BS15" s="317">
        <f t="shared" si="7"/>
        <v>2458.8870452877054</v>
      </c>
      <c r="BT15" s="317">
        <f t="shared" si="7"/>
        <v>2172.7023094668475</v>
      </c>
      <c r="BU15" s="317">
        <f t="shared" si="7"/>
        <v>2096.0922426807028</v>
      </c>
      <c r="BV15" s="317">
        <f t="shared" si="7"/>
        <v>1806.676138896571</v>
      </c>
      <c r="BW15" s="317">
        <f t="shared" si="7"/>
        <v>1357.9129240471907</v>
      </c>
      <c r="BX15" s="317">
        <f t="shared" si="7"/>
        <v>1049.5757598476137</v>
      </c>
      <c r="BY15" s="317">
        <f t="shared" si="7"/>
        <v>801.3008145260693</v>
      </c>
      <c r="BZ15" s="317">
        <f t="shared" si="7"/>
        <v>610.09113853611518</v>
      </c>
      <c r="CA15" s="317">
        <f t="shared" si="7"/>
        <v>449.20524643925319</v>
      </c>
      <c r="CB15" s="317">
        <f t="shared" si="7"/>
        <v>305.76580145063849</v>
      </c>
      <c r="CC15" s="318">
        <f t="shared" si="7"/>
        <v>114.38260701302002</v>
      </c>
    </row>
    <row r="16" spans="1:81" s="49" customFormat="1" x14ac:dyDescent="0.4">
      <c r="B16" s="265" t="s">
        <v>656</v>
      </c>
      <c r="C16" s="255"/>
      <c r="D16" s="317" t="s">
        <v>443</v>
      </c>
      <c r="E16" s="317" t="s">
        <v>443</v>
      </c>
      <c r="F16" s="317" t="s">
        <v>443</v>
      </c>
      <c r="G16" s="317" t="s">
        <v>443</v>
      </c>
      <c r="H16" s="317" t="s">
        <v>443</v>
      </c>
      <c r="I16" s="317" t="s">
        <v>443</v>
      </c>
      <c r="J16" s="317" t="s">
        <v>443</v>
      </c>
      <c r="K16" s="317" t="s">
        <v>443</v>
      </c>
      <c r="L16" s="317" t="s">
        <v>443</v>
      </c>
      <c r="M16" s="317" t="s">
        <v>443</v>
      </c>
      <c r="N16" s="317" t="s">
        <v>443</v>
      </c>
      <c r="O16" s="317" t="s">
        <v>443</v>
      </c>
      <c r="P16" s="317" t="s">
        <v>443</v>
      </c>
      <c r="Q16" s="317" t="s">
        <v>443</v>
      </c>
      <c r="R16" s="317" t="s">
        <v>443</v>
      </c>
      <c r="S16" s="317" t="s">
        <v>443</v>
      </c>
      <c r="T16" s="317" t="s">
        <v>443</v>
      </c>
      <c r="U16" s="317" t="s">
        <v>443</v>
      </c>
      <c r="V16" s="317" t="s">
        <v>443</v>
      </c>
      <c r="W16" s="317" t="s">
        <v>443</v>
      </c>
      <c r="X16" s="317" t="s">
        <v>443</v>
      </c>
      <c r="Y16" s="317" t="s">
        <v>443</v>
      </c>
      <c r="Z16" s="317" t="s">
        <v>443</v>
      </c>
      <c r="AA16" s="317" t="s">
        <v>443</v>
      </c>
      <c r="AB16" s="317" t="s">
        <v>443</v>
      </c>
      <c r="AC16" s="317" t="s">
        <v>443</v>
      </c>
      <c r="AD16" s="317" t="s">
        <v>443</v>
      </c>
      <c r="AE16" s="317" t="s">
        <v>443</v>
      </c>
      <c r="AF16" s="317" t="s">
        <v>443</v>
      </c>
      <c r="AG16" s="317" t="s">
        <v>443</v>
      </c>
      <c r="AH16" s="317" t="s">
        <v>443</v>
      </c>
      <c r="AI16" s="317" t="s">
        <v>443</v>
      </c>
      <c r="AJ16" s="317" t="s">
        <v>443</v>
      </c>
      <c r="AK16" s="317" t="s">
        <v>443</v>
      </c>
      <c r="AL16" s="317" t="s">
        <v>443</v>
      </c>
      <c r="AM16" s="317" t="s">
        <v>443</v>
      </c>
      <c r="AN16" s="317" t="s">
        <v>443</v>
      </c>
      <c r="AO16" s="317" t="s">
        <v>443</v>
      </c>
      <c r="AP16" s="317" t="s">
        <v>443</v>
      </c>
      <c r="AQ16" s="317" t="s">
        <v>443</v>
      </c>
      <c r="AR16" s="317" t="s">
        <v>443</v>
      </c>
      <c r="AS16" s="317" t="s">
        <v>443</v>
      </c>
      <c r="AT16" s="317" t="s">
        <v>443</v>
      </c>
      <c r="AU16" s="317" t="s">
        <v>443</v>
      </c>
      <c r="AV16" s="317" t="s">
        <v>443</v>
      </c>
      <c r="AW16" s="317" t="s">
        <v>443</v>
      </c>
      <c r="AX16" s="317" t="s">
        <v>443</v>
      </c>
      <c r="AY16" s="317" t="s">
        <v>443</v>
      </c>
      <c r="AZ16" s="317" t="s">
        <v>443</v>
      </c>
      <c r="BA16" s="317" t="s">
        <v>443</v>
      </c>
      <c r="BB16" s="317" t="s">
        <v>443</v>
      </c>
      <c r="BC16" s="317" t="s">
        <v>443</v>
      </c>
      <c r="BD16" s="317" t="s">
        <v>443</v>
      </c>
      <c r="BE16" s="317" t="s">
        <v>443</v>
      </c>
      <c r="BF16" s="317" t="s">
        <v>443</v>
      </c>
      <c r="BG16" s="317" t="s">
        <v>443</v>
      </c>
      <c r="BH16" s="317">
        <f t="shared" ref="BH16:CC16" si="8">BH6-BH11</f>
        <v>3953.7842532317363</v>
      </c>
      <c r="BI16" s="317">
        <f t="shared" si="8"/>
        <v>3950.3417630533431</v>
      </c>
      <c r="BJ16" s="317">
        <f t="shared" si="8"/>
        <v>4100.6338335056571</v>
      </c>
      <c r="BK16" s="317">
        <f t="shared" si="8"/>
        <v>4642.9075633741932</v>
      </c>
      <c r="BL16" s="317">
        <f t="shared" si="8"/>
        <v>4736.7609194848892</v>
      </c>
      <c r="BM16" s="317">
        <f t="shared" si="8"/>
        <v>4727.4545740895683</v>
      </c>
      <c r="BN16" s="317">
        <f t="shared" si="8"/>
        <v>4429.407313899017</v>
      </c>
      <c r="BO16" s="317">
        <f t="shared" si="8"/>
        <v>3887.3832286672528</v>
      </c>
      <c r="BP16" s="317">
        <f t="shared" si="8"/>
        <v>2413.1440646750539</v>
      </c>
      <c r="BQ16" s="317">
        <f t="shared" si="8"/>
        <v>971.08783031723078</v>
      </c>
      <c r="BR16" s="317">
        <f t="shared" si="8"/>
        <v>453.69977783281934</v>
      </c>
      <c r="BS16" s="317">
        <f t="shared" si="8"/>
        <v>231.13959579658541</v>
      </c>
      <c r="BT16" s="317">
        <f t="shared" si="8"/>
        <v>99.205461227343307</v>
      </c>
      <c r="BU16" s="317">
        <f t="shared" si="8"/>
        <v>28.960770188816397</v>
      </c>
      <c r="BV16" s="317">
        <f t="shared" si="8"/>
        <v>3.1480217970206676</v>
      </c>
      <c r="BW16" s="317">
        <f t="shared" si="8"/>
        <v>8.4495000000000002E-4</v>
      </c>
      <c r="BX16" s="317">
        <f t="shared" si="8"/>
        <v>0</v>
      </c>
      <c r="BY16" s="317">
        <f t="shared" si="8"/>
        <v>0</v>
      </c>
      <c r="BZ16" s="317">
        <f t="shared" si="8"/>
        <v>0</v>
      </c>
      <c r="CA16" s="317">
        <f t="shared" si="8"/>
        <v>0</v>
      </c>
      <c r="CB16" s="317">
        <f t="shared" si="8"/>
        <v>0</v>
      </c>
      <c r="CC16" s="318">
        <f t="shared" si="8"/>
        <v>0</v>
      </c>
    </row>
    <row r="17" spans="1:81" s="49" customFormat="1" x14ac:dyDescent="0.4">
      <c r="B17" s="65" t="s">
        <v>661</v>
      </c>
      <c r="C17" s="178"/>
      <c r="D17" s="317" t="s">
        <v>443</v>
      </c>
      <c r="E17" s="317" t="s">
        <v>443</v>
      </c>
      <c r="F17" s="317" t="s">
        <v>443</v>
      </c>
      <c r="G17" s="317" t="s">
        <v>443</v>
      </c>
      <c r="H17" s="317" t="s">
        <v>443</v>
      </c>
      <c r="I17" s="317" t="s">
        <v>443</v>
      </c>
      <c r="J17" s="317" t="s">
        <v>443</v>
      </c>
      <c r="K17" s="317" t="s">
        <v>443</v>
      </c>
      <c r="L17" s="317" t="s">
        <v>443</v>
      </c>
      <c r="M17" s="317" t="s">
        <v>443</v>
      </c>
      <c r="N17" s="317" t="s">
        <v>443</v>
      </c>
      <c r="O17" s="317" t="s">
        <v>443</v>
      </c>
      <c r="P17" s="317" t="s">
        <v>443</v>
      </c>
      <c r="Q17" s="317" t="s">
        <v>443</v>
      </c>
      <c r="R17" s="317" t="s">
        <v>443</v>
      </c>
      <c r="S17" s="317" t="s">
        <v>443</v>
      </c>
      <c r="T17" s="317" t="s">
        <v>443</v>
      </c>
      <c r="U17" s="317" t="s">
        <v>443</v>
      </c>
      <c r="V17" s="317" t="s">
        <v>443</v>
      </c>
      <c r="W17" s="317" t="s">
        <v>443</v>
      </c>
      <c r="X17" s="317" t="s">
        <v>443</v>
      </c>
      <c r="Y17" s="317" t="s">
        <v>443</v>
      </c>
      <c r="Z17" s="317" t="s">
        <v>443</v>
      </c>
      <c r="AA17" s="317" t="s">
        <v>443</v>
      </c>
      <c r="AB17" s="317" t="s">
        <v>443</v>
      </c>
      <c r="AC17" s="317" t="s">
        <v>443</v>
      </c>
      <c r="AD17" s="317" t="s">
        <v>443</v>
      </c>
      <c r="AE17" s="317" t="s">
        <v>443</v>
      </c>
      <c r="AF17" s="317" t="s">
        <v>443</v>
      </c>
      <c r="AG17" s="317" t="s">
        <v>443</v>
      </c>
      <c r="AH17" s="317" t="s">
        <v>443</v>
      </c>
      <c r="AI17" s="317" t="s">
        <v>443</v>
      </c>
      <c r="AJ17" s="317" t="s">
        <v>443</v>
      </c>
      <c r="AK17" s="317" t="s">
        <v>443</v>
      </c>
      <c r="AL17" s="317" t="s">
        <v>443</v>
      </c>
      <c r="AM17" s="317" t="s">
        <v>443</v>
      </c>
      <c r="AN17" s="317" t="s">
        <v>443</v>
      </c>
      <c r="AO17" s="317" t="s">
        <v>443</v>
      </c>
      <c r="AP17" s="317" t="s">
        <v>443</v>
      </c>
      <c r="AQ17" s="317" t="s">
        <v>443</v>
      </c>
      <c r="AR17" s="317" t="s">
        <v>443</v>
      </c>
      <c r="AS17" s="317" t="s">
        <v>443</v>
      </c>
      <c r="AT17" s="317" t="s">
        <v>443</v>
      </c>
      <c r="AU17" s="317" t="s">
        <v>443</v>
      </c>
      <c r="AV17" s="317" t="s">
        <v>443</v>
      </c>
      <c r="AW17" s="317" t="s">
        <v>443</v>
      </c>
      <c r="AX17" s="317" t="s">
        <v>443</v>
      </c>
      <c r="AY17" s="317" t="s">
        <v>443</v>
      </c>
      <c r="AZ17" s="317" t="s">
        <v>443</v>
      </c>
      <c r="BA17" s="317" t="s">
        <v>443</v>
      </c>
      <c r="BB17" s="317" t="s">
        <v>443</v>
      </c>
      <c r="BC17" s="317" t="s">
        <v>443</v>
      </c>
      <c r="BD17" s="317" t="s">
        <v>443</v>
      </c>
      <c r="BE17" s="317" t="s">
        <v>443</v>
      </c>
      <c r="BF17" s="317" t="s">
        <v>443</v>
      </c>
      <c r="BG17" s="317" t="s">
        <v>443</v>
      </c>
      <c r="BH17" s="317">
        <f t="shared" ref="BH17:CC17" si="9">BH7-BH12</f>
        <v>2217.1601861909335</v>
      </c>
      <c r="BI17" s="317">
        <f t="shared" si="9"/>
        <v>2105.6454449380922</v>
      </c>
      <c r="BJ17" s="317">
        <f t="shared" si="9"/>
        <v>2116.3850352606423</v>
      </c>
      <c r="BK17" s="317">
        <f t="shared" si="9"/>
        <v>2145.6769502982315</v>
      </c>
      <c r="BL17" s="317">
        <f t="shared" si="9"/>
        <v>2042.0937964678544</v>
      </c>
      <c r="BM17" s="317">
        <f t="shared" si="9"/>
        <v>2268.9005564261188</v>
      </c>
      <c r="BN17" s="317">
        <f t="shared" si="9"/>
        <v>2200.6879547325525</v>
      </c>
      <c r="BO17" s="317">
        <f t="shared" si="9"/>
        <v>2046.557400271515</v>
      </c>
      <c r="BP17" s="317">
        <f t="shared" si="9"/>
        <v>1928.7480865398493</v>
      </c>
      <c r="BQ17" s="317">
        <f t="shared" si="9"/>
        <v>1730.1651089447923</v>
      </c>
      <c r="BR17" s="317">
        <f t="shared" si="9"/>
        <v>1605.1906213365639</v>
      </c>
      <c r="BS17" s="317">
        <f t="shared" si="9"/>
        <v>1495.4882819575969</v>
      </c>
      <c r="BT17" s="317">
        <f t="shared" si="9"/>
        <v>1351.1295209249047</v>
      </c>
      <c r="BU17" s="317">
        <f t="shared" si="9"/>
        <v>1311.174943642415</v>
      </c>
      <c r="BV17" s="317">
        <f t="shared" si="9"/>
        <v>1098.2113015943776</v>
      </c>
      <c r="BW17" s="317">
        <f t="shared" si="9"/>
        <v>795.81529521263042</v>
      </c>
      <c r="BX17" s="317">
        <f t="shared" si="9"/>
        <v>593.18744317442872</v>
      </c>
      <c r="BY17" s="317">
        <f t="shared" si="9"/>
        <v>449.77843152274727</v>
      </c>
      <c r="BZ17" s="317">
        <f t="shared" si="9"/>
        <v>343.6433766569865</v>
      </c>
      <c r="CA17" s="317">
        <f t="shared" si="9"/>
        <v>257.66868551507804</v>
      </c>
      <c r="CB17" s="317">
        <f t="shared" si="9"/>
        <v>192.1245004174728</v>
      </c>
      <c r="CC17" s="318">
        <f t="shared" si="9"/>
        <v>78.088533273882206</v>
      </c>
    </row>
    <row r="18" spans="1:81" s="49" customFormat="1" x14ac:dyDescent="0.4">
      <c r="B18" s="265" t="s">
        <v>442</v>
      </c>
      <c r="C18" s="255"/>
      <c r="D18" s="317" t="s">
        <v>443</v>
      </c>
      <c r="E18" s="317" t="s">
        <v>443</v>
      </c>
      <c r="F18" s="317" t="s">
        <v>443</v>
      </c>
      <c r="G18" s="317" t="s">
        <v>443</v>
      </c>
      <c r="H18" s="317" t="s">
        <v>443</v>
      </c>
      <c r="I18" s="317" t="s">
        <v>443</v>
      </c>
      <c r="J18" s="317" t="s">
        <v>443</v>
      </c>
      <c r="K18" s="317" t="s">
        <v>443</v>
      </c>
      <c r="L18" s="317" t="s">
        <v>443</v>
      </c>
      <c r="M18" s="317" t="s">
        <v>443</v>
      </c>
      <c r="N18" s="317" t="s">
        <v>443</v>
      </c>
      <c r="O18" s="317" t="s">
        <v>443</v>
      </c>
      <c r="P18" s="317" t="s">
        <v>443</v>
      </c>
      <c r="Q18" s="317" t="s">
        <v>443</v>
      </c>
      <c r="R18" s="317" t="s">
        <v>443</v>
      </c>
      <c r="S18" s="317" t="s">
        <v>443</v>
      </c>
      <c r="T18" s="317" t="s">
        <v>443</v>
      </c>
      <c r="U18" s="317" t="s">
        <v>443</v>
      </c>
      <c r="V18" s="317" t="s">
        <v>443</v>
      </c>
      <c r="W18" s="317" t="s">
        <v>443</v>
      </c>
      <c r="X18" s="317" t="s">
        <v>443</v>
      </c>
      <c r="Y18" s="317" t="s">
        <v>443</v>
      </c>
      <c r="Z18" s="317" t="s">
        <v>443</v>
      </c>
      <c r="AA18" s="317" t="s">
        <v>443</v>
      </c>
      <c r="AB18" s="317" t="s">
        <v>443</v>
      </c>
      <c r="AC18" s="317" t="s">
        <v>443</v>
      </c>
      <c r="AD18" s="317" t="s">
        <v>443</v>
      </c>
      <c r="AE18" s="317" t="s">
        <v>443</v>
      </c>
      <c r="AF18" s="317" t="s">
        <v>443</v>
      </c>
      <c r="AG18" s="317" t="s">
        <v>443</v>
      </c>
      <c r="AH18" s="317" t="s">
        <v>443</v>
      </c>
      <c r="AI18" s="317" t="s">
        <v>443</v>
      </c>
      <c r="AJ18" s="317" t="s">
        <v>443</v>
      </c>
      <c r="AK18" s="317" t="s">
        <v>443</v>
      </c>
      <c r="AL18" s="317" t="s">
        <v>443</v>
      </c>
      <c r="AM18" s="317" t="s">
        <v>443</v>
      </c>
      <c r="AN18" s="317" t="s">
        <v>443</v>
      </c>
      <c r="AO18" s="317" t="s">
        <v>443</v>
      </c>
      <c r="AP18" s="317" t="s">
        <v>443</v>
      </c>
      <c r="AQ18" s="317" t="s">
        <v>443</v>
      </c>
      <c r="AR18" s="317" t="s">
        <v>443</v>
      </c>
      <c r="AS18" s="317" t="s">
        <v>443</v>
      </c>
      <c r="AT18" s="317" t="s">
        <v>443</v>
      </c>
      <c r="AU18" s="317" t="s">
        <v>443</v>
      </c>
      <c r="AV18" s="317" t="s">
        <v>443</v>
      </c>
      <c r="AW18" s="317" t="s">
        <v>443</v>
      </c>
      <c r="AX18" s="317" t="s">
        <v>443</v>
      </c>
      <c r="AY18" s="317" t="s">
        <v>443</v>
      </c>
      <c r="AZ18" s="317" t="s">
        <v>443</v>
      </c>
      <c r="BA18" s="317" t="s">
        <v>443</v>
      </c>
      <c r="BB18" s="317" t="s">
        <v>443</v>
      </c>
      <c r="BC18" s="317" t="s">
        <v>443</v>
      </c>
      <c r="BD18" s="317" t="s">
        <v>443</v>
      </c>
      <c r="BE18" s="317" t="s">
        <v>443</v>
      </c>
      <c r="BF18" s="317" t="s">
        <v>443</v>
      </c>
      <c r="BG18" s="317" t="s">
        <v>443</v>
      </c>
      <c r="BH18" s="317">
        <f t="shared" ref="BH18:CC18" si="10">BH8-BH13</f>
        <v>219.43185547506562</v>
      </c>
      <c r="BI18" s="317">
        <f t="shared" si="10"/>
        <v>211.47365936339611</v>
      </c>
      <c r="BJ18" s="317">
        <f t="shared" si="10"/>
        <v>220.24564364969797</v>
      </c>
      <c r="BK18" s="317">
        <f t="shared" si="10"/>
        <v>215.2442876571647</v>
      </c>
      <c r="BL18" s="317">
        <f t="shared" si="10"/>
        <v>217.12437521384268</v>
      </c>
      <c r="BM18" s="317">
        <f t="shared" si="10"/>
        <v>266.39427633286368</v>
      </c>
      <c r="BN18" s="317">
        <f t="shared" si="10"/>
        <v>353.35186463254763</v>
      </c>
      <c r="BO18" s="317">
        <f t="shared" si="10"/>
        <v>397.8425642598624</v>
      </c>
      <c r="BP18" s="317">
        <f t="shared" si="10"/>
        <v>478.81074815035748</v>
      </c>
      <c r="BQ18" s="317">
        <f t="shared" si="10"/>
        <v>533.98082063385175</v>
      </c>
      <c r="BR18" s="317">
        <f t="shared" si="10"/>
        <v>567.98082622905065</v>
      </c>
      <c r="BS18" s="317">
        <f t="shared" si="10"/>
        <v>608.57064719874325</v>
      </c>
      <c r="BT18" s="317">
        <f t="shared" si="10"/>
        <v>615.06802267742637</v>
      </c>
      <c r="BU18" s="317">
        <f t="shared" si="10"/>
        <v>666.15053409738573</v>
      </c>
      <c r="BV18" s="317">
        <f t="shared" si="10"/>
        <v>662.74609262807189</v>
      </c>
      <c r="BW18" s="317">
        <f t="shared" si="10"/>
        <v>535.17557146549939</v>
      </c>
      <c r="BX18" s="317">
        <f t="shared" si="10"/>
        <v>439.2127370810386</v>
      </c>
      <c r="BY18" s="317">
        <f t="shared" si="10"/>
        <v>338.40213702859768</v>
      </c>
      <c r="BZ18" s="317">
        <f t="shared" si="10"/>
        <v>255.52906840099962</v>
      </c>
      <c r="CA18" s="317">
        <f t="shared" si="10"/>
        <v>179.99521215195659</v>
      </c>
      <c r="CB18" s="317">
        <f t="shared" si="10"/>
        <v>110.25600575146875</v>
      </c>
      <c r="CC18" s="318">
        <f t="shared" si="10"/>
        <v>35.077270518490963</v>
      </c>
    </row>
    <row r="19" spans="1:81" s="49" customFormat="1" x14ac:dyDescent="0.4">
      <c r="B19" s="265" t="s">
        <v>658</v>
      </c>
      <c r="C19" s="255"/>
      <c r="D19" s="317" t="s">
        <v>443</v>
      </c>
      <c r="E19" s="317" t="s">
        <v>443</v>
      </c>
      <c r="F19" s="317" t="s">
        <v>443</v>
      </c>
      <c r="G19" s="317" t="s">
        <v>443</v>
      </c>
      <c r="H19" s="317" t="s">
        <v>443</v>
      </c>
      <c r="I19" s="317" t="s">
        <v>443</v>
      </c>
      <c r="J19" s="317" t="s">
        <v>443</v>
      </c>
      <c r="K19" s="317" t="s">
        <v>443</v>
      </c>
      <c r="L19" s="317" t="s">
        <v>443</v>
      </c>
      <c r="M19" s="317" t="s">
        <v>443</v>
      </c>
      <c r="N19" s="317" t="s">
        <v>443</v>
      </c>
      <c r="O19" s="317" t="s">
        <v>443</v>
      </c>
      <c r="P19" s="317" t="s">
        <v>443</v>
      </c>
      <c r="Q19" s="317" t="s">
        <v>443</v>
      </c>
      <c r="R19" s="317" t="s">
        <v>443</v>
      </c>
      <c r="S19" s="317" t="s">
        <v>443</v>
      </c>
      <c r="T19" s="317" t="s">
        <v>443</v>
      </c>
      <c r="U19" s="317" t="s">
        <v>443</v>
      </c>
      <c r="V19" s="317" t="s">
        <v>443</v>
      </c>
      <c r="W19" s="317" t="s">
        <v>443</v>
      </c>
      <c r="X19" s="317" t="s">
        <v>443</v>
      </c>
      <c r="Y19" s="317" t="s">
        <v>443</v>
      </c>
      <c r="Z19" s="317" t="s">
        <v>443</v>
      </c>
      <c r="AA19" s="317" t="s">
        <v>443</v>
      </c>
      <c r="AB19" s="317" t="s">
        <v>443</v>
      </c>
      <c r="AC19" s="317" t="s">
        <v>443</v>
      </c>
      <c r="AD19" s="317" t="s">
        <v>443</v>
      </c>
      <c r="AE19" s="317" t="s">
        <v>443</v>
      </c>
      <c r="AF19" s="317" t="s">
        <v>443</v>
      </c>
      <c r="AG19" s="317" t="s">
        <v>443</v>
      </c>
      <c r="AH19" s="317" t="s">
        <v>443</v>
      </c>
      <c r="AI19" s="317" t="s">
        <v>443</v>
      </c>
      <c r="AJ19" s="317" t="s">
        <v>443</v>
      </c>
      <c r="AK19" s="317" t="s">
        <v>443</v>
      </c>
      <c r="AL19" s="317" t="s">
        <v>443</v>
      </c>
      <c r="AM19" s="317" t="s">
        <v>443</v>
      </c>
      <c r="AN19" s="317" t="s">
        <v>443</v>
      </c>
      <c r="AO19" s="317" t="s">
        <v>443</v>
      </c>
      <c r="AP19" s="317" t="s">
        <v>443</v>
      </c>
      <c r="AQ19" s="317" t="s">
        <v>443</v>
      </c>
      <c r="AR19" s="317" t="s">
        <v>443</v>
      </c>
      <c r="AS19" s="317" t="s">
        <v>443</v>
      </c>
      <c r="AT19" s="317" t="s">
        <v>443</v>
      </c>
      <c r="AU19" s="317" t="s">
        <v>443</v>
      </c>
      <c r="AV19" s="317" t="s">
        <v>443</v>
      </c>
      <c r="AW19" s="317" t="s">
        <v>443</v>
      </c>
      <c r="AX19" s="317" t="s">
        <v>443</v>
      </c>
      <c r="AY19" s="317" t="s">
        <v>443</v>
      </c>
      <c r="AZ19" s="317" t="s">
        <v>443</v>
      </c>
      <c r="BA19" s="317" t="s">
        <v>443</v>
      </c>
      <c r="BB19" s="317" t="s">
        <v>443</v>
      </c>
      <c r="BC19" s="317" t="s">
        <v>443</v>
      </c>
      <c r="BD19" s="317" t="s">
        <v>443</v>
      </c>
      <c r="BE19" s="317" t="s">
        <v>443</v>
      </c>
      <c r="BF19" s="317" t="s">
        <v>443</v>
      </c>
      <c r="BG19" s="317" t="s">
        <v>443</v>
      </c>
      <c r="BH19" s="317">
        <f t="shared" ref="BH19:CC19" si="11">BH9-BH14</f>
        <v>360.53670510226539</v>
      </c>
      <c r="BI19" s="317">
        <f t="shared" si="11"/>
        <v>356.5351372501683</v>
      </c>
      <c r="BJ19" s="317">
        <f t="shared" si="11"/>
        <v>351.50633649400265</v>
      </c>
      <c r="BK19" s="317">
        <f t="shared" si="11"/>
        <v>286.64508744572544</v>
      </c>
      <c r="BL19" s="317">
        <f t="shared" si="11"/>
        <v>233.06423837568084</v>
      </c>
      <c r="BM19" s="317">
        <f t="shared" si="11"/>
        <v>234.03814122565032</v>
      </c>
      <c r="BN19" s="317">
        <f t="shared" si="11"/>
        <v>239.7291586945517</v>
      </c>
      <c r="BO19" s="317">
        <f t="shared" si="11"/>
        <v>214.37453471427136</v>
      </c>
      <c r="BP19" s="317">
        <f t="shared" si="11"/>
        <v>195.94074541719908</v>
      </c>
      <c r="BQ19" s="317">
        <f t="shared" si="11"/>
        <v>175.41756624165805</v>
      </c>
      <c r="BR19" s="317">
        <f t="shared" si="11"/>
        <v>147.11382963898342</v>
      </c>
      <c r="BS19" s="317">
        <f t="shared" si="11"/>
        <v>123.68852033478015</v>
      </c>
      <c r="BT19" s="317">
        <f t="shared" si="11"/>
        <v>107.29930463717282</v>
      </c>
      <c r="BU19" s="317">
        <f t="shared" si="11"/>
        <v>89.805994752085354</v>
      </c>
      <c r="BV19" s="317">
        <f t="shared" si="11"/>
        <v>42.570722877100984</v>
      </c>
      <c r="BW19" s="317">
        <f t="shared" si="11"/>
        <v>26.921212419060815</v>
      </c>
      <c r="BX19" s="317">
        <f t="shared" si="11"/>
        <v>17.175579592146203</v>
      </c>
      <c r="BY19" s="317">
        <f t="shared" si="11"/>
        <v>13.12024597472435</v>
      </c>
      <c r="BZ19" s="317">
        <f t="shared" si="11"/>
        <v>10.918693478129107</v>
      </c>
      <c r="CA19" s="317">
        <f t="shared" si="11"/>
        <v>11.541348772218528</v>
      </c>
      <c r="CB19" s="317">
        <f t="shared" si="11"/>
        <v>3.3852952816969273</v>
      </c>
      <c r="CC19" s="318">
        <f t="shared" si="11"/>
        <v>1.2168032206468502</v>
      </c>
    </row>
    <row r="20" spans="1:81" ht="24.75" customHeight="1" x14ac:dyDescent="0.4">
      <c r="A20" s="330"/>
      <c r="B20" s="178" t="s">
        <v>662</v>
      </c>
      <c r="C20" s="49"/>
      <c r="D20" s="317">
        <f t="shared" ref="D20:AI20" si="12">SUM(D25,D26,D27,D28,D23)</f>
        <v>0</v>
      </c>
      <c r="E20" s="317">
        <f t="shared" si="12"/>
        <v>0</v>
      </c>
      <c r="F20" s="317">
        <f t="shared" si="12"/>
        <v>0</v>
      </c>
      <c r="G20" s="317">
        <f t="shared" si="12"/>
        <v>0</v>
      </c>
      <c r="H20" s="317">
        <f t="shared" si="12"/>
        <v>0</v>
      </c>
      <c r="I20" s="317">
        <f t="shared" si="12"/>
        <v>0</v>
      </c>
      <c r="J20" s="317">
        <f t="shared" si="12"/>
        <v>0</v>
      </c>
      <c r="K20" s="317">
        <f t="shared" si="12"/>
        <v>0</v>
      </c>
      <c r="L20" s="317">
        <f t="shared" si="12"/>
        <v>0</v>
      </c>
      <c r="M20" s="317">
        <f t="shared" si="12"/>
        <v>0</v>
      </c>
      <c r="N20" s="317">
        <f t="shared" si="12"/>
        <v>0</v>
      </c>
      <c r="O20" s="317">
        <f t="shared" si="12"/>
        <v>0</v>
      </c>
      <c r="P20" s="317">
        <f t="shared" si="12"/>
        <v>0</v>
      </c>
      <c r="Q20" s="317">
        <f t="shared" si="12"/>
        <v>0</v>
      </c>
      <c r="R20" s="317">
        <f t="shared" si="12"/>
        <v>0</v>
      </c>
      <c r="S20" s="317">
        <f t="shared" si="12"/>
        <v>0</v>
      </c>
      <c r="T20" s="317">
        <f t="shared" si="12"/>
        <v>0</v>
      </c>
      <c r="U20" s="317">
        <f t="shared" si="12"/>
        <v>0</v>
      </c>
      <c r="V20" s="317">
        <f t="shared" si="12"/>
        <v>0</v>
      </c>
      <c r="W20" s="317">
        <f t="shared" si="12"/>
        <v>0</v>
      </c>
      <c r="X20" s="317">
        <f t="shared" si="12"/>
        <v>0</v>
      </c>
      <c r="Y20" s="317">
        <f t="shared" si="12"/>
        <v>0</v>
      </c>
      <c r="Z20" s="317">
        <f t="shared" si="12"/>
        <v>0</v>
      </c>
      <c r="AA20" s="317">
        <f t="shared" si="12"/>
        <v>0</v>
      </c>
      <c r="AB20" s="317">
        <f t="shared" si="12"/>
        <v>0</v>
      </c>
      <c r="AC20" s="317">
        <f t="shared" si="12"/>
        <v>0</v>
      </c>
      <c r="AD20" s="317">
        <f t="shared" si="12"/>
        <v>0</v>
      </c>
      <c r="AE20" s="317">
        <f t="shared" si="12"/>
        <v>0</v>
      </c>
      <c r="AF20" s="317">
        <f t="shared" si="12"/>
        <v>0</v>
      </c>
      <c r="AG20" s="317">
        <f t="shared" si="12"/>
        <v>0</v>
      </c>
      <c r="AH20" s="317">
        <f t="shared" si="12"/>
        <v>1000</v>
      </c>
      <c r="AI20" s="317">
        <f t="shared" si="12"/>
        <v>1051</v>
      </c>
      <c r="AJ20" s="317">
        <f t="shared" ref="AJ20:BO20" si="13">SUM(AJ25,AJ26,AJ27,AJ28,AJ23)</f>
        <v>1436</v>
      </c>
      <c r="AK20" s="317">
        <f t="shared" si="13"/>
        <v>2320.92</v>
      </c>
      <c r="AL20" s="317">
        <f t="shared" si="13"/>
        <v>3671</v>
      </c>
      <c r="AM20" s="317">
        <f t="shared" si="13"/>
        <v>4607</v>
      </c>
      <c r="AN20" s="317">
        <f t="shared" si="13"/>
        <v>5281</v>
      </c>
      <c r="AO20" s="317">
        <f t="shared" si="13"/>
        <v>6075</v>
      </c>
      <c r="AP20" s="317">
        <f t="shared" si="13"/>
        <v>6507</v>
      </c>
      <c r="AQ20" s="317">
        <f t="shared" si="13"/>
        <v>6382</v>
      </c>
      <c r="AR20" s="317">
        <f t="shared" si="13"/>
        <v>5728</v>
      </c>
      <c r="AS20" s="317">
        <f t="shared" si="13"/>
        <v>5625</v>
      </c>
      <c r="AT20" s="317">
        <f t="shared" si="13"/>
        <v>6590</v>
      </c>
      <c r="AU20" s="317">
        <f t="shared" si="13"/>
        <v>8888.0228995117304</v>
      </c>
      <c r="AV20" s="317">
        <f t="shared" si="13"/>
        <v>11061.988000000001</v>
      </c>
      <c r="AW20" s="317">
        <f t="shared" si="13"/>
        <v>12170.623</v>
      </c>
      <c r="AX20" s="317">
        <f t="shared" si="13"/>
        <v>12418.047999999999</v>
      </c>
      <c r="AY20" s="317">
        <f t="shared" si="13"/>
        <v>12804.532999999999</v>
      </c>
      <c r="AZ20" s="317">
        <f t="shared" si="13"/>
        <v>10629.695</v>
      </c>
      <c r="BA20" s="317">
        <f t="shared" si="13"/>
        <v>8192.3170000000009</v>
      </c>
      <c r="BB20" s="317">
        <f t="shared" si="13"/>
        <v>8171.6899999999987</v>
      </c>
      <c r="BC20" s="317">
        <f t="shared" si="13"/>
        <v>8301.3220000000001</v>
      </c>
      <c r="BD20" s="317">
        <f t="shared" si="13"/>
        <v>9026.226999999999</v>
      </c>
      <c r="BE20" s="317">
        <f t="shared" si="13"/>
        <v>9614.9071194121716</v>
      </c>
      <c r="BF20" s="317">
        <f t="shared" si="13"/>
        <v>9753.3147109525999</v>
      </c>
      <c r="BG20" s="317">
        <f t="shared" si="13"/>
        <v>10343.93625241993</v>
      </c>
      <c r="BH20" s="317">
        <f t="shared" si="13"/>
        <v>9900.2150000000001</v>
      </c>
      <c r="BI20" s="317">
        <f t="shared" si="13"/>
        <v>9067.7110046050002</v>
      </c>
      <c r="BJ20" s="317">
        <f t="shared" si="13"/>
        <v>8752.58984891</v>
      </c>
      <c r="BK20" s="317">
        <f t="shared" si="13"/>
        <v>8939.9078692587664</v>
      </c>
      <c r="BL20" s="317">
        <f t="shared" si="13"/>
        <v>8594.5344093899985</v>
      </c>
      <c r="BM20" s="317">
        <f t="shared" si="13"/>
        <v>8277.5189778200001</v>
      </c>
      <c r="BN20" s="317">
        <f t="shared" si="13"/>
        <v>0</v>
      </c>
      <c r="BO20" s="317">
        <f t="shared" si="13"/>
        <v>0</v>
      </c>
      <c r="BP20" s="317">
        <f t="shared" ref="BP20:CC20" si="14">SUM(BP25,BP26,BP27,BP28,BP23)</f>
        <v>0</v>
      </c>
      <c r="BQ20" s="317">
        <f t="shared" si="14"/>
        <v>0</v>
      </c>
      <c r="BR20" s="317">
        <f t="shared" si="14"/>
        <v>0</v>
      </c>
      <c r="BS20" s="317">
        <f t="shared" si="14"/>
        <v>0</v>
      </c>
      <c r="BT20" s="317">
        <f t="shared" si="14"/>
        <v>0</v>
      </c>
      <c r="BU20" s="317">
        <f t="shared" si="14"/>
        <v>0</v>
      </c>
      <c r="BV20" s="317">
        <f t="shared" si="14"/>
        <v>0</v>
      </c>
      <c r="BW20" s="317">
        <f t="shared" si="14"/>
        <v>0</v>
      </c>
      <c r="BX20" s="317">
        <f t="shared" si="14"/>
        <v>0</v>
      </c>
      <c r="BY20" s="317">
        <f t="shared" si="14"/>
        <v>0</v>
      </c>
      <c r="BZ20" s="317">
        <f t="shared" si="14"/>
        <v>0</v>
      </c>
      <c r="CA20" s="317">
        <f t="shared" si="14"/>
        <v>0</v>
      </c>
      <c r="CB20" s="317">
        <f t="shared" si="14"/>
        <v>0</v>
      </c>
      <c r="CC20" s="318">
        <f t="shared" si="14"/>
        <v>0</v>
      </c>
    </row>
    <row r="21" spans="1:81" x14ac:dyDescent="0.4">
      <c r="A21" s="330"/>
      <c r="B21" s="178" t="s">
        <v>663</v>
      </c>
      <c r="C21" s="49"/>
      <c r="D21" s="317">
        <f t="shared" ref="D21:AI21" si="15">SUM(D7:D9)</f>
        <v>0</v>
      </c>
      <c r="E21" s="317">
        <f t="shared" si="15"/>
        <v>0</v>
      </c>
      <c r="F21" s="317">
        <f t="shared" si="15"/>
        <v>0</v>
      </c>
      <c r="G21" s="317">
        <f t="shared" si="15"/>
        <v>0</v>
      </c>
      <c r="H21" s="317">
        <f t="shared" si="15"/>
        <v>0</v>
      </c>
      <c r="I21" s="317">
        <f t="shared" si="15"/>
        <v>0</v>
      </c>
      <c r="J21" s="317">
        <f t="shared" si="15"/>
        <v>0</v>
      </c>
      <c r="K21" s="317">
        <f t="shared" si="15"/>
        <v>0</v>
      </c>
      <c r="L21" s="317">
        <f t="shared" si="15"/>
        <v>0</v>
      </c>
      <c r="M21" s="317">
        <f t="shared" si="15"/>
        <v>0</v>
      </c>
      <c r="N21" s="317">
        <f t="shared" si="15"/>
        <v>0</v>
      </c>
      <c r="O21" s="317">
        <f t="shared" si="15"/>
        <v>0</v>
      </c>
      <c r="P21" s="317">
        <f t="shared" si="15"/>
        <v>0</v>
      </c>
      <c r="Q21" s="317">
        <f t="shared" si="15"/>
        <v>0</v>
      </c>
      <c r="R21" s="317">
        <f t="shared" si="15"/>
        <v>0</v>
      </c>
      <c r="S21" s="317">
        <f t="shared" si="15"/>
        <v>0</v>
      </c>
      <c r="T21" s="317">
        <f t="shared" si="15"/>
        <v>0</v>
      </c>
      <c r="U21" s="317">
        <f t="shared" si="15"/>
        <v>0</v>
      </c>
      <c r="V21" s="317">
        <f t="shared" si="15"/>
        <v>0</v>
      </c>
      <c r="W21" s="317">
        <f t="shared" si="15"/>
        <v>0</v>
      </c>
      <c r="X21" s="317">
        <f t="shared" si="15"/>
        <v>0</v>
      </c>
      <c r="Y21" s="317">
        <f t="shared" si="15"/>
        <v>0</v>
      </c>
      <c r="Z21" s="317">
        <f t="shared" si="15"/>
        <v>0</v>
      </c>
      <c r="AA21" s="317">
        <f t="shared" si="15"/>
        <v>0</v>
      </c>
      <c r="AB21" s="317">
        <f t="shared" si="15"/>
        <v>0</v>
      </c>
      <c r="AC21" s="317">
        <f t="shared" si="15"/>
        <v>0</v>
      </c>
      <c r="AD21" s="317">
        <f t="shared" si="15"/>
        <v>0</v>
      </c>
      <c r="AE21" s="317">
        <f t="shared" si="15"/>
        <v>0</v>
      </c>
      <c r="AF21" s="317">
        <f t="shared" si="15"/>
        <v>0</v>
      </c>
      <c r="AG21" s="317">
        <f t="shared" si="15"/>
        <v>0</v>
      </c>
      <c r="AH21" s="317">
        <f t="shared" si="15"/>
        <v>0</v>
      </c>
      <c r="AI21" s="317">
        <f t="shared" si="15"/>
        <v>0</v>
      </c>
      <c r="AJ21" s="317">
        <f t="shared" ref="AJ21:BO21" si="16">SUM(AJ7:AJ9)</f>
        <v>0</v>
      </c>
      <c r="AK21" s="317">
        <f t="shared" si="16"/>
        <v>0</v>
      </c>
      <c r="AL21" s="317">
        <f t="shared" si="16"/>
        <v>0</v>
      </c>
      <c r="AM21" s="317">
        <f t="shared" si="16"/>
        <v>0</v>
      </c>
      <c r="AN21" s="317">
        <f t="shared" si="16"/>
        <v>0</v>
      </c>
      <c r="AO21" s="317">
        <f t="shared" si="16"/>
        <v>0</v>
      </c>
      <c r="AP21" s="317">
        <f t="shared" si="16"/>
        <v>0</v>
      </c>
      <c r="AQ21" s="317">
        <f t="shared" si="16"/>
        <v>0</v>
      </c>
      <c r="AR21" s="317">
        <f t="shared" si="16"/>
        <v>0</v>
      </c>
      <c r="AS21" s="317">
        <f t="shared" si="16"/>
        <v>0</v>
      </c>
      <c r="AT21" s="317">
        <f t="shared" si="16"/>
        <v>0</v>
      </c>
      <c r="AU21" s="317">
        <f t="shared" si="16"/>
        <v>0</v>
      </c>
      <c r="AV21" s="317">
        <f t="shared" si="16"/>
        <v>0</v>
      </c>
      <c r="AW21" s="317">
        <f t="shared" si="16"/>
        <v>0</v>
      </c>
      <c r="AX21" s="317">
        <f t="shared" si="16"/>
        <v>0</v>
      </c>
      <c r="AY21" s="317">
        <f t="shared" si="16"/>
        <v>0</v>
      </c>
      <c r="AZ21" s="317">
        <f t="shared" si="16"/>
        <v>0</v>
      </c>
      <c r="BA21" s="317">
        <f t="shared" si="16"/>
        <v>0</v>
      </c>
      <c r="BB21" s="317">
        <f t="shared" si="16"/>
        <v>0</v>
      </c>
      <c r="BC21" s="317">
        <f t="shared" si="16"/>
        <v>0</v>
      </c>
      <c r="BD21" s="317">
        <f t="shared" si="16"/>
        <v>8499.8219521636747</v>
      </c>
      <c r="BE21" s="317">
        <f t="shared" si="16"/>
        <v>9047.9931149081458</v>
      </c>
      <c r="BF21" s="317">
        <f t="shared" si="16"/>
        <v>9198.9147719497341</v>
      </c>
      <c r="BG21" s="317">
        <f t="shared" si="16"/>
        <v>7808.3209050030337</v>
      </c>
      <c r="BH21" s="317">
        <f t="shared" si="16"/>
        <v>5312.2739324006216</v>
      </c>
      <c r="BI21" s="317">
        <f t="shared" si="16"/>
        <v>4617.8059602399226</v>
      </c>
      <c r="BJ21" s="317">
        <f t="shared" si="16"/>
        <v>4264.519785839977</v>
      </c>
      <c r="BK21" s="317">
        <f t="shared" si="16"/>
        <v>3971.1274642835479</v>
      </c>
      <c r="BL21" s="317">
        <f t="shared" si="16"/>
        <v>3585.9817299078341</v>
      </c>
      <c r="BM21" s="317">
        <f t="shared" si="16"/>
        <v>3388.8399151846806</v>
      </c>
      <c r="BN21" s="317">
        <f t="shared" si="16"/>
        <v>3221.384148668883</v>
      </c>
      <c r="BO21" s="317">
        <f t="shared" si="16"/>
        <v>2954.9292049152909</v>
      </c>
      <c r="BP21" s="317">
        <f t="shared" ref="BP21:CC21" si="17">SUM(BP7:BP9)</f>
        <v>2819.5069618653429</v>
      </c>
      <c r="BQ21" s="317">
        <f t="shared" si="17"/>
        <v>2591.1762556306885</v>
      </c>
      <c r="BR21" s="317">
        <f t="shared" si="17"/>
        <v>2433.6331202843976</v>
      </c>
      <c r="BS21" s="317">
        <f t="shared" si="17"/>
        <v>2305.9175997355128</v>
      </c>
      <c r="BT21" s="317">
        <f t="shared" si="17"/>
        <v>2132.1474332201296</v>
      </c>
      <c r="BU21" s="317">
        <f t="shared" si="17"/>
        <v>2109.7392745111838</v>
      </c>
      <c r="BV21" s="317">
        <f t="shared" si="17"/>
        <v>1836.2095036229798</v>
      </c>
      <c r="BW21" s="317">
        <f t="shared" si="17"/>
        <v>1375.5691707900003</v>
      </c>
      <c r="BX21" s="317">
        <f t="shared" si="17"/>
        <v>1060.3534420127353</v>
      </c>
      <c r="BY21" s="317">
        <f t="shared" si="17"/>
        <v>807.85085841116233</v>
      </c>
      <c r="BZ21" s="317">
        <f t="shared" si="17"/>
        <v>614.01150212735763</v>
      </c>
      <c r="CA21" s="317">
        <f t="shared" si="17"/>
        <v>451.46745424902451</v>
      </c>
      <c r="CB21" s="317">
        <f t="shared" si="17"/>
        <v>307.08960554875233</v>
      </c>
      <c r="CC21" s="318">
        <f t="shared" si="17"/>
        <v>114.88015852763684</v>
      </c>
    </row>
    <row r="22" spans="1:81" ht="24.75" customHeight="1" x14ac:dyDescent="0.4">
      <c r="A22" s="49"/>
      <c r="B22" s="65" t="s">
        <v>664</v>
      </c>
      <c r="C22" s="49"/>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8"/>
    </row>
    <row r="23" spans="1:81" x14ac:dyDescent="0.4">
      <c r="A23" s="330"/>
      <c r="B23" s="178" t="s">
        <v>665</v>
      </c>
      <c r="C23" s="65"/>
      <c r="D23" s="317">
        <v>0</v>
      </c>
      <c r="E23" s="317">
        <v>0</v>
      </c>
      <c r="F23" s="317">
        <v>0</v>
      </c>
      <c r="G23" s="317">
        <v>0</v>
      </c>
      <c r="H23" s="317">
        <v>0</v>
      </c>
      <c r="I23" s="317">
        <v>0</v>
      </c>
      <c r="J23" s="317">
        <v>0</v>
      </c>
      <c r="K23" s="317">
        <v>0</v>
      </c>
      <c r="L23" s="317">
        <v>0</v>
      </c>
      <c r="M23" s="317">
        <v>0</v>
      </c>
      <c r="N23" s="317">
        <v>0</v>
      </c>
      <c r="O23" s="317">
        <v>0</v>
      </c>
      <c r="P23" s="317">
        <v>0</v>
      </c>
      <c r="Q23" s="317">
        <v>0</v>
      </c>
      <c r="R23" s="317">
        <v>0</v>
      </c>
      <c r="S23" s="317">
        <v>0</v>
      </c>
      <c r="T23" s="317">
        <v>0</v>
      </c>
      <c r="U23" s="317">
        <v>0</v>
      </c>
      <c r="V23" s="317">
        <v>0</v>
      </c>
      <c r="W23" s="317">
        <v>0</v>
      </c>
      <c r="X23" s="317">
        <v>0</v>
      </c>
      <c r="Y23" s="317">
        <v>0</v>
      </c>
      <c r="Z23" s="317">
        <v>0</v>
      </c>
      <c r="AA23" s="317">
        <v>0</v>
      </c>
      <c r="AB23" s="317">
        <v>0</v>
      </c>
      <c r="AC23" s="317">
        <v>0</v>
      </c>
      <c r="AD23" s="317">
        <v>0</v>
      </c>
      <c r="AE23" s="317">
        <v>0</v>
      </c>
      <c r="AF23" s="317">
        <v>0</v>
      </c>
      <c r="AG23" s="317">
        <v>0</v>
      </c>
      <c r="AH23" s="317">
        <v>515</v>
      </c>
      <c r="AI23" s="317">
        <v>523</v>
      </c>
      <c r="AJ23" s="317">
        <v>794</v>
      </c>
      <c r="AK23" s="317">
        <v>1512.04</v>
      </c>
      <c r="AL23" s="317">
        <v>2567</v>
      </c>
      <c r="AM23" s="317">
        <v>3257</v>
      </c>
      <c r="AN23" s="317">
        <v>3730</v>
      </c>
      <c r="AO23" s="317">
        <v>4214</v>
      </c>
      <c r="AP23" s="317">
        <v>4336</v>
      </c>
      <c r="AQ23" s="317">
        <v>3985</v>
      </c>
      <c r="AR23" s="317">
        <v>3045</v>
      </c>
      <c r="AS23" s="317">
        <v>2631</v>
      </c>
      <c r="AT23" s="317">
        <v>2940.4780000000001</v>
      </c>
      <c r="AU23" s="317">
        <v>4200</v>
      </c>
      <c r="AV23" s="317">
        <v>5379</v>
      </c>
      <c r="AW23" s="317">
        <v>5737</v>
      </c>
      <c r="AX23" s="317">
        <v>5183</v>
      </c>
      <c r="AY23" s="317">
        <v>4823</v>
      </c>
      <c r="AZ23" s="317">
        <v>2359</v>
      </c>
      <c r="BA23" s="317">
        <v>0</v>
      </c>
      <c r="BB23" s="317">
        <v>0</v>
      </c>
      <c r="BC23" s="317">
        <v>0</v>
      </c>
      <c r="BD23" s="317">
        <v>0</v>
      </c>
      <c r="BE23" s="317">
        <v>0</v>
      </c>
      <c r="BF23" s="317">
        <v>0</v>
      </c>
      <c r="BG23" s="317">
        <v>0</v>
      </c>
      <c r="BH23" s="317">
        <v>0</v>
      </c>
      <c r="BI23" s="317">
        <v>0</v>
      </c>
      <c r="BJ23" s="317">
        <v>0</v>
      </c>
      <c r="BK23" s="317">
        <v>0</v>
      </c>
      <c r="BL23" s="317">
        <v>0</v>
      </c>
      <c r="BM23" s="317">
        <v>0</v>
      </c>
      <c r="BN23" s="317">
        <v>0</v>
      </c>
      <c r="BO23" s="317">
        <v>0</v>
      </c>
      <c r="BP23" s="317">
        <v>0</v>
      </c>
      <c r="BQ23" s="317">
        <v>0</v>
      </c>
      <c r="BR23" s="317">
        <v>0</v>
      </c>
      <c r="BS23" s="317">
        <v>0</v>
      </c>
      <c r="BT23" s="317">
        <v>0</v>
      </c>
      <c r="BU23" s="317">
        <v>0</v>
      </c>
      <c r="BV23" s="317">
        <v>0</v>
      </c>
      <c r="BW23" s="317">
        <v>0</v>
      </c>
      <c r="BX23" s="317">
        <v>0</v>
      </c>
      <c r="BY23" s="317">
        <v>0</v>
      </c>
      <c r="BZ23" s="317">
        <v>0</v>
      </c>
      <c r="CA23" s="317">
        <v>0</v>
      </c>
      <c r="CB23" s="317">
        <v>0</v>
      </c>
      <c r="CC23" s="318">
        <v>0</v>
      </c>
    </row>
    <row r="24" spans="1:81" x14ac:dyDescent="0.4">
      <c r="A24" s="330"/>
      <c r="B24" s="178" t="s">
        <v>666</v>
      </c>
      <c r="C24" s="65"/>
      <c r="D24" s="317">
        <v>0</v>
      </c>
      <c r="E24" s="317">
        <v>0</v>
      </c>
      <c r="F24" s="317">
        <v>0</v>
      </c>
      <c r="G24" s="317">
        <v>0</v>
      </c>
      <c r="H24" s="317">
        <v>0</v>
      </c>
      <c r="I24" s="317">
        <v>0</v>
      </c>
      <c r="J24" s="317">
        <v>0</v>
      </c>
      <c r="K24" s="317">
        <v>0</v>
      </c>
      <c r="L24" s="317">
        <v>0</v>
      </c>
      <c r="M24" s="317">
        <v>0</v>
      </c>
      <c r="N24" s="317">
        <v>0</v>
      </c>
      <c r="O24" s="317">
        <v>0</v>
      </c>
      <c r="P24" s="317">
        <v>0</v>
      </c>
      <c r="Q24" s="317">
        <v>0</v>
      </c>
      <c r="R24" s="317">
        <v>0</v>
      </c>
      <c r="S24" s="317">
        <v>0</v>
      </c>
      <c r="T24" s="317">
        <v>0</v>
      </c>
      <c r="U24" s="317">
        <v>0</v>
      </c>
      <c r="V24" s="317">
        <v>0</v>
      </c>
      <c r="W24" s="317">
        <v>0</v>
      </c>
      <c r="X24" s="317">
        <v>0</v>
      </c>
      <c r="Y24" s="317">
        <v>0</v>
      </c>
      <c r="Z24" s="317">
        <v>0</v>
      </c>
      <c r="AA24" s="317">
        <v>0</v>
      </c>
      <c r="AB24" s="317">
        <v>0</v>
      </c>
      <c r="AC24" s="317">
        <v>0</v>
      </c>
      <c r="AD24" s="317">
        <v>0</v>
      </c>
      <c r="AE24" s="317">
        <v>0</v>
      </c>
      <c r="AF24" s="317">
        <v>0</v>
      </c>
      <c r="AG24" s="317">
        <v>0</v>
      </c>
      <c r="AH24" s="317">
        <v>561</v>
      </c>
      <c r="AI24" s="317">
        <v>624</v>
      </c>
      <c r="AJ24" s="317">
        <v>729</v>
      </c>
      <c r="AK24" s="317">
        <v>924.13</v>
      </c>
      <c r="AL24" s="317">
        <v>941</v>
      </c>
      <c r="AM24" s="317">
        <v>985</v>
      </c>
      <c r="AN24" s="317">
        <v>1189</v>
      </c>
      <c r="AO24" s="317">
        <v>1371</v>
      </c>
      <c r="AP24" s="317">
        <v>1458</v>
      </c>
      <c r="AQ24" s="317">
        <v>1574</v>
      </c>
      <c r="AR24" s="317">
        <v>1853.9770000000001</v>
      </c>
      <c r="AS24" s="317">
        <v>2050.058</v>
      </c>
      <c r="AT24" s="317">
        <v>2305.1849999999999</v>
      </c>
      <c r="AU24" s="317">
        <v>2758</v>
      </c>
      <c r="AV24" s="317">
        <v>3728</v>
      </c>
      <c r="AW24" s="317">
        <v>3939</v>
      </c>
      <c r="AX24" s="317">
        <v>3969</v>
      </c>
      <c r="AY24" s="317">
        <v>3888</v>
      </c>
      <c r="AZ24" s="317">
        <v>3815</v>
      </c>
      <c r="BA24" s="317">
        <v>3773</v>
      </c>
      <c r="BB24" s="317">
        <v>3619</v>
      </c>
      <c r="BC24" s="317">
        <v>3781</v>
      </c>
      <c r="BD24" s="317">
        <v>4095</v>
      </c>
      <c r="BE24" s="317">
        <v>4486</v>
      </c>
      <c r="BF24" s="317">
        <v>4484</v>
      </c>
      <c r="BG24" s="317">
        <v>2515.0819999999999</v>
      </c>
      <c r="BH24" s="317">
        <v>128.69800000000001</v>
      </c>
      <c r="BI24" s="317">
        <v>82.284999999999997</v>
      </c>
      <c r="BJ24" s="317">
        <v>86.180999999999997</v>
      </c>
      <c r="BK24" s="317">
        <v>88.078000000000003</v>
      </c>
      <c r="BL24" s="317">
        <v>90.198999999999998</v>
      </c>
      <c r="BM24" s="317">
        <v>96.241</v>
      </c>
      <c r="BN24" s="317">
        <v>0</v>
      </c>
      <c r="BO24" s="317">
        <v>0</v>
      </c>
      <c r="BP24" s="317">
        <v>0</v>
      </c>
      <c r="BQ24" s="317">
        <v>0</v>
      </c>
      <c r="BR24" s="317">
        <v>0</v>
      </c>
      <c r="BS24" s="317">
        <v>0</v>
      </c>
      <c r="BT24" s="317">
        <v>0</v>
      </c>
      <c r="BU24" s="317">
        <v>0</v>
      </c>
      <c r="BV24" s="317">
        <v>0</v>
      </c>
      <c r="BW24" s="317">
        <v>0</v>
      </c>
      <c r="BX24" s="317">
        <v>0</v>
      </c>
      <c r="BY24" s="317">
        <v>0</v>
      </c>
      <c r="BZ24" s="317">
        <v>0</v>
      </c>
      <c r="CA24" s="317">
        <v>0</v>
      </c>
      <c r="CB24" s="317">
        <v>0</v>
      </c>
      <c r="CC24" s="318">
        <v>0</v>
      </c>
    </row>
    <row r="25" spans="1:81" s="49" customFormat="1" x14ac:dyDescent="0.4">
      <c r="B25" s="178" t="s">
        <v>651</v>
      </c>
      <c r="C25" s="65"/>
      <c r="D25" s="317">
        <v>0</v>
      </c>
      <c r="E25" s="317">
        <v>0</v>
      </c>
      <c r="F25" s="317">
        <v>0</v>
      </c>
      <c r="G25" s="317">
        <v>0</v>
      </c>
      <c r="H25" s="317">
        <v>0</v>
      </c>
      <c r="I25" s="317">
        <v>0</v>
      </c>
      <c r="J25" s="317">
        <v>0</v>
      </c>
      <c r="K25" s="317">
        <v>0</v>
      </c>
      <c r="L25" s="317">
        <v>0</v>
      </c>
      <c r="M25" s="317">
        <v>0</v>
      </c>
      <c r="N25" s="317">
        <v>0</v>
      </c>
      <c r="O25" s="317">
        <v>0</v>
      </c>
      <c r="P25" s="317">
        <v>0</v>
      </c>
      <c r="Q25" s="317">
        <v>0</v>
      </c>
      <c r="R25" s="317">
        <v>0</v>
      </c>
      <c r="S25" s="317">
        <v>0</v>
      </c>
      <c r="T25" s="317">
        <v>0</v>
      </c>
      <c r="U25" s="317">
        <v>0</v>
      </c>
      <c r="V25" s="317">
        <v>0</v>
      </c>
      <c r="W25" s="317">
        <v>0</v>
      </c>
      <c r="X25" s="317">
        <v>0</v>
      </c>
      <c r="Y25" s="317">
        <v>0</v>
      </c>
      <c r="Z25" s="317">
        <v>0</v>
      </c>
      <c r="AA25" s="317">
        <v>0</v>
      </c>
      <c r="AB25" s="317">
        <v>0</v>
      </c>
      <c r="AC25" s="317">
        <v>0</v>
      </c>
      <c r="AD25" s="317">
        <v>0</v>
      </c>
      <c r="AE25" s="317">
        <v>0</v>
      </c>
      <c r="AF25" s="317">
        <v>0</v>
      </c>
      <c r="AG25" s="317">
        <v>0</v>
      </c>
      <c r="AH25" s="317">
        <v>99</v>
      </c>
      <c r="AI25" s="317">
        <v>112</v>
      </c>
      <c r="AJ25" s="317">
        <v>131</v>
      </c>
      <c r="AK25" s="317">
        <v>151</v>
      </c>
      <c r="AL25" s="317">
        <v>198</v>
      </c>
      <c r="AM25" s="317">
        <v>233</v>
      </c>
      <c r="AN25" s="317">
        <v>270</v>
      </c>
      <c r="AO25" s="317">
        <v>331</v>
      </c>
      <c r="AP25" s="317">
        <v>412</v>
      </c>
      <c r="AQ25" s="317">
        <v>449</v>
      </c>
      <c r="AR25" s="317">
        <v>590</v>
      </c>
      <c r="AS25" s="317">
        <v>704</v>
      </c>
      <c r="AT25" s="317">
        <v>918.399</v>
      </c>
      <c r="AU25" s="317">
        <v>1130</v>
      </c>
      <c r="AV25" s="317">
        <v>1632</v>
      </c>
      <c r="AW25" s="317">
        <v>2094</v>
      </c>
      <c r="AX25" s="317">
        <v>2473</v>
      </c>
      <c r="AY25" s="317">
        <v>2858</v>
      </c>
      <c r="AZ25" s="317">
        <v>3010</v>
      </c>
      <c r="BA25" s="317">
        <v>3163</v>
      </c>
      <c r="BB25" s="317">
        <v>3396</v>
      </c>
      <c r="BC25" s="317">
        <v>3604</v>
      </c>
      <c r="BD25" s="317">
        <v>3952</v>
      </c>
      <c r="BE25" s="317">
        <v>4332</v>
      </c>
      <c r="BF25" s="317">
        <v>4346</v>
      </c>
      <c r="BG25" s="317">
        <v>4567</v>
      </c>
      <c r="BH25" s="317">
        <v>4659</v>
      </c>
      <c r="BI25" s="317">
        <v>4720</v>
      </c>
      <c r="BJ25" s="317">
        <v>4790</v>
      </c>
      <c r="BK25" s="317">
        <v>5049</v>
      </c>
      <c r="BL25" s="317">
        <v>5055</v>
      </c>
      <c r="BM25" s="317">
        <v>5136</v>
      </c>
      <c r="BN25" s="317">
        <v>0</v>
      </c>
      <c r="BO25" s="317">
        <v>0</v>
      </c>
      <c r="BP25" s="317">
        <v>0</v>
      </c>
      <c r="BQ25" s="317">
        <v>0</v>
      </c>
      <c r="BR25" s="317">
        <v>0</v>
      </c>
      <c r="BS25" s="317">
        <v>0</v>
      </c>
      <c r="BT25" s="317">
        <v>0</v>
      </c>
      <c r="BU25" s="317">
        <v>0</v>
      </c>
      <c r="BV25" s="317">
        <v>0</v>
      </c>
      <c r="BW25" s="317">
        <v>0</v>
      </c>
      <c r="BX25" s="317">
        <v>0</v>
      </c>
      <c r="BY25" s="317">
        <v>0</v>
      </c>
      <c r="BZ25" s="317">
        <v>0</v>
      </c>
      <c r="CA25" s="317">
        <v>0</v>
      </c>
      <c r="CB25" s="317">
        <v>0</v>
      </c>
      <c r="CC25" s="318">
        <v>0</v>
      </c>
    </row>
    <row r="26" spans="1:81" s="49" customFormat="1" x14ac:dyDescent="0.4">
      <c r="B26" s="178" t="s">
        <v>667</v>
      </c>
      <c r="C26" s="65"/>
      <c r="D26" s="317">
        <v>0</v>
      </c>
      <c r="E26" s="317">
        <v>0</v>
      </c>
      <c r="F26" s="317">
        <v>0</v>
      </c>
      <c r="G26" s="317">
        <v>0</v>
      </c>
      <c r="H26" s="317">
        <v>0</v>
      </c>
      <c r="I26" s="317">
        <v>0</v>
      </c>
      <c r="J26" s="317">
        <v>0</v>
      </c>
      <c r="K26" s="317">
        <v>0</v>
      </c>
      <c r="L26" s="317">
        <v>0</v>
      </c>
      <c r="M26" s="317">
        <v>0</v>
      </c>
      <c r="N26" s="317">
        <v>0</v>
      </c>
      <c r="O26" s="317">
        <v>0</v>
      </c>
      <c r="P26" s="317">
        <v>0</v>
      </c>
      <c r="Q26" s="317">
        <v>0</v>
      </c>
      <c r="R26" s="317">
        <v>0</v>
      </c>
      <c r="S26" s="317">
        <v>0</v>
      </c>
      <c r="T26" s="317">
        <v>0</v>
      </c>
      <c r="U26" s="317">
        <v>0</v>
      </c>
      <c r="V26" s="317">
        <v>0</v>
      </c>
      <c r="W26" s="317">
        <v>0</v>
      </c>
      <c r="X26" s="317">
        <v>0</v>
      </c>
      <c r="Y26" s="317">
        <v>0</v>
      </c>
      <c r="Z26" s="317">
        <v>0</v>
      </c>
      <c r="AA26" s="317">
        <v>0</v>
      </c>
      <c r="AB26" s="317">
        <v>0</v>
      </c>
      <c r="AC26" s="317">
        <v>0</v>
      </c>
      <c r="AD26" s="317">
        <v>0</v>
      </c>
      <c r="AE26" s="317">
        <v>0</v>
      </c>
      <c r="AF26" s="317">
        <v>0</v>
      </c>
      <c r="AG26" s="317">
        <v>0</v>
      </c>
      <c r="AH26" s="317">
        <v>334</v>
      </c>
      <c r="AI26" s="317">
        <v>355</v>
      </c>
      <c r="AJ26" s="317">
        <v>436</v>
      </c>
      <c r="AK26" s="317">
        <v>564.62</v>
      </c>
      <c r="AL26" s="317">
        <v>780</v>
      </c>
      <c r="AM26" s="317">
        <v>956</v>
      </c>
      <c r="AN26" s="317">
        <v>1086</v>
      </c>
      <c r="AO26" s="317">
        <v>1313</v>
      </c>
      <c r="AP26" s="317">
        <v>1483</v>
      </c>
      <c r="AQ26" s="317">
        <v>1596</v>
      </c>
      <c r="AR26" s="317">
        <v>1762</v>
      </c>
      <c r="AS26" s="317">
        <v>1930</v>
      </c>
      <c r="AT26" s="317">
        <v>2286.4560000000001</v>
      </c>
      <c r="AU26" s="317">
        <v>2860</v>
      </c>
      <c r="AV26" s="317">
        <v>3448</v>
      </c>
      <c r="AW26" s="317">
        <v>3735</v>
      </c>
      <c r="AX26" s="317">
        <v>4051</v>
      </c>
      <c r="AY26" s="317">
        <v>4265</v>
      </c>
      <c r="AZ26" s="317">
        <v>4313</v>
      </c>
      <c r="BA26" s="317">
        <v>4106</v>
      </c>
      <c r="BB26" s="317">
        <v>3941</v>
      </c>
      <c r="BC26" s="317">
        <v>3963</v>
      </c>
      <c r="BD26" s="317">
        <v>4334</v>
      </c>
      <c r="BE26" s="317">
        <v>4520</v>
      </c>
      <c r="BF26" s="317">
        <v>4626</v>
      </c>
      <c r="BG26" s="317">
        <v>4854</v>
      </c>
      <c r="BH26" s="317">
        <v>4452</v>
      </c>
      <c r="BI26" s="317">
        <v>3786</v>
      </c>
      <c r="BJ26" s="317">
        <v>3415</v>
      </c>
      <c r="BK26" s="317">
        <v>3313</v>
      </c>
      <c r="BL26" s="317">
        <v>3060</v>
      </c>
      <c r="BM26" s="317">
        <v>2782</v>
      </c>
      <c r="BN26" s="317">
        <v>0</v>
      </c>
      <c r="BO26" s="317">
        <v>0</v>
      </c>
      <c r="BP26" s="317">
        <v>0</v>
      </c>
      <c r="BQ26" s="317">
        <v>0</v>
      </c>
      <c r="BR26" s="317">
        <v>0</v>
      </c>
      <c r="BS26" s="317">
        <v>0</v>
      </c>
      <c r="BT26" s="317">
        <v>0</v>
      </c>
      <c r="BU26" s="317">
        <v>0</v>
      </c>
      <c r="BV26" s="317">
        <v>0</v>
      </c>
      <c r="BW26" s="317">
        <v>0</v>
      </c>
      <c r="BX26" s="317">
        <v>0</v>
      </c>
      <c r="BY26" s="317">
        <v>0</v>
      </c>
      <c r="BZ26" s="317">
        <v>0</v>
      </c>
      <c r="CA26" s="317">
        <v>0</v>
      </c>
      <c r="CB26" s="317">
        <v>0</v>
      </c>
      <c r="CC26" s="318">
        <v>0</v>
      </c>
    </row>
    <row r="27" spans="1:81" s="49" customFormat="1" x14ac:dyDescent="0.4">
      <c r="B27" s="178" t="s">
        <v>668</v>
      </c>
      <c r="C27" s="65"/>
      <c r="D27" s="317">
        <v>0</v>
      </c>
      <c r="E27" s="317">
        <v>0</v>
      </c>
      <c r="F27" s="317">
        <v>0</v>
      </c>
      <c r="G27" s="317">
        <v>0</v>
      </c>
      <c r="H27" s="317">
        <v>0</v>
      </c>
      <c r="I27" s="317">
        <v>0</v>
      </c>
      <c r="J27" s="317">
        <v>0</v>
      </c>
      <c r="K27" s="317">
        <v>0</v>
      </c>
      <c r="L27" s="317">
        <v>0</v>
      </c>
      <c r="M27" s="317">
        <v>0</v>
      </c>
      <c r="N27" s="317">
        <v>0</v>
      </c>
      <c r="O27" s="317">
        <v>0</v>
      </c>
      <c r="P27" s="317">
        <v>0</v>
      </c>
      <c r="Q27" s="317">
        <v>0</v>
      </c>
      <c r="R27" s="317">
        <v>0</v>
      </c>
      <c r="S27" s="317">
        <v>0</v>
      </c>
      <c r="T27" s="317">
        <v>0</v>
      </c>
      <c r="U27" s="317">
        <v>0</v>
      </c>
      <c r="V27" s="317">
        <v>0</v>
      </c>
      <c r="W27" s="317">
        <v>0</v>
      </c>
      <c r="X27" s="317">
        <v>0</v>
      </c>
      <c r="Y27" s="317">
        <v>0</v>
      </c>
      <c r="Z27" s="317">
        <v>0</v>
      </c>
      <c r="AA27" s="317">
        <v>0</v>
      </c>
      <c r="AB27" s="317">
        <v>0</v>
      </c>
      <c r="AC27" s="317">
        <v>0</v>
      </c>
      <c r="AD27" s="317">
        <v>0</v>
      </c>
      <c r="AE27" s="317">
        <v>0</v>
      </c>
      <c r="AF27" s="317">
        <v>0</v>
      </c>
      <c r="AG27" s="317">
        <v>0</v>
      </c>
      <c r="AH27" s="317">
        <v>31</v>
      </c>
      <c r="AI27" s="317">
        <v>34</v>
      </c>
      <c r="AJ27" s="317">
        <v>41</v>
      </c>
      <c r="AK27" s="317">
        <v>47</v>
      </c>
      <c r="AL27" s="317">
        <v>61</v>
      </c>
      <c r="AM27" s="317">
        <v>72</v>
      </c>
      <c r="AN27" s="317">
        <v>83</v>
      </c>
      <c r="AO27" s="317">
        <v>101</v>
      </c>
      <c r="AP27" s="317">
        <v>127</v>
      </c>
      <c r="AQ27" s="317">
        <v>138</v>
      </c>
      <c r="AR27" s="317">
        <v>182</v>
      </c>
      <c r="AS27" s="317">
        <v>198</v>
      </c>
      <c r="AT27" s="317">
        <v>163.59299999999999</v>
      </c>
      <c r="AU27" s="317">
        <v>269</v>
      </c>
      <c r="AV27" s="317">
        <v>267</v>
      </c>
      <c r="AW27" s="317">
        <v>264</v>
      </c>
      <c r="AX27" s="317">
        <v>285</v>
      </c>
      <c r="AY27" s="317">
        <v>364</v>
      </c>
      <c r="AZ27" s="317">
        <v>497</v>
      </c>
      <c r="BA27" s="317">
        <v>516</v>
      </c>
      <c r="BB27" s="317">
        <v>452</v>
      </c>
      <c r="BC27" s="317">
        <v>447</v>
      </c>
      <c r="BD27" s="317">
        <v>448</v>
      </c>
      <c r="BE27" s="317">
        <v>437</v>
      </c>
      <c r="BF27" s="317">
        <v>427</v>
      </c>
      <c r="BG27" s="317">
        <v>438</v>
      </c>
      <c r="BH27" s="317">
        <v>407</v>
      </c>
      <c r="BI27" s="317">
        <v>308</v>
      </c>
      <c r="BJ27" s="317">
        <v>304</v>
      </c>
      <c r="BK27" s="317">
        <v>348</v>
      </c>
      <c r="BL27" s="317">
        <v>267</v>
      </c>
      <c r="BM27" s="317">
        <v>75</v>
      </c>
      <c r="BN27" s="317">
        <v>0</v>
      </c>
      <c r="BO27" s="317">
        <v>0</v>
      </c>
      <c r="BP27" s="317">
        <v>0</v>
      </c>
      <c r="BQ27" s="317">
        <v>0</v>
      </c>
      <c r="BR27" s="317">
        <v>0</v>
      </c>
      <c r="BS27" s="317">
        <v>0</v>
      </c>
      <c r="BT27" s="317">
        <v>0</v>
      </c>
      <c r="BU27" s="317">
        <v>0</v>
      </c>
      <c r="BV27" s="317">
        <v>0</v>
      </c>
      <c r="BW27" s="317">
        <v>0</v>
      </c>
      <c r="BX27" s="317">
        <v>0</v>
      </c>
      <c r="BY27" s="317">
        <v>0</v>
      </c>
      <c r="BZ27" s="317">
        <v>0</v>
      </c>
      <c r="CA27" s="317">
        <v>0</v>
      </c>
      <c r="CB27" s="317">
        <v>0</v>
      </c>
      <c r="CC27" s="318">
        <v>0</v>
      </c>
    </row>
    <row r="28" spans="1:81" s="49" customFormat="1" x14ac:dyDescent="0.4">
      <c r="B28" s="255" t="s">
        <v>669</v>
      </c>
      <c r="C28" s="362"/>
      <c r="D28" s="317">
        <v>0</v>
      </c>
      <c r="E28" s="317">
        <v>0</v>
      </c>
      <c r="F28" s="317">
        <v>0</v>
      </c>
      <c r="G28" s="317">
        <v>0</v>
      </c>
      <c r="H28" s="317">
        <v>0</v>
      </c>
      <c r="I28" s="317">
        <v>0</v>
      </c>
      <c r="J28" s="317">
        <v>0</v>
      </c>
      <c r="K28" s="317">
        <v>0</v>
      </c>
      <c r="L28" s="317">
        <v>0</v>
      </c>
      <c r="M28" s="317">
        <v>0</v>
      </c>
      <c r="N28" s="317">
        <v>0</v>
      </c>
      <c r="O28" s="317">
        <v>0</v>
      </c>
      <c r="P28" s="317">
        <v>0</v>
      </c>
      <c r="Q28" s="317">
        <v>0</v>
      </c>
      <c r="R28" s="317">
        <v>0</v>
      </c>
      <c r="S28" s="317">
        <v>0</v>
      </c>
      <c r="T28" s="317">
        <v>0</v>
      </c>
      <c r="U28" s="317">
        <v>0</v>
      </c>
      <c r="V28" s="317">
        <v>0</v>
      </c>
      <c r="W28" s="317">
        <v>0</v>
      </c>
      <c r="X28" s="317">
        <v>0</v>
      </c>
      <c r="Y28" s="317">
        <v>0</v>
      </c>
      <c r="Z28" s="317">
        <v>0</v>
      </c>
      <c r="AA28" s="317">
        <v>0</v>
      </c>
      <c r="AB28" s="317">
        <v>0</v>
      </c>
      <c r="AC28" s="317">
        <v>0</v>
      </c>
      <c r="AD28" s="317">
        <v>0</v>
      </c>
      <c r="AE28" s="317">
        <v>0</v>
      </c>
      <c r="AF28" s="317">
        <v>0</v>
      </c>
      <c r="AG28" s="317">
        <v>0</v>
      </c>
      <c r="AH28" s="317">
        <v>21</v>
      </c>
      <c r="AI28" s="317">
        <v>27</v>
      </c>
      <c r="AJ28" s="317">
        <v>34</v>
      </c>
      <c r="AK28" s="317">
        <v>46.26</v>
      </c>
      <c r="AL28" s="317">
        <v>65</v>
      </c>
      <c r="AM28" s="317">
        <v>89</v>
      </c>
      <c r="AN28" s="317">
        <v>112</v>
      </c>
      <c r="AO28" s="317">
        <v>116</v>
      </c>
      <c r="AP28" s="317">
        <v>149</v>
      </c>
      <c r="AQ28" s="317">
        <v>214</v>
      </c>
      <c r="AR28" s="317">
        <v>149</v>
      </c>
      <c r="AS28" s="317">
        <v>162</v>
      </c>
      <c r="AT28" s="317">
        <v>281.07400000000001</v>
      </c>
      <c r="AU28" s="317">
        <v>429.02289951173043</v>
      </c>
      <c r="AV28" s="317">
        <v>335.98800000000119</v>
      </c>
      <c r="AW28" s="317">
        <v>340.62299999999959</v>
      </c>
      <c r="AX28" s="317">
        <v>426.04799999999886</v>
      </c>
      <c r="AY28" s="317">
        <v>494.53299999999945</v>
      </c>
      <c r="AZ28" s="317">
        <v>450.69499999999999</v>
      </c>
      <c r="BA28" s="317">
        <v>407.31700000000092</v>
      </c>
      <c r="BB28" s="317">
        <v>382.68999999999869</v>
      </c>
      <c r="BC28" s="317">
        <v>287.32200000000012</v>
      </c>
      <c r="BD28" s="317">
        <v>292.22699999999895</v>
      </c>
      <c r="BE28" s="317">
        <v>325.9071194121716</v>
      </c>
      <c r="BF28" s="317">
        <v>354.31471095259985</v>
      </c>
      <c r="BG28" s="317">
        <v>484.93625241992959</v>
      </c>
      <c r="BH28" s="317">
        <v>382.21499999999997</v>
      </c>
      <c r="BI28" s="317">
        <v>253.7110046050002</v>
      </c>
      <c r="BJ28" s="317">
        <v>243.58984891</v>
      </c>
      <c r="BK28" s="317">
        <v>229.90786925876637</v>
      </c>
      <c r="BL28" s="317">
        <v>212.53440938999847</v>
      </c>
      <c r="BM28" s="317">
        <v>284.51897782000015</v>
      </c>
      <c r="BN28" s="317">
        <v>0</v>
      </c>
      <c r="BO28" s="317">
        <v>0</v>
      </c>
      <c r="BP28" s="317">
        <v>0</v>
      </c>
      <c r="BQ28" s="317">
        <v>0</v>
      </c>
      <c r="BR28" s="317">
        <v>0</v>
      </c>
      <c r="BS28" s="317">
        <v>0</v>
      </c>
      <c r="BT28" s="317">
        <v>0</v>
      </c>
      <c r="BU28" s="317">
        <v>0</v>
      </c>
      <c r="BV28" s="317">
        <v>0</v>
      </c>
      <c r="BW28" s="317">
        <v>0</v>
      </c>
      <c r="BX28" s="317">
        <v>0</v>
      </c>
      <c r="BY28" s="317">
        <v>0</v>
      </c>
      <c r="BZ28" s="317">
        <v>0</v>
      </c>
      <c r="CA28" s="317">
        <v>0</v>
      </c>
      <c r="CB28" s="317">
        <v>0</v>
      </c>
      <c r="CC28" s="318">
        <v>0</v>
      </c>
    </row>
    <row r="29" spans="1:81" s="49" customFormat="1" ht="25.5" customHeight="1" x14ac:dyDescent="0.4">
      <c r="B29" s="178" t="s">
        <v>659</v>
      </c>
      <c r="C29" s="67"/>
      <c r="D29" s="317">
        <f t="shared" ref="D29:AI29" si="18">SUM(D30:D35)</f>
        <v>0</v>
      </c>
      <c r="E29" s="317">
        <f t="shared" si="18"/>
        <v>0</v>
      </c>
      <c r="F29" s="317">
        <f t="shared" si="18"/>
        <v>0</v>
      </c>
      <c r="G29" s="317">
        <f t="shared" si="18"/>
        <v>0</v>
      </c>
      <c r="H29" s="317">
        <f t="shared" si="18"/>
        <v>0</v>
      </c>
      <c r="I29" s="317">
        <f t="shared" si="18"/>
        <v>0</v>
      </c>
      <c r="J29" s="317">
        <f t="shared" si="18"/>
        <v>0</v>
      </c>
      <c r="K29" s="317">
        <f t="shared" si="18"/>
        <v>0</v>
      </c>
      <c r="L29" s="317">
        <f t="shared" si="18"/>
        <v>0</v>
      </c>
      <c r="M29" s="317">
        <f t="shared" si="18"/>
        <v>0</v>
      </c>
      <c r="N29" s="317">
        <f t="shared" si="18"/>
        <v>0</v>
      </c>
      <c r="O29" s="317">
        <f t="shared" si="18"/>
        <v>0</v>
      </c>
      <c r="P29" s="317">
        <f t="shared" si="18"/>
        <v>0</v>
      </c>
      <c r="Q29" s="317">
        <f t="shared" si="18"/>
        <v>0</v>
      </c>
      <c r="R29" s="317">
        <f t="shared" si="18"/>
        <v>0</v>
      </c>
      <c r="S29" s="317">
        <f t="shared" si="18"/>
        <v>0</v>
      </c>
      <c r="T29" s="317">
        <f t="shared" si="18"/>
        <v>0</v>
      </c>
      <c r="U29" s="317">
        <f t="shared" si="18"/>
        <v>0</v>
      </c>
      <c r="V29" s="317">
        <f t="shared" si="18"/>
        <v>0</v>
      </c>
      <c r="W29" s="317">
        <f t="shared" si="18"/>
        <v>0</v>
      </c>
      <c r="X29" s="317">
        <f t="shared" si="18"/>
        <v>0</v>
      </c>
      <c r="Y29" s="317">
        <f t="shared" si="18"/>
        <v>0</v>
      </c>
      <c r="Z29" s="317">
        <f t="shared" si="18"/>
        <v>0</v>
      </c>
      <c r="AA29" s="317">
        <f t="shared" si="18"/>
        <v>0</v>
      </c>
      <c r="AB29" s="317">
        <f t="shared" si="18"/>
        <v>0</v>
      </c>
      <c r="AC29" s="317">
        <f t="shared" si="18"/>
        <v>0</v>
      </c>
      <c r="AD29" s="317">
        <f t="shared" si="18"/>
        <v>0</v>
      </c>
      <c r="AE29" s="317">
        <f t="shared" si="18"/>
        <v>0</v>
      </c>
      <c r="AF29" s="317">
        <f t="shared" si="18"/>
        <v>0</v>
      </c>
      <c r="AG29" s="317">
        <f t="shared" si="18"/>
        <v>0</v>
      </c>
      <c r="AH29" s="317">
        <f t="shared" si="18"/>
        <v>287.50626379634298</v>
      </c>
      <c r="AI29" s="317">
        <f t="shared" si="18"/>
        <v>302.08045600000003</v>
      </c>
      <c r="AJ29" s="317">
        <f t="shared" ref="AJ29:BO29" si="19">SUM(AJ30:AJ35)</f>
        <v>395.88564615384615</v>
      </c>
      <c r="AK29" s="317">
        <f t="shared" si="19"/>
        <v>564.3645305</v>
      </c>
      <c r="AL29" s="317">
        <f t="shared" si="19"/>
        <v>755.4666057500001</v>
      </c>
      <c r="AM29" s="317">
        <f t="shared" si="19"/>
        <v>882.96256549999987</v>
      </c>
      <c r="AN29" s="317">
        <f t="shared" si="19"/>
        <v>1020.7705977499999</v>
      </c>
      <c r="AO29" s="317">
        <f t="shared" si="19"/>
        <v>1172.1197127142857</v>
      </c>
      <c r="AP29" s="317">
        <f t="shared" si="19"/>
        <v>1245.5755610666668</v>
      </c>
      <c r="AQ29" s="317">
        <f t="shared" si="19"/>
        <v>1291.2906329999998</v>
      </c>
      <c r="AR29" s="317">
        <f t="shared" si="19"/>
        <v>1322.3629533333335</v>
      </c>
      <c r="AS29" s="317">
        <f t="shared" si="19"/>
        <v>1417.252283333333</v>
      </c>
      <c r="AT29" s="317">
        <f t="shared" si="19"/>
        <v>1601.3146243333333</v>
      </c>
      <c r="AU29" s="317">
        <f t="shared" si="19"/>
        <v>2084.0561549999998</v>
      </c>
      <c r="AV29" s="317">
        <f t="shared" si="19"/>
        <v>2588.9620103333332</v>
      </c>
      <c r="AW29" s="317">
        <f t="shared" si="19"/>
        <v>2871.8776219999995</v>
      </c>
      <c r="AX29" s="317">
        <f t="shared" si="19"/>
        <v>2785.9169999999999</v>
      </c>
      <c r="AY29" s="317">
        <f t="shared" si="19"/>
        <v>2744.35</v>
      </c>
      <c r="AZ29" s="317">
        <f t="shared" si="19"/>
        <v>2438.2424801734269</v>
      </c>
      <c r="BA29" s="317">
        <f t="shared" si="19"/>
        <v>2154.4810000000002</v>
      </c>
      <c r="BB29" s="317">
        <f t="shared" si="19"/>
        <v>2160.527</v>
      </c>
      <c r="BC29" s="317">
        <f t="shared" si="19"/>
        <v>2384.0059999999999</v>
      </c>
      <c r="BD29" s="317">
        <f t="shared" si="19"/>
        <v>2944.4639999999999</v>
      </c>
      <c r="BE29" s="317">
        <f t="shared" si="19"/>
        <v>3325.067</v>
      </c>
      <c r="BF29" s="317">
        <f t="shared" si="19"/>
        <v>3655.0069999999996</v>
      </c>
      <c r="BG29" s="317">
        <f t="shared" si="19"/>
        <v>3752.7889999999998</v>
      </c>
      <c r="BH29" s="317">
        <f t="shared" si="19"/>
        <v>3278.0000000000005</v>
      </c>
      <c r="BI29" s="317">
        <f t="shared" si="19"/>
        <v>2525.9999999999995</v>
      </c>
      <c r="BJ29" s="317">
        <f t="shared" si="19"/>
        <v>2050</v>
      </c>
      <c r="BK29" s="317">
        <f t="shared" si="19"/>
        <v>1737.5119804834528</v>
      </c>
      <c r="BL29" s="317">
        <f t="shared" si="19"/>
        <v>1455.6900798477316</v>
      </c>
      <c r="BM29" s="317">
        <f t="shared" si="19"/>
        <v>877.14850322825873</v>
      </c>
      <c r="BN29" s="317">
        <f t="shared" si="19"/>
        <v>0</v>
      </c>
      <c r="BO29" s="317">
        <f t="shared" si="19"/>
        <v>0</v>
      </c>
      <c r="BP29" s="317">
        <f t="shared" ref="BP29:CC29" si="20">SUM(BP30:BP35)</f>
        <v>0</v>
      </c>
      <c r="BQ29" s="317">
        <f t="shared" si="20"/>
        <v>0</v>
      </c>
      <c r="BR29" s="317">
        <f t="shared" si="20"/>
        <v>0</v>
      </c>
      <c r="BS29" s="317">
        <f t="shared" si="20"/>
        <v>0</v>
      </c>
      <c r="BT29" s="317">
        <f t="shared" si="20"/>
        <v>0</v>
      </c>
      <c r="BU29" s="317">
        <f t="shared" si="20"/>
        <v>0</v>
      </c>
      <c r="BV29" s="317">
        <f t="shared" si="20"/>
        <v>0</v>
      </c>
      <c r="BW29" s="317">
        <f t="shared" si="20"/>
        <v>0</v>
      </c>
      <c r="BX29" s="317">
        <f t="shared" si="20"/>
        <v>0</v>
      </c>
      <c r="BY29" s="317">
        <f t="shared" si="20"/>
        <v>0</v>
      </c>
      <c r="BZ29" s="317">
        <f t="shared" si="20"/>
        <v>0</v>
      </c>
      <c r="CA29" s="317">
        <f t="shared" si="20"/>
        <v>0</v>
      </c>
      <c r="CB29" s="317">
        <f t="shared" si="20"/>
        <v>0</v>
      </c>
      <c r="CC29" s="318">
        <f t="shared" si="20"/>
        <v>0</v>
      </c>
    </row>
    <row r="30" spans="1:81" s="49" customFormat="1" x14ac:dyDescent="0.4">
      <c r="B30" s="264" t="s">
        <v>665</v>
      </c>
      <c r="C30" s="65"/>
      <c r="D30" s="317">
        <v>0</v>
      </c>
      <c r="E30" s="317">
        <v>0</v>
      </c>
      <c r="F30" s="317">
        <v>0</v>
      </c>
      <c r="G30" s="317">
        <v>0</v>
      </c>
      <c r="H30" s="317">
        <v>0</v>
      </c>
      <c r="I30" s="317">
        <v>0</v>
      </c>
      <c r="J30" s="317">
        <v>0</v>
      </c>
      <c r="K30" s="317">
        <v>0</v>
      </c>
      <c r="L30" s="317">
        <v>0</v>
      </c>
      <c r="M30" s="317">
        <v>0</v>
      </c>
      <c r="N30" s="317">
        <v>0</v>
      </c>
      <c r="O30" s="317">
        <v>0</v>
      </c>
      <c r="P30" s="317">
        <v>0</v>
      </c>
      <c r="Q30" s="317">
        <v>0</v>
      </c>
      <c r="R30" s="317">
        <v>0</v>
      </c>
      <c r="S30" s="317">
        <v>0</v>
      </c>
      <c r="T30" s="317">
        <v>0</v>
      </c>
      <c r="U30" s="317">
        <v>0</v>
      </c>
      <c r="V30" s="317">
        <v>0</v>
      </c>
      <c r="W30" s="317">
        <v>0</v>
      </c>
      <c r="X30" s="317">
        <v>0</v>
      </c>
      <c r="Y30" s="317">
        <v>0</v>
      </c>
      <c r="Z30" s="317">
        <v>0</v>
      </c>
      <c r="AA30" s="317">
        <v>0</v>
      </c>
      <c r="AB30" s="317">
        <v>0</v>
      </c>
      <c r="AC30" s="317">
        <v>0</v>
      </c>
      <c r="AD30" s="317">
        <v>0</v>
      </c>
      <c r="AE30" s="317">
        <v>0</v>
      </c>
      <c r="AF30" s="317">
        <v>0</v>
      </c>
      <c r="AG30" s="317">
        <v>0</v>
      </c>
      <c r="AH30" s="317">
        <v>93.471266166347988</v>
      </c>
      <c r="AI30" s="317">
        <v>94.923246999999989</v>
      </c>
      <c r="AJ30" s="317">
        <v>133.38773399999999</v>
      </c>
      <c r="AK30" s="317">
        <v>247.07490900000002</v>
      </c>
      <c r="AL30" s="317">
        <v>357.58954</v>
      </c>
      <c r="AM30" s="317">
        <v>431.42880574999998</v>
      </c>
      <c r="AN30" s="317">
        <v>509.44051474999986</v>
      </c>
      <c r="AO30" s="317">
        <v>568.12316771428561</v>
      </c>
      <c r="AP30" s="317">
        <v>574.2704686666666</v>
      </c>
      <c r="AQ30" s="317">
        <v>536.17211133333342</v>
      </c>
      <c r="AR30" s="317">
        <v>433.57405600000004</v>
      </c>
      <c r="AS30" s="317">
        <v>354.685723</v>
      </c>
      <c r="AT30" s="317">
        <v>376.53609799999998</v>
      </c>
      <c r="AU30" s="317">
        <v>563.69445233333329</v>
      </c>
      <c r="AV30" s="317">
        <v>715.69305299999996</v>
      </c>
      <c r="AW30" s="317">
        <v>769.72457333333318</v>
      </c>
      <c r="AX30" s="317">
        <v>820</v>
      </c>
      <c r="AY30" s="317">
        <v>660</v>
      </c>
      <c r="AZ30" s="317">
        <v>275.71548017342661</v>
      </c>
      <c r="BA30" s="317">
        <v>0</v>
      </c>
      <c r="BB30" s="317">
        <v>0</v>
      </c>
      <c r="BC30" s="317">
        <v>0</v>
      </c>
      <c r="BD30" s="317">
        <v>0</v>
      </c>
      <c r="BE30" s="317">
        <v>0</v>
      </c>
      <c r="BF30" s="317">
        <v>0</v>
      </c>
      <c r="BG30" s="317">
        <v>0</v>
      </c>
      <c r="BH30" s="317">
        <v>0</v>
      </c>
      <c r="BI30" s="317">
        <v>0</v>
      </c>
      <c r="BJ30" s="317">
        <v>0</v>
      </c>
      <c r="BK30" s="317">
        <v>0</v>
      </c>
      <c r="BL30" s="317">
        <v>0</v>
      </c>
      <c r="BM30" s="317">
        <v>0</v>
      </c>
      <c r="BN30" s="317">
        <v>0</v>
      </c>
      <c r="BO30" s="317">
        <v>0</v>
      </c>
      <c r="BP30" s="317">
        <v>0</v>
      </c>
      <c r="BQ30" s="317">
        <v>0</v>
      </c>
      <c r="BR30" s="317">
        <v>0</v>
      </c>
      <c r="BS30" s="317">
        <v>0</v>
      </c>
      <c r="BT30" s="317">
        <v>0</v>
      </c>
      <c r="BU30" s="317">
        <v>0</v>
      </c>
      <c r="BV30" s="317">
        <v>0</v>
      </c>
      <c r="BW30" s="317">
        <v>0</v>
      </c>
      <c r="BX30" s="317">
        <v>0</v>
      </c>
      <c r="BY30" s="317">
        <v>0</v>
      </c>
      <c r="BZ30" s="317">
        <v>0</v>
      </c>
      <c r="CA30" s="317">
        <v>0</v>
      </c>
      <c r="CB30" s="317">
        <v>0</v>
      </c>
      <c r="CC30" s="318">
        <v>0</v>
      </c>
    </row>
    <row r="31" spans="1:81" s="49" customFormat="1" x14ac:dyDescent="0.4">
      <c r="B31" s="264" t="s">
        <v>666</v>
      </c>
      <c r="C31" s="65"/>
      <c r="D31" s="317">
        <v>0</v>
      </c>
      <c r="E31" s="317">
        <v>0</v>
      </c>
      <c r="F31" s="317">
        <v>0</v>
      </c>
      <c r="G31" s="317">
        <v>0</v>
      </c>
      <c r="H31" s="317">
        <v>0</v>
      </c>
      <c r="I31" s="317">
        <v>0</v>
      </c>
      <c r="J31" s="317">
        <v>0</v>
      </c>
      <c r="K31" s="317">
        <v>0</v>
      </c>
      <c r="L31" s="317">
        <v>0</v>
      </c>
      <c r="M31" s="317">
        <v>0</v>
      </c>
      <c r="N31" s="317">
        <v>0</v>
      </c>
      <c r="O31" s="317">
        <v>0</v>
      </c>
      <c r="P31" s="317">
        <v>0</v>
      </c>
      <c r="Q31" s="317">
        <v>0</v>
      </c>
      <c r="R31" s="317">
        <v>0</v>
      </c>
      <c r="S31" s="317">
        <v>0</v>
      </c>
      <c r="T31" s="317">
        <v>0</v>
      </c>
      <c r="U31" s="317">
        <v>0</v>
      </c>
      <c r="V31" s="317">
        <v>0</v>
      </c>
      <c r="W31" s="317">
        <v>0</v>
      </c>
      <c r="X31" s="317">
        <v>0</v>
      </c>
      <c r="Y31" s="317">
        <v>0</v>
      </c>
      <c r="Z31" s="317">
        <v>0</v>
      </c>
      <c r="AA31" s="317">
        <v>0</v>
      </c>
      <c r="AB31" s="317">
        <v>0</v>
      </c>
      <c r="AC31" s="317">
        <v>0</v>
      </c>
      <c r="AD31" s="317">
        <v>0</v>
      </c>
      <c r="AE31" s="317">
        <v>0</v>
      </c>
      <c r="AF31" s="317">
        <v>0</v>
      </c>
      <c r="AG31" s="317">
        <v>0</v>
      </c>
      <c r="AH31" s="317">
        <v>2.8029816586538465</v>
      </c>
      <c r="AI31" s="317">
        <v>3.1177550000000003</v>
      </c>
      <c r="AJ31" s="317">
        <v>4.417237692307693</v>
      </c>
      <c r="AK31" s="317">
        <v>3.0525300000000004</v>
      </c>
      <c r="AL31" s="317">
        <v>5.1579929999999994</v>
      </c>
      <c r="AM31" s="317">
        <v>4.8207797499999998</v>
      </c>
      <c r="AN31" s="317">
        <v>5.9772190000000007</v>
      </c>
      <c r="AO31" s="317">
        <v>6.0103905714285712</v>
      </c>
      <c r="AP31" s="317">
        <v>6.2181166666666661</v>
      </c>
      <c r="AQ31" s="317">
        <v>11.184782999999999</v>
      </c>
      <c r="AR31" s="317">
        <v>20.375420333333334</v>
      </c>
      <c r="AS31" s="317">
        <v>23.223578666666668</v>
      </c>
      <c r="AT31" s="317">
        <v>27.424068666666663</v>
      </c>
      <c r="AU31" s="317">
        <v>33.173434999999991</v>
      </c>
      <c r="AV31" s="317">
        <v>38.794090666666669</v>
      </c>
      <c r="AW31" s="317">
        <v>43.345056333333332</v>
      </c>
      <c r="AX31" s="317">
        <v>43.463999999999999</v>
      </c>
      <c r="AY31" s="317">
        <v>46.861000000000004</v>
      </c>
      <c r="AZ31" s="317">
        <v>50.704000000000001</v>
      </c>
      <c r="BA31" s="317">
        <v>51.632000000000005</v>
      </c>
      <c r="BB31" s="317">
        <v>53.134</v>
      </c>
      <c r="BC31" s="317">
        <v>55.036000000000001</v>
      </c>
      <c r="BD31" s="317">
        <v>63.141999999999996</v>
      </c>
      <c r="BE31" s="317">
        <v>69.936000000000007</v>
      </c>
      <c r="BF31" s="317">
        <v>78.903000000000006</v>
      </c>
      <c r="BG31" s="317">
        <v>44.26</v>
      </c>
      <c r="BH31" s="317">
        <v>0</v>
      </c>
      <c r="BI31" s="317">
        <v>0</v>
      </c>
      <c r="BJ31" s="317">
        <v>0</v>
      </c>
      <c r="BK31" s="317">
        <v>0</v>
      </c>
      <c r="BL31" s="317">
        <v>0</v>
      </c>
      <c r="BM31" s="317">
        <v>0</v>
      </c>
      <c r="BN31" s="317">
        <v>0</v>
      </c>
      <c r="BO31" s="317">
        <v>0</v>
      </c>
      <c r="BP31" s="317">
        <v>0</v>
      </c>
      <c r="BQ31" s="317">
        <v>0</v>
      </c>
      <c r="BR31" s="317">
        <v>0</v>
      </c>
      <c r="BS31" s="317">
        <v>0</v>
      </c>
      <c r="BT31" s="317">
        <v>0</v>
      </c>
      <c r="BU31" s="317">
        <v>0</v>
      </c>
      <c r="BV31" s="317">
        <v>0</v>
      </c>
      <c r="BW31" s="317">
        <v>0</v>
      </c>
      <c r="BX31" s="317">
        <v>0</v>
      </c>
      <c r="BY31" s="317">
        <v>0</v>
      </c>
      <c r="BZ31" s="317">
        <v>0</v>
      </c>
      <c r="CA31" s="317">
        <v>0</v>
      </c>
      <c r="CB31" s="317">
        <v>0</v>
      </c>
      <c r="CC31" s="318">
        <v>0</v>
      </c>
    </row>
    <row r="32" spans="1:81" s="49" customFormat="1" x14ac:dyDescent="0.4">
      <c r="B32" s="264" t="s">
        <v>651</v>
      </c>
      <c r="C32" s="65"/>
      <c r="D32" s="317">
        <v>0</v>
      </c>
      <c r="E32" s="317">
        <v>0</v>
      </c>
      <c r="F32" s="317">
        <v>0</v>
      </c>
      <c r="G32" s="317">
        <v>0</v>
      </c>
      <c r="H32" s="317">
        <v>0</v>
      </c>
      <c r="I32" s="317">
        <v>0</v>
      </c>
      <c r="J32" s="317">
        <v>0</v>
      </c>
      <c r="K32" s="317">
        <v>0</v>
      </c>
      <c r="L32" s="317">
        <v>0</v>
      </c>
      <c r="M32" s="317">
        <v>0</v>
      </c>
      <c r="N32" s="317">
        <v>0</v>
      </c>
      <c r="O32" s="317">
        <v>0</v>
      </c>
      <c r="P32" s="317">
        <v>0</v>
      </c>
      <c r="Q32" s="317">
        <v>0</v>
      </c>
      <c r="R32" s="317">
        <v>0</v>
      </c>
      <c r="S32" s="317">
        <v>0</v>
      </c>
      <c r="T32" s="317">
        <v>0</v>
      </c>
      <c r="U32" s="317">
        <v>0</v>
      </c>
      <c r="V32" s="317">
        <v>0</v>
      </c>
      <c r="W32" s="317">
        <v>0</v>
      </c>
      <c r="X32" s="317">
        <v>0</v>
      </c>
      <c r="Y32" s="317">
        <v>0</v>
      </c>
      <c r="Z32" s="317">
        <v>0</v>
      </c>
      <c r="AA32" s="317">
        <v>0</v>
      </c>
      <c r="AB32" s="317">
        <v>0</v>
      </c>
      <c r="AC32" s="317">
        <v>0</v>
      </c>
      <c r="AD32" s="317">
        <v>0</v>
      </c>
      <c r="AE32" s="317">
        <v>0</v>
      </c>
      <c r="AF32" s="317">
        <v>0</v>
      </c>
      <c r="AG32" s="317">
        <v>0</v>
      </c>
      <c r="AH32" s="317">
        <v>5.1934940357142851</v>
      </c>
      <c r="AI32" s="317">
        <v>5.8754679999999997</v>
      </c>
      <c r="AJ32" s="317">
        <v>6.4494479999999994</v>
      </c>
      <c r="AK32" s="317">
        <v>7.7735155000000002</v>
      </c>
      <c r="AL32" s="317">
        <v>8.1048584999999989</v>
      </c>
      <c r="AM32" s="317">
        <v>11.847468999999998</v>
      </c>
      <c r="AN32" s="317">
        <v>12.584511500000001</v>
      </c>
      <c r="AO32" s="317">
        <v>15.318929857142857</v>
      </c>
      <c r="AP32" s="317">
        <v>21.204908400000001</v>
      </c>
      <c r="AQ32" s="317">
        <v>26.817910999999995</v>
      </c>
      <c r="AR32" s="317">
        <v>31.576727000000005</v>
      </c>
      <c r="AS32" s="317">
        <v>44.142540666666669</v>
      </c>
      <c r="AT32" s="317">
        <v>70.518660999999994</v>
      </c>
      <c r="AU32" s="317">
        <v>130.53000933333331</v>
      </c>
      <c r="AV32" s="317">
        <v>189.23076999999998</v>
      </c>
      <c r="AW32" s="317">
        <v>255.07671199999996</v>
      </c>
      <c r="AX32" s="317">
        <v>255.15199999999999</v>
      </c>
      <c r="AY32" s="317">
        <v>297.05799999999999</v>
      </c>
      <c r="AZ32" s="317">
        <v>327.88400000000001</v>
      </c>
      <c r="BA32" s="317">
        <v>354.95100000000002</v>
      </c>
      <c r="BB32" s="317">
        <v>382.50900000000001</v>
      </c>
      <c r="BC32" s="317">
        <v>453.77700000000004</v>
      </c>
      <c r="BD32" s="317">
        <v>582.23099999999999</v>
      </c>
      <c r="BE32" s="317">
        <v>697.84500000000003</v>
      </c>
      <c r="BF32" s="317">
        <v>800.66499999999996</v>
      </c>
      <c r="BG32" s="317">
        <v>866.86699999999996</v>
      </c>
      <c r="BH32" s="317">
        <v>824.20128892350272</v>
      </c>
      <c r="BI32" s="317">
        <v>660.22746358750726</v>
      </c>
      <c r="BJ32" s="317">
        <v>551.92517870773702</v>
      </c>
      <c r="BK32" s="317">
        <v>473.66156547405154</v>
      </c>
      <c r="BL32" s="317">
        <v>417.08510670184251</v>
      </c>
      <c r="BM32" s="317">
        <v>302.41702124496578</v>
      </c>
      <c r="BN32" s="317">
        <v>0</v>
      </c>
      <c r="BO32" s="317">
        <v>0</v>
      </c>
      <c r="BP32" s="317">
        <v>0</v>
      </c>
      <c r="BQ32" s="317">
        <v>0</v>
      </c>
      <c r="BR32" s="317">
        <v>0</v>
      </c>
      <c r="BS32" s="317">
        <v>0</v>
      </c>
      <c r="BT32" s="317">
        <v>0</v>
      </c>
      <c r="BU32" s="317">
        <v>0</v>
      </c>
      <c r="BV32" s="317">
        <v>0</v>
      </c>
      <c r="BW32" s="317">
        <v>0</v>
      </c>
      <c r="BX32" s="317">
        <v>0</v>
      </c>
      <c r="BY32" s="317">
        <v>0</v>
      </c>
      <c r="BZ32" s="317">
        <v>0</v>
      </c>
      <c r="CA32" s="317">
        <v>0</v>
      </c>
      <c r="CB32" s="317">
        <v>0</v>
      </c>
      <c r="CC32" s="318">
        <v>0</v>
      </c>
    </row>
    <row r="33" spans="1:81" s="49" customFormat="1" x14ac:dyDescent="0.4">
      <c r="B33" s="264" t="s">
        <v>667</v>
      </c>
      <c r="C33" s="65"/>
      <c r="D33" s="317">
        <v>0</v>
      </c>
      <c r="E33" s="317">
        <v>0</v>
      </c>
      <c r="F33" s="317">
        <v>0</v>
      </c>
      <c r="G33" s="317">
        <v>0</v>
      </c>
      <c r="H33" s="317">
        <v>0</v>
      </c>
      <c r="I33" s="317">
        <v>0</v>
      </c>
      <c r="J33" s="317">
        <v>0</v>
      </c>
      <c r="K33" s="317">
        <v>0</v>
      </c>
      <c r="L33" s="317">
        <v>0</v>
      </c>
      <c r="M33" s="317">
        <v>0</v>
      </c>
      <c r="N33" s="317">
        <v>0</v>
      </c>
      <c r="O33" s="317">
        <v>0</v>
      </c>
      <c r="P33" s="317">
        <v>0</v>
      </c>
      <c r="Q33" s="317">
        <v>0</v>
      </c>
      <c r="R33" s="317">
        <v>0</v>
      </c>
      <c r="S33" s="317">
        <v>0</v>
      </c>
      <c r="T33" s="317">
        <v>0</v>
      </c>
      <c r="U33" s="317">
        <v>0</v>
      </c>
      <c r="V33" s="317">
        <v>0</v>
      </c>
      <c r="W33" s="317">
        <v>0</v>
      </c>
      <c r="X33" s="317">
        <v>0</v>
      </c>
      <c r="Y33" s="317">
        <v>0</v>
      </c>
      <c r="Z33" s="317">
        <v>0</v>
      </c>
      <c r="AA33" s="317">
        <v>0</v>
      </c>
      <c r="AB33" s="317">
        <v>0</v>
      </c>
      <c r="AC33" s="317">
        <v>0</v>
      </c>
      <c r="AD33" s="317">
        <v>0</v>
      </c>
      <c r="AE33" s="317">
        <v>0</v>
      </c>
      <c r="AF33" s="317">
        <v>0</v>
      </c>
      <c r="AG33" s="317">
        <v>0</v>
      </c>
      <c r="AH33" s="317">
        <v>182.15085531267607</v>
      </c>
      <c r="AI33" s="317">
        <v>193.603454</v>
      </c>
      <c r="AJ33" s="317">
        <v>246.08449246153847</v>
      </c>
      <c r="AK33" s="317">
        <v>298.00780700000001</v>
      </c>
      <c r="AL33" s="317">
        <v>372.96242025000004</v>
      </c>
      <c r="AM33" s="317">
        <v>418.66883899999999</v>
      </c>
      <c r="AN33" s="317">
        <v>472.97908750000005</v>
      </c>
      <c r="AO33" s="317">
        <v>559.46277857142854</v>
      </c>
      <c r="AP33" s="317">
        <v>619.10317680000003</v>
      </c>
      <c r="AQ33" s="317">
        <v>687.23668999999995</v>
      </c>
      <c r="AR33" s="317">
        <v>786.62654500000008</v>
      </c>
      <c r="AS33" s="317">
        <v>914.84584999999981</v>
      </c>
      <c r="AT33" s="317">
        <v>1031.7429646666667</v>
      </c>
      <c r="AU33" s="317">
        <v>1238.1339973333331</v>
      </c>
      <c r="AV33" s="317">
        <v>1496.1980143333333</v>
      </c>
      <c r="AW33" s="317">
        <v>1640.7096546666664</v>
      </c>
      <c r="AX33" s="317">
        <v>1565.194</v>
      </c>
      <c r="AY33" s="317">
        <v>1620.7080000000001</v>
      </c>
      <c r="AZ33" s="317">
        <v>1655.7110000000002</v>
      </c>
      <c r="BA33" s="317">
        <v>1620.1309999999999</v>
      </c>
      <c r="BB33" s="317">
        <v>1603.6470000000002</v>
      </c>
      <c r="BC33" s="317">
        <v>1767.1590000000001</v>
      </c>
      <c r="BD33" s="317">
        <v>2165.7539999999999</v>
      </c>
      <c r="BE33" s="317">
        <v>2410.0329999999999</v>
      </c>
      <c r="BF33" s="317">
        <v>2614.94</v>
      </c>
      <c r="BG33" s="317">
        <v>2692.2280000000001</v>
      </c>
      <c r="BH33" s="317">
        <v>2340.126238103408</v>
      </c>
      <c r="BI33" s="317">
        <v>1796.9867403600622</v>
      </c>
      <c r="BJ33" s="317">
        <v>1440.1638339966985</v>
      </c>
      <c r="BK33" s="317">
        <v>1213.3319089372128</v>
      </c>
      <c r="BL33" s="317">
        <v>1007.6875486858021</v>
      </c>
      <c r="BM33" s="317">
        <v>545.2825045729727</v>
      </c>
      <c r="BN33" s="317">
        <v>0</v>
      </c>
      <c r="BO33" s="317">
        <v>0</v>
      </c>
      <c r="BP33" s="317">
        <v>0</v>
      </c>
      <c r="BQ33" s="317">
        <v>0</v>
      </c>
      <c r="BR33" s="317">
        <v>0</v>
      </c>
      <c r="BS33" s="317">
        <v>0</v>
      </c>
      <c r="BT33" s="317">
        <v>0</v>
      </c>
      <c r="BU33" s="317">
        <v>0</v>
      </c>
      <c r="BV33" s="317">
        <v>0</v>
      </c>
      <c r="BW33" s="317">
        <v>0</v>
      </c>
      <c r="BX33" s="317">
        <v>0</v>
      </c>
      <c r="BY33" s="317">
        <v>0</v>
      </c>
      <c r="BZ33" s="317">
        <v>0</v>
      </c>
      <c r="CA33" s="317">
        <v>0</v>
      </c>
      <c r="CB33" s="317">
        <v>0</v>
      </c>
      <c r="CC33" s="318">
        <v>0</v>
      </c>
    </row>
    <row r="34" spans="1:81" s="49" customFormat="1" x14ac:dyDescent="0.4">
      <c r="B34" s="264" t="s">
        <v>668</v>
      </c>
      <c r="C34" s="65"/>
      <c r="D34" s="317">
        <v>0</v>
      </c>
      <c r="E34" s="317">
        <v>0</v>
      </c>
      <c r="F34" s="317">
        <v>0</v>
      </c>
      <c r="G34" s="317">
        <v>0</v>
      </c>
      <c r="H34" s="317">
        <v>0</v>
      </c>
      <c r="I34" s="317">
        <v>0</v>
      </c>
      <c r="J34" s="317">
        <v>0</v>
      </c>
      <c r="K34" s="317">
        <v>0</v>
      </c>
      <c r="L34" s="317">
        <v>0</v>
      </c>
      <c r="M34" s="317">
        <v>0</v>
      </c>
      <c r="N34" s="317">
        <v>0</v>
      </c>
      <c r="O34" s="317">
        <v>0</v>
      </c>
      <c r="P34" s="317">
        <v>0</v>
      </c>
      <c r="Q34" s="317">
        <v>0</v>
      </c>
      <c r="R34" s="317">
        <v>0</v>
      </c>
      <c r="S34" s="317">
        <v>0</v>
      </c>
      <c r="T34" s="317">
        <v>0</v>
      </c>
      <c r="U34" s="317">
        <v>0</v>
      </c>
      <c r="V34" s="317">
        <v>0</v>
      </c>
      <c r="W34" s="317">
        <v>0</v>
      </c>
      <c r="X34" s="317">
        <v>0</v>
      </c>
      <c r="Y34" s="317">
        <v>0</v>
      </c>
      <c r="Z34" s="317">
        <v>0</v>
      </c>
      <c r="AA34" s="317">
        <v>0</v>
      </c>
      <c r="AB34" s="317">
        <v>0</v>
      </c>
      <c r="AC34" s="317">
        <v>0</v>
      </c>
      <c r="AD34" s="317">
        <v>0</v>
      </c>
      <c r="AE34" s="317">
        <v>0</v>
      </c>
      <c r="AF34" s="317">
        <v>0</v>
      </c>
      <c r="AG34" s="317">
        <v>0</v>
      </c>
      <c r="AH34" s="317">
        <v>2.3176474098360655</v>
      </c>
      <c r="AI34" s="317">
        <v>2.5419358688524589</v>
      </c>
      <c r="AJ34" s="317">
        <v>3.032214586666667</v>
      </c>
      <c r="AK34" s="317">
        <v>4.2614319429551788</v>
      </c>
      <c r="AL34" s="317">
        <v>5.6409478888888893</v>
      </c>
      <c r="AM34" s="317">
        <v>7.2432321987577657</v>
      </c>
      <c r="AN34" s="317">
        <v>8.4231230512820527</v>
      </c>
      <c r="AO34" s="317">
        <v>10.800226018433181</v>
      </c>
      <c r="AP34" s="317">
        <v>11.40188078888889</v>
      </c>
      <c r="AQ34" s="317">
        <v>11.713980107954544</v>
      </c>
      <c r="AR34" s="317">
        <v>27.608028126888218</v>
      </c>
      <c r="AS34" s="317">
        <v>44.195025049999991</v>
      </c>
      <c r="AT34" s="317">
        <v>34.984655181014098</v>
      </c>
      <c r="AU34" s="317">
        <v>45.762173703336863</v>
      </c>
      <c r="AV34" s="317">
        <v>66.131657658259329</v>
      </c>
      <c r="AW34" s="317">
        <v>71.191566821895719</v>
      </c>
      <c r="AX34" s="317">
        <v>45.959000000000003</v>
      </c>
      <c r="AY34" s="317">
        <v>52.497</v>
      </c>
      <c r="AZ34" s="317">
        <v>55.951000000000001</v>
      </c>
      <c r="BA34" s="317">
        <v>55.793000000000006</v>
      </c>
      <c r="BB34" s="317">
        <v>48.305</v>
      </c>
      <c r="BC34" s="317">
        <v>50.900999999999996</v>
      </c>
      <c r="BD34" s="317">
        <v>63.215000000000003</v>
      </c>
      <c r="BE34" s="317">
        <v>64.663000000000011</v>
      </c>
      <c r="BF34" s="317">
        <v>67.364999999999995</v>
      </c>
      <c r="BG34" s="317">
        <v>55.756</v>
      </c>
      <c r="BH34" s="317">
        <v>32.408347331744444</v>
      </c>
      <c r="BI34" s="317">
        <v>13.401102736940748</v>
      </c>
      <c r="BJ34" s="317">
        <v>12.776731585820285</v>
      </c>
      <c r="BK34" s="317">
        <v>2.5333533332640377</v>
      </c>
      <c r="BL34" s="317">
        <v>0</v>
      </c>
      <c r="BM34" s="317">
        <v>0</v>
      </c>
      <c r="BN34" s="317">
        <v>0</v>
      </c>
      <c r="BO34" s="317">
        <v>0</v>
      </c>
      <c r="BP34" s="317">
        <v>0</v>
      </c>
      <c r="BQ34" s="317">
        <v>0</v>
      </c>
      <c r="BR34" s="317">
        <v>0</v>
      </c>
      <c r="BS34" s="317">
        <v>0</v>
      </c>
      <c r="BT34" s="317">
        <v>0</v>
      </c>
      <c r="BU34" s="317">
        <v>0</v>
      </c>
      <c r="BV34" s="317">
        <v>0</v>
      </c>
      <c r="BW34" s="317">
        <v>0</v>
      </c>
      <c r="BX34" s="317">
        <v>0</v>
      </c>
      <c r="BY34" s="317">
        <v>0</v>
      </c>
      <c r="BZ34" s="317">
        <v>0</v>
      </c>
      <c r="CA34" s="317">
        <v>0</v>
      </c>
      <c r="CB34" s="317">
        <v>0</v>
      </c>
      <c r="CC34" s="318">
        <v>0</v>
      </c>
    </row>
    <row r="35" spans="1:81" s="49" customFormat="1" x14ac:dyDescent="0.4">
      <c r="B35" s="265" t="s">
        <v>669</v>
      </c>
      <c r="C35" s="362"/>
      <c r="D35" s="317">
        <v>0</v>
      </c>
      <c r="E35" s="317">
        <v>0</v>
      </c>
      <c r="F35" s="317">
        <v>0</v>
      </c>
      <c r="G35" s="317">
        <v>0</v>
      </c>
      <c r="H35" s="317">
        <v>0</v>
      </c>
      <c r="I35" s="317">
        <v>0</v>
      </c>
      <c r="J35" s="317">
        <v>0</v>
      </c>
      <c r="K35" s="317">
        <v>0</v>
      </c>
      <c r="L35" s="317">
        <v>0</v>
      </c>
      <c r="M35" s="317">
        <v>0</v>
      </c>
      <c r="N35" s="317">
        <v>0</v>
      </c>
      <c r="O35" s="317">
        <v>0</v>
      </c>
      <c r="P35" s="317">
        <v>0</v>
      </c>
      <c r="Q35" s="317">
        <v>0</v>
      </c>
      <c r="R35" s="317">
        <v>0</v>
      </c>
      <c r="S35" s="317">
        <v>0</v>
      </c>
      <c r="T35" s="317">
        <v>0</v>
      </c>
      <c r="U35" s="317">
        <v>0</v>
      </c>
      <c r="V35" s="317">
        <v>0</v>
      </c>
      <c r="W35" s="317">
        <v>0</v>
      </c>
      <c r="X35" s="317">
        <v>0</v>
      </c>
      <c r="Y35" s="317">
        <v>0</v>
      </c>
      <c r="Z35" s="317">
        <v>0</v>
      </c>
      <c r="AA35" s="317">
        <v>0</v>
      </c>
      <c r="AB35" s="317">
        <v>0</v>
      </c>
      <c r="AC35" s="317">
        <v>0</v>
      </c>
      <c r="AD35" s="317">
        <v>0</v>
      </c>
      <c r="AE35" s="317">
        <v>0</v>
      </c>
      <c r="AF35" s="317">
        <v>0</v>
      </c>
      <c r="AG35" s="317">
        <v>0</v>
      </c>
      <c r="AH35" s="317">
        <v>1.5700192131147541</v>
      </c>
      <c r="AI35" s="317">
        <v>2.0185961311475409</v>
      </c>
      <c r="AJ35" s="317">
        <v>2.5145194133333337</v>
      </c>
      <c r="AK35" s="317">
        <v>4.1943370570448213</v>
      </c>
      <c r="AL35" s="317">
        <v>6.0108461111111113</v>
      </c>
      <c r="AM35" s="317">
        <v>8.9534398012422383</v>
      </c>
      <c r="AN35" s="317">
        <v>11.366141948717949</v>
      </c>
      <c r="AO35" s="317">
        <v>12.40421998156682</v>
      </c>
      <c r="AP35" s="317">
        <v>13.377009744444447</v>
      </c>
      <c r="AQ35" s="317">
        <v>18.165157558712117</v>
      </c>
      <c r="AR35" s="317">
        <v>22.602176873111784</v>
      </c>
      <c r="AS35" s="317">
        <v>36.159565949999994</v>
      </c>
      <c r="AT35" s="317">
        <v>60.108176818985882</v>
      </c>
      <c r="AU35" s="317">
        <v>72.762087296663097</v>
      </c>
      <c r="AV35" s="317">
        <v>82.914424675073988</v>
      </c>
      <c r="AW35" s="317">
        <v>91.830058844770917</v>
      </c>
      <c r="AX35" s="317">
        <v>56.148000000000003</v>
      </c>
      <c r="AY35" s="317">
        <v>67.225999999999999</v>
      </c>
      <c r="AZ35" s="317">
        <v>72.277000000000001</v>
      </c>
      <c r="BA35" s="317">
        <v>71.974000000000004</v>
      </c>
      <c r="BB35" s="317">
        <v>72.932000000000002</v>
      </c>
      <c r="BC35" s="317">
        <v>57.133000000000003</v>
      </c>
      <c r="BD35" s="317">
        <v>70.122000000000014</v>
      </c>
      <c r="BE35" s="317">
        <v>82.59</v>
      </c>
      <c r="BF35" s="317">
        <v>93.134</v>
      </c>
      <c r="BG35" s="317">
        <v>93.677999999999997</v>
      </c>
      <c r="BH35" s="317">
        <v>81.264125641345288</v>
      </c>
      <c r="BI35" s="317">
        <v>55.384693315489791</v>
      </c>
      <c r="BJ35" s="317">
        <v>45.134255709744181</v>
      </c>
      <c r="BK35" s="317">
        <v>47.98515273892432</v>
      </c>
      <c r="BL35" s="317">
        <v>30.917424460086963</v>
      </c>
      <c r="BM35" s="317">
        <v>29.448977410320264</v>
      </c>
      <c r="BN35" s="317">
        <v>0</v>
      </c>
      <c r="BO35" s="317">
        <v>0</v>
      </c>
      <c r="BP35" s="317">
        <v>0</v>
      </c>
      <c r="BQ35" s="317">
        <v>0</v>
      </c>
      <c r="BR35" s="317">
        <v>0</v>
      </c>
      <c r="BS35" s="317">
        <v>0</v>
      </c>
      <c r="BT35" s="317">
        <v>0</v>
      </c>
      <c r="BU35" s="317">
        <v>0</v>
      </c>
      <c r="BV35" s="317">
        <v>0</v>
      </c>
      <c r="BW35" s="317">
        <v>0</v>
      </c>
      <c r="BX35" s="317">
        <v>0</v>
      </c>
      <c r="BY35" s="317">
        <v>0</v>
      </c>
      <c r="BZ35" s="317">
        <v>0</v>
      </c>
      <c r="CA35" s="317">
        <v>0</v>
      </c>
      <c r="CB35" s="317">
        <v>0</v>
      </c>
      <c r="CC35" s="318">
        <v>0</v>
      </c>
    </row>
    <row r="36" spans="1:81" s="49" customFormat="1" ht="25.5" customHeight="1" x14ac:dyDescent="0.4">
      <c r="B36" s="255" t="s">
        <v>670</v>
      </c>
      <c r="C36" s="362"/>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8"/>
    </row>
    <row r="37" spans="1:81" s="49" customFormat="1" x14ac:dyDescent="0.4">
      <c r="B37" s="265" t="s">
        <v>671</v>
      </c>
      <c r="C37" s="362"/>
      <c r="D37" s="317">
        <v>0</v>
      </c>
      <c r="E37" s="317">
        <v>0</v>
      </c>
      <c r="F37" s="317">
        <v>0</v>
      </c>
      <c r="G37" s="317">
        <v>0</v>
      </c>
      <c r="H37" s="317">
        <v>0</v>
      </c>
      <c r="I37" s="317">
        <v>0</v>
      </c>
      <c r="J37" s="317">
        <v>0</v>
      </c>
      <c r="K37" s="317">
        <v>0</v>
      </c>
      <c r="L37" s="317">
        <v>0</v>
      </c>
      <c r="M37" s="317">
        <v>0</v>
      </c>
      <c r="N37" s="317">
        <v>0</v>
      </c>
      <c r="O37" s="317">
        <v>0</v>
      </c>
      <c r="P37" s="317">
        <v>0</v>
      </c>
      <c r="Q37" s="317">
        <v>0</v>
      </c>
      <c r="R37" s="317">
        <v>0</v>
      </c>
      <c r="S37" s="317">
        <v>0</v>
      </c>
      <c r="T37" s="317">
        <v>0</v>
      </c>
      <c r="U37" s="317">
        <v>0</v>
      </c>
      <c r="V37" s="317">
        <v>0</v>
      </c>
      <c r="W37" s="317">
        <v>0</v>
      </c>
      <c r="X37" s="317">
        <v>0</v>
      </c>
      <c r="Y37" s="317">
        <v>0</v>
      </c>
      <c r="Z37" s="317">
        <v>0</v>
      </c>
      <c r="AA37" s="317">
        <v>0</v>
      </c>
      <c r="AB37" s="317">
        <v>0</v>
      </c>
      <c r="AC37" s="317">
        <v>0</v>
      </c>
      <c r="AD37" s="317">
        <v>0</v>
      </c>
      <c r="AE37" s="317">
        <v>0</v>
      </c>
      <c r="AF37" s="317">
        <v>0</v>
      </c>
      <c r="AG37" s="317">
        <v>0</v>
      </c>
      <c r="AH37" s="317">
        <v>0</v>
      </c>
      <c r="AI37" s="317">
        <v>7.9208541951414011</v>
      </c>
      <c r="AJ37" s="317">
        <v>14.257537551254522</v>
      </c>
      <c r="AK37" s="317">
        <v>18.217964648825223</v>
      </c>
      <c r="AL37" s="317">
        <v>30.891331361051463</v>
      </c>
      <c r="AM37" s="317">
        <v>82.376883629470569</v>
      </c>
      <c r="AN37" s="317">
        <v>158.41708390282801</v>
      </c>
      <c r="AO37" s="317">
        <v>275.64572599092071</v>
      </c>
      <c r="AP37" s="317">
        <v>396.04270975706999</v>
      </c>
      <c r="AQ37" s="317">
        <v>531.48931649398799</v>
      </c>
      <c r="AR37" s="317">
        <v>695.45099833341499</v>
      </c>
      <c r="AS37" s="317">
        <v>875.25438856312473</v>
      </c>
      <c r="AT37" s="317">
        <v>1012.7680845889809</v>
      </c>
      <c r="AU37" s="317">
        <v>1284.9325956024427</v>
      </c>
      <c r="AV37" s="317">
        <v>1549.3917064717893</v>
      </c>
      <c r="AW37" s="317">
        <v>1694.465297394725</v>
      </c>
      <c r="AX37" s="317">
        <v>1703.4202564991706</v>
      </c>
      <c r="AY37" s="317">
        <v>1500.1314740626374</v>
      </c>
      <c r="AZ37" s="317">
        <v>1421.519831098472</v>
      </c>
      <c r="BA37" s="317">
        <v>1299.9456455967315</v>
      </c>
      <c r="BB37" s="317">
        <v>1181.8139462800841</v>
      </c>
      <c r="BC37" s="317">
        <v>1112.7124440704331</v>
      </c>
      <c r="BD37" s="317">
        <v>1077.816952234662</v>
      </c>
      <c r="BE37" s="317">
        <v>1056.9938777475572</v>
      </c>
      <c r="BF37" s="317">
        <v>607.92077511202979</v>
      </c>
      <c r="BG37" s="317">
        <v>239.26332801532695</v>
      </c>
      <c r="BH37" s="317">
        <v>0</v>
      </c>
      <c r="BI37" s="317">
        <v>0</v>
      </c>
      <c r="BJ37" s="317">
        <v>0</v>
      </c>
      <c r="BK37" s="317">
        <v>0</v>
      </c>
      <c r="BL37" s="317">
        <v>0</v>
      </c>
      <c r="BM37" s="317">
        <v>0</v>
      </c>
      <c r="BN37" s="317">
        <v>0</v>
      </c>
      <c r="BO37" s="317">
        <v>0</v>
      </c>
      <c r="BP37" s="317">
        <v>0</v>
      </c>
      <c r="BQ37" s="317">
        <v>0</v>
      </c>
      <c r="BR37" s="317">
        <v>0</v>
      </c>
      <c r="BS37" s="317">
        <v>0</v>
      </c>
      <c r="BT37" s="317">
        <v>0</v>
      </c>
      <c r="BU37" s="317">
        <v>0</v>
      </c>
      <c r="BV37" s="317">
        <v>0</v>
      </c>
      <c r="BW37" s="317">
        <v>0</v>
      </c>
      <c r="BX37" s="317">
        <v>0</v>
      </c>
      <c r="BY37" s="317">
        <v>0</v>
      </c>
      <c r="BZ37" s="317">
        <v>0</v>
      </c>
      <c r="CA37" s="317">
        <v>0</v>
      </c>
      <c r="CB37" s="317">
        <v>0</v>
      </c>
      <c r="CC37" s="318">
        <v>0</v>
      </c>
    </row>
    <row r="38" spans="1:81" s="49" customFormat="1" x14ac:dyDescent="0.4">
      <c r="B38" s="265" t="s">
        <v>672</v>
      </c>
      <c r="C38" s="362"/>
      <c r="D38" s="317">
        <v>0</v>
      </c>
      <c r="E38" s="317">
        <v>0</v>
      </c>
      <c r="F38" s="317">
        <v>0</v>
      </c>
      <c r="G38" s="317">
        <v>0</v>
      </c>
      <c r="H38" s="317">
        <v>0</v>
      </c>
      <c r="I38" s="317">
        <v>0</v>
      </c>
      <c r="J38" s="317">
        <v>0</v>
      </c>
      <c r="K38" s="317">
        <v>0</v>
      </c>
      <c r="L38" s="317">
        <v>0</v>
      </c>
      <c r="M38" s="317">
        <v>0</v>
      </c>
      <c r="N38" s="317">
        <v>0</v>
      </c>
      <c r="O38" s="317">
        <v>0</v>
      </c>
      <c r="P38" s="317">
        <v>0</v>
      </c>
      <c r="Q38" s="317">
        <v>0</v>
      </c>
      <c r="R38" s="317">
        <v>0</v>
      </c>
      <c r="S38" s="317">
        <v>0</v>
      </c>
      <c r="T38" s="317">
        <v>0</v>
      </c>
      <c r="U38" s="317">
        <v>0</v>
      </c>
      <c r="V38" s="317">
        <v>0</v>
      </c>
      <c r="W38" s="317">
        <v>0</v>
      </c>
      <c r="X38" s="317">
        <v>0</v>
      </c>
      <c r="Y38" s="317">
        <v>0</v>
      </c>
      <c r="Z38" s="317">
        <v>0</v>
      </c>
      <c r="AA38" s="317">
        <v>0</v>
      </c>
      <c r="AB38" s="317">
        <v>0</v>
      </c>
      <c r="AC38" s="317">
        <v>0</v>
      </c>
      <c r="AD38" s="317">
        <v>0</v>
      </c>
      <c r="AE38" s="317">
        <v>0</v>
      </c>
      <c r="AF38" s="317">
        <v>0</v>
      </c>
      <c r="AG38" s="317">
        <v>0</v>
      </c>
      <c r="AH38" s="317">
        <v>0</v>
      </c>
      <c r="AI38" s="317">
        <v>2.0791458048585989</v>
      </c>
      <c r="AJ38" s="317">
        <v>3.7424624487454778</v>
      </c>
      <c r="AK38" s="317">
        <v>4.7820353511747768</v>
      </c>
      <c r="AL38" s="317">
        <v>8.1086686389485365</v>
      </c>
      <c r="AM38" s="317">
        <v>21.623116370529431</v>
      </c>
      <c r="AN38" s="317">
        <v>41.582916097171989</v>
      </c>
      <c r="AO38" s="317">
        <v>72.35427400907929</v>
      </c>
      <c r="AP38" s="317">
        <v>103.95729024293001</v>
      </c>
      <c r="AQ38" s="317">
        <v>139.51068350601201</v>
      </c>
      <c r="AR38" s="317">
        <v>182.54900166658501</v>
      </c>
      <c r="AS38" s="317">
        <v>229.74561143687527</v>
      </c>
      <c r="AT38" s="317">
        <v>251.9138825897187</v>
      </c>
      <c r="AU38" s="317">
        <v>322.46952062524298</v>
      </c>
      <c r="AV38" s="317">
        <v>389.73388162224228</v>
      </c>
      <c r="AW38" s="317">
        <v>462.72661970850959</v>
      </c>
      <c r="AX38" s="317">
        <v>478.80049192921024</v>
      </c>
      <c r="AY38" s="317">
        <v>480.76420050781519</v>
      </c>
      <c r="AZ38" s="317">
        <v>487.18098724935635</v>
      </c>
      <c r="BA38" s="317">
        <v>493.93324999863</v>
      </c>
      <c r="BB38" s="317">
        <v>496.25659195105163</v>
      </c>
      <c r="BC38" s="317">
        <v>496.5127764741809</v>
      </c>
      <c r="BD38" s="317">
        <v>485.25471579187501</v>
      </c>
      <c r="BE38" s="317">
        <v>489.04849039406668</v>
      </c>
      <c r="BF38" s="317">
        <v>147.12428187369665</v>
      </c>
      <c r="BG38" s="317">
        <v>64.975747559198723</v>
      </c>
      <c r="BH38" s="317">
        <v>0</v>
      </c>
      <c r="BI38" s="317">
        <v>0</v>
      </c>
      <c r="BJ38" s="317">
        <v>0</v>
      </c>
      <c r="BK38" s="317">
        <v>0</v>
      </c>
      <c r="BL38" s="317">
        <v>0</v>
      </c>
      <c r="BM38" s="317">
        <v>0</v>
      </c>
      <c r="BN38" s="317">
        <v>0</v>
      </c>
      <c r="BO38" s="317">
        <v>0</v>
      </c>
      <c r="BP38" s="317">
        <v>0</v>
      </c>
      <c r="BQ38" s="317">
        <v>0</v>
      </c>
      <c r="BR38" s="317">
        <v>0</v>
      </c>
      <c r="BS38" s="317">
        <v>0</v>
      </c>
      <c r="BT38" s="317">
        <v>0</v>
      </c>
      <c r="BU38" s="317">
        <v>0</v>
      </c>
      <c r="BV38" s="317">
        <v>0</v>
      </c>
      <c r="BW38" s="317">
        <v>0</v>
      </c>
      <c r="BX38" s="317">
        <v>0</v>
      </c>
      <c r="BY38" s="317">
        <v>0</v>
      </c>
      <c r="BZ38" s="317">
        <v>0</v>
      </c>
      <c r="CA38" s="317">
        <v>0</v>
      </c>
      <c r="CB38" s="317">
        <v>0</v>
      </c>
      <c r="CC38" s="318">
        <v>0</v>
      </c>
    </row>
    <row r="39" spans="1:81" s="49" customFormat="1" ht="40.5" customHeight="1" x14ac:dyDescent="0.4">
      <c r="B39" s="406" t="s">
        <v>673</v>
      </c>
      <c r="C39" s="67"/>
      <c r="D39" s="317">
        <f t="shared" ref="D39:AI39" si="21">SUM(D40:D45)</f>
        <v>0</v>
      </c>
      <c r="E39" s="317">
        <f t="shared" si="21"/>
        <v>0</v>
      </c>
      <c r="F39" s="317">
        <f t="shared" si="21"/>
        <v>0</v>
      </c>
      <c r="G39" s="317">
        <f t="shared" si="21"/>
        <v>0</v>
      </c>
      <c r="H39" s="317">
        <f t="shared" si="21"/>
        <v>0</v>
      </c>
      <c r="I39" s="317">
        <f t="shared" si="21"/>
        <v>0</v>
      </c>
      <c r="J39" s="317">
        <f t="shared" si="21"/>
        <v>0</v>
      </c>
      <c r="K39" s="317">
        <f t="shared" si="21"/>
        <v>0</v>
      </c>
      <c r="L39" s="317">
        <f t="shared" si="21"/>
        <v>0</v>
      </c>
      <c r="M39" s="317">
        <f t="shared" si="21"/>
        <v>0</v>
      </c>
      <c r="N39" s="317">
        <f t="shared" si="21"/>
        <v>0</v>
      </c>
      <c r="O39" s="317">
        <f t="shared" si="21"/>
        <v>0</v>
      </c>
      <c r="P39" s="317">
        <f t="shared" si="21"/>
        <v>0</v>
      </c>
      <c r="Q39" s="317">
        <f t="shared" si="21"/>
        <v>0</v>
      </c>
      <c r="R39" s="317">
        <f t="shared" si="21"/>
        <v>0</v>
      </c>
      <c r="S39" s="317">
        <f t="shared" si="21"/>
        <v>0</v>
      </c>
      <c r="T39" s="317">
        <f t="shared" si="21"/>
        <v>0</v>
      </c>
      <c r="U39" s="317">
        <f t="shared" si="21"/>
        <v>0</v>
      </c>
      <c r="V39" s="317">
        <f t="shared" si="21"/>
        <v>0</v>
      </c>
      <c r="W39" s="317">
        <f t="shared" si="21"/>
        <v>0</v>
      </c>
      <c r="X39" s="317">
        <f t="shared" si="21"/>
        <v>0</v>
      </c>
      <c r="Y39" s="317">
        <f t="shared" si="21"/>
        <v>0</v>
      </c>
      <c r="Z39" s="317">
        <f t="shared" si="21"/>
        <v>0</v>
      </c>
      <c r="AA39" s="317">
        <f t="shared" si="21"/>
        <v>0</v>
      </c>
      <c r="AB39" s="317">
        <f t="shared" si="21"/>
        <v>0</v>
      </c>
      <c r="AC39" s="317">
        <f t="shared" si="21"/>
        <v>0</v>
      </c>
      <c r="AD39" s="317">
        <f t="shared" si="21"/>
        <v>0</v>
      </c>
      <c r="AE39" s="317">
        <f t="shared" si="21"/>
        <v>0</v>
      </c>
      <c r="AF39" s="317">
        <f t="shared" si="21"/>
        <v>0</v>
      </c>
      <c r="AG39" s="317">
        <f t="shared" si="21"/>
        <v>0</v>
      </c>
      <c r="AH39" s="317">
        <f t="shared" si="21"/>
        <v>1273.4937362036569</v>
      </c>
      <c r="AI39" s="317">
        <f t="shared" si="21"/>
        <v>1362.9195440000001</v>
      </c>
      <c r="AJ39" s="317">
        <f t="shared" ref="AJ39:BO39" si="22">SUM(AJ40:AJ45)</f>
        <v>1751.1143538461538</v>
      </c>
      <c r="AK39" s="317">
        <f t="shared" si="22"/>
        <v>2657.6854694999993</v>
      </c>
      <c r="AL39" s="317">
        <f t="shared" si="22"/>
        <v>3817.5333942499997</v>
      </c>
      <c r="AM39" s="317">
        <f t="shared" si="22"/>
        <v>4605.0374345</v>
      </c>
      <c r="AN39" s="317">
        <f t="shared" si="22"/>
        <v>5249.22940225</v>
      </c>
      <c r="AO39" s="317">
        <f t="shared" si="22"/>
        <v>5925.880287285715</v>
      </c>
      <c r="AP39" s="317">
        <f t="shared" si="22"/>
        <v>6219.4244389333326</v>
      </c>
      <c r="AQ39" s="317">
        <f t="shared" si="22"/>
        <v>5993.7093669999995</v>
      </c>
      <c r="AR39" s="317">
        <f t="shared" si="22"/>
        <v>5381.6140466666675</v>
      </c>
      <c r="AS39" s="317">
        <f t="shared" si="22"/>
        <v>5152.8057166666667</v>
      </c>
      <c r="AT39" s="317">
        <f t="shared" si="22"/>
        <v>6029.1884084879675</v>
      </c>
      <c r="AU39" s="317">
        <f t="shared" si="22"/>
        <v>7954.5646282840453</v>
      </c>
      <c r="AV39" s="317">
        <f t="shared" si="22"/>
        <v>10261.900401572635</v>
      </c>
      <c r="AW39" s="317">
        <f t="shared" si="22"/>
        <v>11080.553460896766</v>
      </c>
      <c r="AX39" s="317">
        <f t="shared" si="22"/>
        <v>11418.910251571619</v>
      </c>
      <c r="AY39" s="317">
        <f t="shared" si="22"/>
        <v>11967.287325429546</v>
      </c>
      <c r="AZ39" s="317">
        <f t="shared" si="22"/>
        <v>10097.751701478743</v>
      </c>
      <c r="BA39" s="317">
        <f t="shared" si="22"/>
        <v>8016.9571044046406</v>
      </c>
      <c r="BB39" s="317">
        <f t="shared" si="22"/>
        <v>7952.0924617688634</v>
      </c>
      <c r="BC39" s="317">
        <f t="shared" si="22"/>
        <v>8089.0907794553859</v>
      </c>
      <c r="BD39" s="317">
        <f t="shared" si="22"/>
        <v>8613.6913319734631</v>
      </c>
      <c r="BE39" s="317">
        <f t="shared" si="22"/>
        <v>9229.7977512705475</v>
      </c>
      <c r="BF39" s="317">
        <f t="shared" si="22"/>
        <v>9827.2626539668727</v>
      </c>
      <c r="BG39" s="317">
        <f t="shared" si="22"/>
        <v>8801.9901768454038</v>
      </c>
      <c r="BH39" s="317">
        <f t="shared" si="22"/>
        <v>6750.9129999999996</v>
      </c>
      <c r="BI39" s="317">
        <f t="shared" si="22"/>
        <v>6623.9960046050001</v>
      </c>
      <c r="BJ39" s="317">
        <f t="shared" si="22"/>
        <v>6788.7708489099996</v>
      </c>
      <c r="BK39" s="317">
        <f t="shared" si="22"/>
        <v>7290.4738887753138</v>
      </c>
      <c r="BL39" s="317">
        <f t="shared" si="22"/>
        <v>7229.0433295422663</v>
      </c>
      <c r="BM39" s="317">
        <f t="shared" si="22"/>
        <v>7496.6114745917403</v>
      </c>
      <c r="BN39" s="317">
        <f t="shared" si="22"/>
        <v>0</v>
      </c>
      <c r="BO39" s="317">
        <f t="shared" si="22"/>
        <v>0</v>
      </c>
      <c r="BP39" s="317">
        <f t="shared" ref="BP39:CC39" si="23">SUM(BP40:BP45)</f>
        <v>0</v>
      </c>
      <c r="BQ39" s="317">
        <f t="shared" si="23"/>
        <v>0</v>
      </c>
      <c r="BR39" s="317">
        <f t="shared" si="23"/>
        <v>0</v>
      </c>
      <c r="BS39" s="317">
        <f t="shared" si="23"/>
        <v>0</v>
      </c>
      <c r="BT39" s="317">
        <f t="shared" si="23"/>
        <v>0</v>
      </c>
      <c r="BU39" s="317">
        <f t="shared" si="23"/>
        <v>0</v>
      </c>
      <c r="BV39" s="317">
        <f t="shared" si="23"/>
        <v>0</v>
      </c>
      <c r="BW39" s="317">
        <f t="shared" si="23"/>
        <v>0</v>
      </c>
      <c r="BX39" s="317">
        <f t="shared" si="23"/>
        <v>0</v>
      </c>
      <c r="BY39" s="317">
        <f t="shared" si="23"/>
        <v>0</v>
      </c>
      <c r="BZ39" s="317">
        <f t="shared" si="23"/>
        <v>0</v>
      </c>
      <c r="CA39" s="317">
        <f t="shared" si="23"/>
        <v>0</v>
      </c>
      <c r="CB39" s="317">
        <f t="shared" si="23"/>
        <v>0</v>
      </c>
      <c r="CC39" s="318">
        <f t="shared" si="23"/>
        <v>0</v>
      </c>
    </row>
    <row r="40" spans="1:81" s="49" customFormat="1" x14ac:dyDescent="0.4">
      <c r="B40" s="178" t="s">
        <v>665</v>
      </c>
      <c r="C40" s="65"/>
      <c r="D40" s="317">
        <f t="shared" ref="D40:AI40" si="24">D23-D30</f>
        <v>0</v>
      </c>
      <c r="E40" s="317">
        <f t="shared" si="24"/>
        <v>0</v>
      </c>
      <c r="F40" s="317">
        <f t="shared" si="24"/>
        <v>0</v>
      </c>
      <c r="G40" s="317">
        <f t="shared" si="24"/>
        <v>0</v>
      </c>
      <c r="H40" s="317">
        <f t="shared" si="24"/>
        <v>0</v>
      </c>
      <c r="I40" s="317">
        <f t="shared" si="24"/>
        <v>0</v>
      </c>
      <c r="J40" s="317">
        <f t="shared" si="24"/>
        <v>0</v>
      </c>
      <c r="K40" s="317">
        <f t="shared" si="24"/>
        <v>0</v>
      </c>
      <c r="L40" s="317">
        <f t="shared" si="24"/>
        <v>0</v>
      </c>
      <c r="M40" s="317">
        <f t="shared" si="24"/>
        <v>0</v>
      </c>
      <c r="N40" s="317">
        <f t="shared" si="24"/>
        <v>0</v>
      </c>
      <c r="O40" s="317">
        <f t="shared" si="24"/>
        <v>0</v>
      </c>
      <c r="P40" s="317">
        <f t="shared" si="24"/>
        <v>0</v>
      </c>
      <c r="Q40" s="317">
        <f t="shared" si="24"/>
        <v>0</v>
      </c>
      <c r="R40" s="317">
        <f t="shared" si="24"/>
        <v>0</v>
      </c>
      <c r="S40" s="317">
        <f t="shared" si="24"/>
        <v>0</v>
      </c>
      <c r="T40" s="317">
        <f t="shared" si="24"/>
        <v>0</v>
      </c>
      <c r="U40" s="317">
        <f t="shared" si="24"/>
        <v>0</v>
      </c>
      <c r="V40" s="317">
        <f t="shared" si="24"/>
        <v>0</v>
      </c>
      <c r="W40" s="317">
        <f t="shared" si="24"/>
        <v>0</v>
      </c>
      <c r="X40" s="317">
        <f t="shared" si="24"/>
        <v>0</v>
      </c>
      <c r="Y40" s="317">
        <f t="shared" si="24"/>
        <v>0</v>
      </c>
      <c r="Z40" s="317">
        <f t="shared" si="24"/>
        <v>0</v>
      </c>
      <c r="AA40" s="317">
        <f t="shared" si="24"/>
        <v>0</v>
      </c>
      <c r="AB40" s="317">
        <f t="shared" si="24"/>
        <v>0</v>
      </c>
      <c r="AC40" s="317">
        <f t="shared" si="24"/>
        <v>0</v>
      </c>
      <c r="AD40" s="317">
        <f t="shared" si="24"/>
        <v>0</v>
      </c>
      <c r="AE40" s="317">
        <f t="shared" si="24"/>
        <v>0</v>
      </c>
      <c r="AF40" s="317">
        <f t="shared" si="24"/>
        <v>0</v>
      </c>
      <c r="AG40" s="317">
        <f t="shared" si="24"/>
        <v>0</v>
      </c>
      <c r="AH40" s="317">
        <f t="shared" si="24"/>
        <v>421.52873383365204</v>
      </c>
      <c r="AI40" s="317">
        <f t="shared" si="24"/>
        <v>428.076753</v>
      </c>
      <c r="AJ40" s="317">
        <f t="shared" ref="AJ40:BM40" si="25">AJ23-AJ30</f>
        <v>660.61226599999998</v>
      </c>
      <c r="AK40" s="317">
        <f t="shared" si="25"/>
        <v>1264.965091</v>
      </c>
      <c r="AL40" s="317">
        <f t="shared" si="25"/>
        <v>2209.4104600000001</v>
      </c>
      <c r="AM40" s="317">
        <f t="shared" si="25"/>
        <v>2825.5711942500002</v>
      </c>
      <c r="AN40" s="317">
        <f t="shared" si="25"/>
        <v>3220.5594852500003</v>
      </c>
      <c r="AO40" s="317">
        <f t="shared" si="25"/>
        <v>3645.8768322857145</v>
      </c>
      <c r="AP40" s="317">
        <f t="shared" si="25"/>
        <v>3761.7295313333334</v>
      </c>
      <c r="AQ40" s="317">
        <f t="shared" si="25"/>
        <v>3448.8278886666667</v>
      </c>
      <c r="AR40" s="317">
        <f t="shared" si="25"/>
        <v>2611.4259440000001</v>
      </c>
      <c r="AS40" s="317">
        <f t="shared" si="25"/>
        <v>2276.3142769999999</v>
      </c>
      <c r="AT40" s="317">
        <f t="shared" si="25"/>
        <v>2563.941902</v>
      </c>
      <c r="AU40" s="317">
        <f t="shared" si="25"/>
        <v>3636.3055476666668</v>
      </c>
      <c r="AV40" s="317">
        <f t="shared" si="25"/>
        <v>4663.306947</v>
      </c>
      <c r="AW40" s="317">
        <f t="shared" si="25"/>
        <v>4967.275426666667</v>
      </c>
      <c r="AX40" s="317">
        <f t="shared" si="25"/>
        <v>4363</v>
      </c>
      <c r="AY40" s="317">
        <f t="shared" si="25"/>
        <v>4163</v>
      </c>
      <c r="AZ40" s="317">
        <f t="shared" si="25"/>
        <v>2083.2845198265732</v>
      </c>
      <c r="BA40" s="317">
        <f t="shared" si="25"/>
        <v>0</v>
      </c>
      <c r="BB40" s="317">
        <f t="shared" si="25"/>
        <v>0</v>
      </c>
      <c r="BC40" s="317">
        <f t="shared" si="25"/>
        <v>0</v>
      </c>
      <c r="BD40" s="317">
        <f t="shared" si="25"/>
        <v>0</v>
      </c>
      <c r="BE40" s="317">
        <f t="shared" si="25"/>
        <v>0</v>
      </c>
      <c r="BF40" s="317">
        <f t="shared" si="25"/>
        <v>0</v>
      </c>
      <c r="BG40" s="317">
        <f t="shared" si="25"/>
        <v>0</v>
      </c>
      <c r="BH40" s="317">
        <f t="shared" si="25"/>
        <v>0</v>
      </c>
      <c r="BI40" s="317">
        <f t="shared" si="25"/>
        <v>0</v>
      </c>
      <c r="BJ40" s="317">
        <f t="shared" si="25"/>
        <v>0</v>
      </c>
      <c r="BK40" s="317">
        <f t="shared" si="25"/>
        <v>0</v>
      </c>
      <c r="BL40" s="317">
        <f t="shared" si="25"/>
        <v>0</v>
      </c>
      <c r="BM40" s="317">
        <f t="shared" si="25"/>
        <v>0</v>
      </c>
      <c r="BN40" s="317"/>
      <c r="BO40" s="317"/>
      <c r="BP40" s="317"/>
      <c r="BQ40" s="317"/>
      <c r="BR40" s="317"/>
      <c r="BS40" s="317"/>
      <c r="BT40" s="317"/>
      <c r="BU40" s="317"/>
      <c r="BV40" s="317"/>
      <c r="BW40" s="317"/>
      <c r="BX40" s="317"/>
      <c r="BY40" s="317"/>
      <c r="BZ40" s="317"/>
      <c r="CA40" s="317"/>
      <c r="CB40" s="317"/>
      <c r="CC40" s="318"/>
    </row>
    <row r="41" spans="1:81" s="49" customFormat="1" x14ac:dyDescent="0.4">
      <c r="B41" s="178" t="s">
        <v>666</v>
      </c>
      <c r="C41" s="65"/>
      <c r="D41" s="317">
        <f t="shared" ref="D41:AI41" si="26">D24-D31-D37</f>
        <v>0</v>
      </c>
      <c r="E41" s="317">
        <f t="shared" si="26"/>
        <v>0</v>
      </c>
      <c r="F41" s="317">
        <f t="shared" si="26"/>
        <v>0</v>
      </c>
      <c r="G41" s="317">
        <f t="shared" si="26"/>
        <v>0</v>
      </c>
      <c r="H41" s="317">
        <f t="shared" si="26"/>
        <v>0</v>
      </c>
      <c r="I41" s="317">
        <f t="shared" si="26"/>
        <v>0</v>
      </c>
      <c r="J41" s="317">
        <f t="shared" si="26"/>
        <v>0</v>
      </c>
      <c r="K41" s="317">
        <f t="shared" si="26"/>
        <v>0</v>
      </c>
      <c r="L41" s="317">
        <f t="shared" si="26"/>
        <v>0</v>
      </c>
      <c r="M41" s="317">
        <f t="shared" si="26"/>
        <v>0</v>
      </c>
      <c r="N41" s="317">
        <f t="shared" si="26"/>
        <v>0</v>
      </c>
      <c r="O41" s="317">
        <f t="shared" si="26"/>
        <v>0</v>
      </c>
      <c r="P41" s="317">
        <f t="shared" si="26"/>
        <v>0</v>
      </c>
      <c r="Q41" s="317">
        <f t="shared" si="26"/>
        <v>0</v>
      </c>
      <c r="R41" s="317">
        <f t="shared" si="26"/>
        <v>0</v>
      </c>
      <c r="S41" s="317">
        <f t="shared" si="26"/>
        <v>0</v>
      </c>
      <c r="T41" s="317">
        <f t="shared" si="26"/>
        <v>0</v>
      </c>
      <c r="U41" s="317">
        <f t="shared" si="26"/>
        <v>0</v>
      </c>
      <c r="V41" s="317">
        <f t="shared" si="26"/>
        <v>0</v>
      </c>
      <c r="W41" s="317">
        <f t="shared" si="26"/>
        <v>0</v>
      </c>
      <c r="X41" s="317">
        <f t="shared" si="26"/>
        <v>0</v>
      </c>
      <c r="Y41" s="317">
        <f t="shared" si="26"/>
        <v>0</v>
      </c>
      <c r="Z41" s="317">
        <f t="shared" si="26"/>
        <v>0</v>
      </c>
      <c r="AA41" s="317">
        <f t="shared" si="26"/>
        <v>0</v>
      </c>
      <c r="AB41" s="317">
        <f t="shared" si="26"/>
        <v>0</v>
      </c>
      <c r="AC41" s="317">
        <f t="shared" si="26"/>
        <v>0</v>
      </c>
      <c r="AD41" s="317">
        <f t="shared" si="26"/>
        <v>0</v>
      </c>
      <c r="AE41" s="317">
        <f t="shared" si="26"/>
        <v>0</v>
      </c>
      <c r="AF41" s="317">
        <f t="shared" si="26"/>
        <v>0</v>
      </c>
      <c r="AG41" s="317">
        <f t="shared" si="26"/>
        <v>0</v>
      </c>
      <c r="AH41" s="317">
        <f t="shared" si="26"/>
        <v>558.19701834134617</v>
      </c>
      <c r="AI41" s="317">
        <f t="shared" si="26"/>
        <v>612.96139080485864</v>
      </c>
      <c r="AJ41" s="317">
        <f t="shared" ref="AJ41:BM41" si="27">AJ24-AJ31-AJ37</f>
        <v>710.32522475643782</v>
      </c>
      <c r="AK41" s="317">
        <f t="shared" si="27"/>
        <v>902.85950535117468</v>
      </c>
      <c r="AL41" s="317">
        <f t="shared" si="27"/>
        <v>904.9506756389485</v>
      </c>
      <c r="AM41" s="317">
        <f t="shared" si="27"/>
        <v>897.80233662052933</v>
      </c>
      <c r="AN41" s="317">
        <f t="shared" si="27"/>
        <v>1024.605697097172</v>
      </c>
      <c r="AO41" s="317">
        <f t="shared" si="27"/>
        <v>1089.3438834376507</v>
      </c>
      <c r="AP41" s="317">
        <f t="shared" si="27"/>
        <v>1055.7391735762633</v>
      </c>
      <c r="AQ41" s="317">
        <f t="shared" si="27"/>
        <v>1031.3259005060122</v>
      </c>
      <c r="AR41" s="317">
        <f t="shared" si="27"/>
        <v>1138.1505813332519</v>
      </c>
      <c r="AS41" s="317">
        <f t="shared" si="27"/>
        <v>1151.5800327702086</v>
      </c>
      <c r="AT41" s="317">
        <f t="shared" si="27"/>
        <v>1264.9928467443524</v>
      </c>
      <c r="AU41" s="317">
        <f t="shared" si="27"/>
        <v>1439.8939693975572</v>
      </c>
      <c r="AV41" s="317">
        <f t="shared" si="27"/>
        <v>2139.8142028615439</v>
      </c>
      <c r="AW41" s="317">
        <f t="shared" si="27"/>
        <v>2201.1896462719415</v>
      </c>
      <c r="AX41" s="317">
        <f t="shared" si="27"/>
        <v>2222.1157435008295</v>
      </c>
      <c r="AY41" s="317">
        <f t="shared" si="27"/>
        <v>2341.0075259373625</v>
      </c>
      <c r="AZ41" s="317">
        <f t="shared" si="27"/>
        <v>2342.7761689015279</v>
      </c>
      <c r="BA41" s="317">
        <f t="shared" si="27"/>
        <v>2421.4223544032684</v>
      </c>
      <c r="BB41" s="317">
        <f t="shared" si="27"/>
        <v>2384.0520537199159</v>
      </c>
      <c r="BC41" s="317">
        <f t="shared" si="27"/>
        <v>2613.2515559295671</v>
      </c>
      <c r="BD41" s="317">
        <f t="shared" si="27"/>
        <v>2954.0410477653381</v>
      </c>
      <c r="BE41" s="317">
        <f t="shared" si="27"/>
        <v>3359.0701222524431</v>
      </c>
      <c r="BF41" s="317">
        <f t="shared" si="27"/>
        <v>3797.17622488797</v>
      </c>
      <c r="BG41" s="317">
        <f t="shared" si="27"/>
        <v>2231.5586719846729</v>
      </c>
      <c r="BH41" s="317">
        <f t="shared" si="27"/>
        <v>128.69800000000001</v>
      </c>
      <c r="BI41" s="317">
        <f t="shared" si="27"/>
        <v>82.284999999999997</v>
      </c>
      <c r="BJ41" s="317">
        <f t="shared" si="27"/>
        <v>86.180999999999997</v>
      </c>
      <c r="BK41" s="317">
        <f t="shared" si="27"/>
        <v>88.078000000000003</v>
      </c>
      <c r="BL41" s="317">
        <f t="shared" si="27"/>
        <v>90.198999999999998</v>
      </c>
      <c r="BM41" s="317">
        <f t="shared" si="27"/>
        <v>96.241</v>
      </c>
      <c r="BN41" s="317"/>
      <c r="BO41" s="317"/>
      <c r="BP41" s="317"/>
      <c r="BQ41" s="317"/>
      <c r="BR41" s="317"/>
      <c r="BS41" s="317"/>
      <c r="BT41" s="317"/>
      <c r="BU41" s="317"/>
      <c r="BV41" s="317"/>
      <c r="BW41" s="317"/>
      <c r="BX41" s="317"/>
      <c r="BY41" s="317"/>
      <c r="BZ41" s="317"/>
      <c r="CA41" s="317"/>
      <c r="CB41" s="317"/>
      <c r="CC41" s="318"/>
    </row>
    <row r="42" spans="1:81" s="49" customFormat="1" x14ac:dyDescent="0.4">
      <c r="B42" s="178" t="s">
        <v>651</v>
      </c>
      <c r="C42" s="65"/>
      <c r="D42" s="317">
        <f t="shared" ref="D42:AI42" si="28">D25-D32-D38</f>
        <v>0</v>
      </c>
      <c r="E42" s="317">
        <f t="shared" si="28"/>
        <v>0</v>
      </c>
      <c r="F42" s="317">
        <f t="shared" si="28"/>
        <v>0</v>
      </c>
      <c r="G42" s="317">
        <f t="shared" si="28"/>
        <v>0</v>
      </c>
      <c r="H42" s="317">
        <f t="shared" si="28"/>
        <v>0</v>
      </c>
      <c r="I42" s="317">
        <f t="shared" si="28"/>
        <v>0</v>
      </c>
      <c r="J42" s="317">
        <f t="shared" si="28"/>
        <v>0</v>
      </c>
      <c r="K42" s="317">
        <f t="shared" si="28"/>
        <v>0</v>
      </c>
      <c r="L42" s="317">
        <f t="shared" si="28"/>
        <v>0</v>
      </c>
      <c r="M42" s="317">
        <f t="shared" si="28"/>
        <v>0</v>
      </c>
      <c r="N42" s="317">
        <f t="shared" si="28"/>
        <v>0</v>
      </c>
      <c r="O42" s="317">
        <f t="shared" si="28"/>
        <v>0</v>
      </c>
      <c r="P42" s="317">
        <f t="shared" si="28"/>
        <v>0</v>
      </c>
      <c r="Q42" s="317">
        <f t="shared" si="28"/>
        <v>0</v>
      </c>
      <c r="R42" s="317">
        <f t="shared" si="28"/>
        <v>0</v>
      </c>
      <c r="S42" s="317">
        <f t="shared" si="28"/>
        <v>0</v>
      </c>
      <c r="T42" s="317">
        <f t="shared" si="28"/>
        <v>0</v>
      </c>
      <c r="U42" s="317">
        <f t="shared" si="28"/>
        <v>0</v>
      </c>
      <c r="V42" s="317">
        <f t="shared" si="28"/>
        <v>0</v>
      </c>
      <c r="W42" s="317">
        <f t="shared" si="28"/>
        <v>0</v>
      </c>
      <c r="X42" s="317">
        <f t="shared" si="28"/>
        <v>0</v>
      </c>
      <c r="Y42" s="317">
        <f t="shared" si="28"/>
        <v>0</v>
      </c>
      <c r="Z42" s="317">
        <f t="shared" si="28"/>
        <v>0</v>
      </c>
      <c r="AA42" s="317">
        <f t="shared" si="28"/>
        <v>0</v>
      </c>
      <c r="AB42" s="317">
        <f t="shared" si="28"/>
        <v>0</v>
      </c>
      <c r="AC42" s="317">
        <f t="shared" si="28"/>
        <v>0</v>
      </c>
      <c r="AD42" s="317">
        <f t="shared" si="28"/>
        <v>0</v>
      </c>
      <c r="AE42" s="317">
        <f t="shared" si="28"/>
        <v>0</v>
      </c>
      <c r="AF42" s="317">
        <f t="shared" si="28"/>
        <v>0</v>
      </c>
      <c r="AG42" s="317">
        <f t="shared" si="28"/>
        <v>0</v>
      </c>
      <c r="AH42" s="317">
        <f t="shared" si="28"/>
        <v>93.806505964285719</v>
      </c>
      <c r="AI42" s="317">
        <f t="shared" si="28"/>
        <v>104.0453861951414</v>
      </c>
      <c r="AJ42" s="317">
        <f t="shared" ref="AJ42:BM42" si="29">AJ25-AJ32-AJ38</f>
        <v>120.80808955125451</v>
      </c>
      <c r="AK42" s="317">
        <f t="shared" si="29"/>
        <v>138.44444914882521</v>
      </c>
      <c r="AL42" s="317">
        <f t="shared" si="29"/>
        <v>181.78647286105146</v>
      </c>
      <c r="AM42" s="317">
        <f t="shared" si="29"/>
        <v>199.52941462947058</v>
      </c>
      <c r="AN42" s="317">
        <f t="shared" si="29"/>
        <v>215.83257240282799</v>
      </c>
      <c r="AO42" s="317">
        <f t="shared" si="29"/>
        <v>243.32679613377786</v>
      </c>
      <c r="AP42" s="317">
        <f t="shared" si="29"/>
        <v>286.83780135706996</v>
      </c>
      <c r="AQ42" s="317">
        <f t="shared" si="29"/>
        <v>282.671405493988</v>
      </c>
      <c r="AR42" s="317">
        <f t="shared" si="29"/>
        <v>375.87427133341498</v>
      </c>
      <c r="AS42" s="317">
        <f t="shared" si="29"/>
        <v>430.11184789645802</v>
      </c>
      <c r="AT42" s="317">
        <f t="shared" si="29"/>
        <v>595.96645641028135</v>
      </c>
      <c r="AU42" s="317">
        <f t="shared" si="29"/>
        <v>677.0004700414238</v>
      </c>
      <c r="AV42" s="317">
        <f t="shared" si="29"/>
        <v>1053.0353483777578</v>
      </c>
      <c r="AW42" s="317">
        <f t="shared" si="29"/>
        <v>1376.1966682914904</v>
      </c>
      <c r="AX42" s="317">
        <f t="shared" si="29"/>
        <v>1739.0475080707897</v>
      </c>
      <c r="AY42" s="317">
        <f t="shared" si="29"/>
        <v>2080.1777994921849</v>
      </c>
      <c r="AZ42" s="317">
        <f t="shared" si="29"/>
        <v>2194.9350127506436</v>
      </c>
      <c r="BA42" s="317">
        <f t="shared" si="29"/>
        <v>2314.1157500013701</v>
      </c>
      <c r="BB42" s="317">
        <f t="shared" si="29"/>
        <v>2517.2344080489484</v>
      </c>
      <c r="BC42" s="317">
        <f t="shared" si="29"/>
        <v>2653.7102235258189</v>
      </c>
      <c r="BD42" s="317">
        <f t="shared" si="29"/>
        <v>2884.514284208125</v>
      </c>
      <c r="BE42" s="317">
        <f t="shared" si="29"/>
        <v>3145.1065096059328</v>
      </c>
      <c r="BF42" s="317">
        <f t="shared" si="29"/>
        <v>3398.2107181263036</v>
      </c>
      <c r="BG42" s="317">
        <f t="shared" si="29"/>
        <v>3635.1572524408011</v>
      </c>
      <c r="BH42" s="317">
        <f t="shared" si="29"/>
        <v>3834.7987110764971</v>
      </c>
      <c r="BI42" s="317">
        <f t="shared" si="29"/>
        <v>4059.7725364124926</v>
      </c>
      <c r="BJ42" s="317">
        <f t="shared" si="29"/>
        <v>4238.0748212922626</v>
      </c>
      <c r="BK42" s="317">
        <f t="shared" si="29"/>
        <v>4575.3384345259483</v>
      </c>
      <c r="BL42" s="317">
        <f t="shared" si="29"/>
        <v>4637.914893298157</v>
      </c>
      <c r="BM42" s="317">
        <f t="shared" si="29"/>
        <v>4833.5829787550338</v>
      </c>
      <c r="BN42" s="317">
        <f t="shared" ref="BN42:CC42" si="30">BN32</f>
        <v>0</v>
      </c>
      <c r="BO42" s="317">
        <f t="shared" si="30"/>
        <v>0</v>
      </c>
      <c r="BP42" s="317">
        <f t="shared" si="30"/>
        <v>0</v>
      </c>
      <c r="BQ42" s="317">
        <f t="shared" si="30"/>
        <v>0</v>
      </c>
      <c r="BR42" s="317">
        <f t="shared" si="30"/>
        <v>0</v>
      </c>
      <c r="BS42" s="317">
        <f t="shared" si="30"/>
        <v>0</v>
      </c>
      <c r="BT42" s="317">
        <f t="shared" si="30"/>
        <v>0</v>
      </c>
      <c r="BU42" s="317">
        <f t="shared" si="30"/>
        <v>0</v>
      </c>
      <c r="BV42" s="317">
        <f t="shared" si="30"/>
        <v>0</v>
      </c>
      <c r="BW42" s="317">
        <f t="shared" si="30"/>
        <v>0</v>
      </c>
      <c r="BX42" s="317">
        <f t="shared" si="30"/>
        <v>0</v>
      </c>
      <c r="BY42" s="317">
        <f t="shared" si="30"/>
        <v>0</v>
      </c>
      <c r="BZ42" s="317">
        <f t="shared" si="30"/>
        <v>0</v>
      </c>
      <c r="CA42" s="317">
        <f t="shared" si="30"/>
        <v>0</v>
      </c>
      <c r="CB42" s="317">
        <f t="shared" si="30"/>
        <v>0</v>
      </c>
      <c r="CC42" s="318">
        <f t="shared" si="30"/>
        <v>0</v>
      </c>
    </row>
    <row r="43" spans="1:81" s="49" customFormat="1" x14ac:dyDescent="0.4">
      <c r="B43" s="178" t="s">
        <v>667</v>
      </c>
      <c r="C43" s="65"/>
      <c r="D43" s="317">
        <f t="shared" ref="D43:AI43" si="31">D26-D33</f>
        <v>0</v>
      </c>
      <c r="E43" s="317">
        <f t="shared" si="31"/>
        <v>0</v>
      </c>
      <c r="F43" s="317">
        <f t="shared" si="31"/>
        <v>0</v>
      </c>
      <c r="G43" s="317">
        <f t="shared" si="31"/>
        <v>0</v>
      </c>
      <c r="H43" s="317">
        <f t="shared" si="31"/>
        <v>0</v>
      </c>
      <c r="I43" s="317">
        <f t="shared" si="31"/>
        <v>0</v>
      </c>
      <c r="J43" s="317">
        <f t="shared" si="31"/>
        <v>0</v>
      </c>
      <c r="K43" s="317">
        <f t="shared" si="31"/>
        <v>0</v>
      </c>
      <c r="L43" s="317">
        <f t="shared" si="31"/>
        <v>0</v>
      </c>
      <c r="M43" s="317">
        <f t="shared" si="31"/>
        <v>0</v>
      </c>
      <c r="N43" s="317">
        <f t="shared" si="31"/>
        <v>0</v>
      </c>
      <c r="O43" s="317">
        <f t="shared" si="31"/>
        <v>0</v>
      </c>
      <c r="P43" s="317">
        <f t="shared" si="31"/>
        <v>0</v>
      </c>
      <c r="Q43" s="317">
        <f t="shared" si="31"/>
        <v>0</v>
      </c>
      <c r="R43" s="317">
        <f t="shared" si="31"/>
        <v>0</v>
      </c>
      <c r="S43" s="317">
        <f t="shared" si="31"/>
        <v>0</v>
      </c>
      <c r="T43" s="317">
        <f t="shared" si="31"/>
        <v>0</v>
      </c>
      <c r="U43" s="317">
        <f t="shared" si="31"/>
        <v>0</v>
      </c>
      <c r="V43" s="317">
        <f t="shared" si="31"/>
        <v>0</v>
      </c>
      <c r="W43" s="317">
        <f t="shared" si="31"/>
        <v>0</v>
      </c>
      <c r="X43" s="317">
        <f t="shared" si="31"/>
        <v>0</v>
      </c>
      <c r="Y43" s="317">
        <f t="shared" si="31"/>
        <v>0</v>
      </c>
      <c r="Z43" s="317">
        <f t="shared" si="31"/>
        <v>0</v>
      </c>
      <c r="AA43" s="317">
        <f t="shared" si="31"/>
        <v>0</v>
      </c>
      <c r="AB43" s="317">
        <f t="shared" si="31"/>
        <v>0</v>
      </c>
      <c r="AC43" s="317">
        <f t="shared" si="31"/>
        <v>0</v>
      </c>
      <c r="AD43" s="317">
        <f t="shared" si="31"/>
        <v>0</v>
      </c>
      <c r="AE43" s="317">
        <f t="shared" si="31"/>
        <v>0</v>
      </c>
      <c r="AF43" s="317">
        <f t="shared" si="31"/>
        <v>0</v>
      </c>
      <c r="AG43" s="317">
        <f t="shared" si="31"/>
        <v>0</v>
      </c>
      <c r="AH43" s="317">
        <f t="shared" si="31"/>
        <v>151.84914468732393</v>
      </c>
      <c r="AI43" s="317">
        <f t="shared" si="31"/>
        <v>161.396546</v>
      </c>
      <c r="AJ43" s="317">
        <f t="shared" ref="AJ43:BM43" si="32">AJ26-AJ33</f>
        <v>189.91550753846153</v>
      </c>
      <c r="AK43" s="317">
        <f t="shared" si="32"/>
        <v>266.61219299999999</v>
      </c>
      <c r="AL43" s="317">
        <f t="shared" si="32"/>
        <v>407.03757974999996</v>
      </c>
      <c r="AM43" s="317">
        <f t="shared" si="32"/>
        <v>537.33116100000007</v>
      </c>
      <c r="AN43" s="317">
        <f t="shared" si="32"/>
        <v>613.02091249999989</v>
      </c>
      <c r="AO43" s="317">
        <f t="shared" si="32"/>
        <v>753.53722142857146</v>
      </c>
      <c r="AP43" s="317">
        <f t="shared" si="32"/>
        <v>863.89682319999997</v>
      </c>
      <c r="AQ43" s="317">
        <f t="shared" si="32"/>
        <v>908.76331000000005</v>
      </c>
      <c r="AR43" s="317">
        <f t="shared" si="32"/>
        <v>975.37345499999992</v>
      </c>
      <c r="AS43" s="317">
        <f t="shared" si="32"/>
        <v>1015.1541500000002</v>
      </c>
      <c r="AT43" s="317">
        <f t="shared" si="32"/>
        <v>1254.7130353333334</v>
      </c>
      <c r="AU43" s="317">
        <f t="shared" si="32"/>
        <v>1621.8660026666669</v>
      </c>
      <c r="AV43" s="317">
        <f t="shared" si="32"/>
        <v>1951.8019856666667</v>
      </c>
      <c r="AW43" s="317">
        <f t="shared" si="32"/>
        <v>2094.2903453333338</v>
      </c>
      <c r="AX43" s="317">
        <f t="shared" si="32"/>
        <v>2485.806</v>
      </c>
      <c r="AY43" s="317">
        <f t="shared" si="32"/>
        <v>2644.2919999999999</v>
      </c>
      <c r="AZ43" s="317">
        <f t="shared" si="32"/>
        <v>2657.2889999999998</v>
      </c>
      <c r="BA43" s="317">
        <f t="shared" si="32"/>
        <v>2485.8690000000001</v>
      </c>
      <c r="BB43" s="317">
        <f t="shared" si="32"/>
        <v>2337.3530000000001</v>
      </c>
      <c r="BC43" s="317">
        <f t="shared" si="32"/>
        <v>2195.8409999999999</v>
      </c>
      <c r="BD43" s="317">
        <f t="shared" si="32"/>
        <v>2168.2460000000001</v>
      </c>
      <c r="BE43" s="317">
        <f t="shared" si="32"/>
        <v>2109.9670000000001</v>
      </c>
      <c r="BF43" s="317">
        <f t="shared" si="32"/>
        <v>2011.06</v>
      </c>
      <c r="BG43" s="317">
        <f t="shared" si="32"/>
        <v>2161.7719999999999</v>
      </c>
      <c r="BH43" s="317">
        <f t="shared" si="32"/>
        <v>2111.873761896592</v>
      </c>
      <c r="BI43" s="317">
        <f t="shared" si="32"/>
        <v>1989.0132596399378</v>
      </c>
      <c r="BJ43" s="317">
        <f t="shared" si="32"/>
        <v>1974.8361660033015</v>
      </c>
      <c r="BK43" s="317">
        <f t="shared" si="32"/>
        <v>2099.6680910627874</v>
      </c>
      <c r="BL43" s="317">
        <f t="shared" si="32"/>
        <v>2052.3124513141979</v>
      </c>
      <c r="BM43" s="317">
        <f t="shared" si="32"/>
        <v>2236.7174954270272</v>
      </c>
      <c r="BN43" s="317">
        <f t="shared" ref="BN43:CC43" si="33">BN33</f>
        <v>0</v>
      </c>
      <c r="BO43" s="317">
        <f t="shared" si="33"/>
        <v>0</v>
      </c>
      <c r="BP43" s="317">
        <f t="shared" si="33"/>
        <v>0</v>
      </c>
      <c r="BQ43" s="317">
        <f t="shared" si="33"/>
        <v>0</v>
      </c>
      <c r="BR43" s="317">
        <f t="shared" si="33"/>
        <v>0</v>
      </c>
      <c r="BS43" s="317">
        <f t="shared" si="33"/>
        <v>0</v>
      </c>
      <c r="BT43" s="317">
        <f t="shared" si="33"/>
        <v>0</v>
      </c>
      <c r="BU43" s="317">
        <f t="shared" si="33"/>
        <v>0</v>
      </c>
      <c r="BV43" s="317">
        <f t="shared" si="33"/>
        <v>0</v>
      </c>
      <c r="BW43" s="317">
        <f t="shared" si="33"/>
        <v>0</v>
      </c>
      <c r="BX43" s="317">
        <f t="shared" si="33"/>
        <v>0</v>
      </c>
      <c r="BY43" s="317">
        <f t="shared" si="33"/>
        <v>0</v>
      </c>
      <c r="BZ43" s="317">
        <f t="shared" si="33"/>
        <v>0</v>
      </c>
      <c r="CA43" s="317">
        <f t="shared" si="33"/>
        <v>0</v>
      </c>
      <c r="CB43" s="317">
        <f t="shared" si="33"/>
        <v>0</v>
      </c>
      <c r="CC43" s="318">
        <f t="shared" si="33"/>
        <v>0</v>
      </c>
    </row>
    <row r="44" spans="1:81" s="49" customFormat="1" x14ac:dyDescent="0.4">
      <c r="B44" s="178" t="s">
        <v>668</v>
      </c>
      <c r="C44" s="65"/>
      <c r="D44" s="317">
        <f t="shared" ref="D44:AI44" si="34">D27-D34</f>
        <v>0</v>
      </c>
      <c r="E44" s="317">
        <f t="shared" si="34"/>
        <v>0</v>
      </c>
      <c r="F44" s="317">
        <f t="shared" si="34"/>
        <v>0</v>
      </c>
      <c r="G44" s="317">
        <f t="shared" si="34"/>
        <v>0</v>
      </c>
      <c r="H44" s="317">
        <f t="shared" si="34"/>
        <v>0</v>
      </c>
      <c r="I44" s="317">
        <f t="shared" si="34"/>
        <v>0</v>
      </c>
      <c r="J44" s="317">
        <f t="shared" si="34"/>
        <v>0</v>
      </c>
      <c r="K44" s="317">
        <f t="shared" si="34"/>
        <v>0</v>
      </c>
      <c r="L44" s="317">
        <f t="shared" si="34"/>
        <v>0</v>
      </c>
      <c r="M44" s="317">
        <f t="shared" si="34"/>
        <v>0</v>
      </c>
      <c r="N44" s="317">
        <f t="shared" si="34"/>
        <v>0</v>
      </c>
      <c r="O44" s="317">
        <f t="shared" si="34"/>
        <v>0</v>
      </c>
      <c r="P44" s="317">
        <f t="shared" si="34"/>
        <v>0</v>
      </c>
      <c r="Q44" s="317">
        <f t="shared" si="34"/>
        <v>0</v>
      </c>
      <c r="R44" s="317">
        <f t="shared" si="34"/>
        <v>0</v>
      </c>
      <c r="S44" s="317">
        <f t="shared" si="34"/>
        <v>0</v>
      </c>
      <c r="T44" s="317">
        <f t="shared" si="34"/>
        <v>0</v>
      </c>
      <c r="U44" s="317">
        <f t="shared" si="34"/>
        <v>0</v>
      </c>
      <c r="V44" s="317">
        <f t="shared" si="34"/>
        <v>0</v>
      </c>
      <c r="W44" s="317">
        <f t="shared" si="34"/>
        <v>0</v>
      </c>
      <c r="X44" s="317">
        <f t="shared" si="34"/>
        <v>0</v>
      </c>
      <c r="Y44" s="317">
        <f t="shared" si="34"/>
        <v>0</v>
      </c>
      <c r="Z44" s="317">
        <f t="shared" si="34"/>
        <v>0</v>
      </c>
      <c r="AA44" s="317">
        <f t="shared" si="34"/>
        <v>0</v>
      </c>
      <c r="AB44" s="317">
        <f t="shared" si="34"/>
        <v>0</v>
      </c>
      <c r="AC44" s="317">
        <f t="shared" si="34"/>
        <v>0</v>
      </c>
      <c r="AD44" s="317">
        <f t="shared" si="34"/>
        <v>0</v>
      </c>
      <c r="AE44" s="317">
        <f t="shared" si="34"/>
        <v>0</v>
      </c>
      <c r="AF44" s="317">
        <f t="shared" si="34"/>
        <v>0</v>
      </c>
      <c r="AG44" s="317">
        <f t="shared" si="34"/>
        <v>0</v>
      </c>
      <c r="AH44" s="317">
        <f t="shared" si="34"/>
        <v>28.682352590163934</v>
      </c>
      <c r="AI44" s="317">
        <f t="shared" si="34"/>
        <v>31.458064131147541</v>
      </c>
      <c r="AJ44" s="317">
        <f t="shared" ref="AJ44:BM44" si="35">AJ27-AJ34</f>
        <v>37.967785413333331</v>
      </c>
      <c r="AK44" s="317">
        <f t="shared" si="35"/>
        <v>42.738568057044823</v>
      </c>
      <c r="AL44" s="317">
        <f t="shared" si="35"/>
        <v>55.359052111111112</v>
      </c>
      <c r="AM44" s="317">
        <f t="shared" si="35"/>
        <v>64.756767801242233</v>
      </c>
      <c r="AN44" s="317">
        <f t="shared" si="35"/>
        <v>74.576876948717953</v>
      </c>
      <c r="AO44" s="317">
        <f t="shared" si="35"/>
        <v>90.199773981566821</v>
      </c>
      <c r="AP44" s="317">
        <f t="shared" si="35"/>
        <v>115.59811921111111</v>
      </c>
      <c r="AQ44" s="317">
        <f t="shared" si="35"/>
        <v>126.28601989204546</v>
      </c>
      <c r="AR44" s="317">
        <f t="shared" si="35"/>
        <v>154.39197187311177</v>
      </c>
      <c r="AS44" s="317">
        <f t="shared" si="35"/>
        <v>153.80497495</v>
      </c>
      <c r="AT44" s="317">
        <f t="shared" si="35"/>
        <v>128.6083448189859</v>
      </c>
      <c r="AU44" s="317">
        <f t="shared" si="35"/>
        <v>223.23782629666314</v>
      </c>
      <c r="AV44" s="317">
        <f t="shared" si="35"/>
        <v>200.86834234174069</v>
      </c>
      <c r="AW44" s="317">
        <f t="shared" si="35"/>
        <v>192.80843317810428</v>
      </c>
      <c r="AX44" s="317">
        <f t="shared" si="35"/>
        <v>239.041</v>
      </c>
      <c r="AY44" s="317">
        <f t="shared" si="35"/>
        <v>311.50299999999999</v>
      </c>
      <c r="AZ44" s="317">
        <f t="shared" si="35"/>
        <v>441.04899999999998</v>
      </c>
      <c r="BA44" s="317">
        <f t="shared" si="35"/>
        <v>460.20699999999999</v>
      </c>
      <c r="BB44" s="317">
        <f t="shared" si="35"/>
        <v>403.69499999999999</v>
      </c>
      <c r="BC44" s="317">
        <f t="shared" si="35"/>
        <v>396.09899999999999</v>
      </c>
      <c r="BD44" s="317">
        <f t="shared" si="35"/>
        <v>384.78499999999997</v>
      </c>
      <c r="BE44" s="317">
        <f t="shared" si="35"/>
        <v>372.33699999999999</v>
      </c>
      <c r="BF44" s="317">
        <f t="shared" si="35"/>
        <v>359.63499999999999</v>
      </c>
      <c r="BG44" s="317">
        <f t="shared" si="35"/>
        <v>382.24400000000003</v>
      </c>
      <c r="BH44" s="317">
        <f t="shared" si="35"/>
        <v>374.59165266825556</v>
      </c>
      <c r="BI44" s="317">
        <f t="shared" si="35"/>
        <v>294.59889726305926</v>
      </c>
      <c r="BJ44" s="317">
        <f t="shared" si="35"/>
        <v>291.2232684141797</v>
      </c>
      <c r="BK44" s="317">
        <f t="shared" si="35"/>
        <v>345.46664666673598</v>
      </c>
      <c r="BL44" s="317">
        <f t="shared" si="35"/>
        <v>267</v>
      </c>
      <c r="BM44" s="317">
        <f t="shared" si="35"/>
        <v>75</v>
      </c>
      <c r="BN44" s="317">
        <f t="shared" ref="BN44:CC44" si="36">BN34</f>
        <v>0</v>
      </c>
      <c r="BO44" s="317">
        <f t="shared" si="36"/>
        <v>0</v>
      </c>
      <c r="BP44" s="317">
        <f t="shared" si="36"/>
        <v>0</v>
      </c>
      <c r="BQ44" s="317">
        <f t="shared" si="36"/>
        <v>0</v>
      </c>
      <c r="BR44" s="317">
        <f t="shared" si="36"/>
        <v>0</v>
      </c>
      <c r="BS44" s="317">
        <f t="shared" si="36"/>
        <v>0</v>
      </c>
      <c r="BT44" s="317">
        <f t="shared" si="36"/>
        <v>0</v>
      </c>
      <c r="BU44" s="317">
        <f t="shared" si="36"/>
        <v>0</v>
      </c>
      <c r="BV44" s="317">
        <f t="shared" si="36"/>
        <v>0</v>
      </c>
      <c r="BW44" s="317">
        <f t="shared" si="36"/>
        <v>0</v>
      </c>
      <c r="BX44" s="317">
        <f t="shared" si="36"/>
        <v>0</v>
      </c>
      <c r="BY44" s="317">
        <f t="shared" si="36"/>
        <v>0</v>
      </c>
      <c r="BZ44" s="317">
        <f t="shared" si="36"/>
        <v>0</v>
      </c>
      <c r="CA44" s="317">
        <f t="shared" si="36"/>
        <v>0</v>
      </c>
      <c r="CB44" s="317">
        <f t="shared" si="36"/>
        <v>0</v>
      </c>
      <c r="CC44" s="318">
        <f t="shared" si="36"/>
        <v>0</v>
      </c>
    </row>
    <row r="45" spans="1:81" s="29" customFormat="1" ht="27" customHeight="1" thickBot="1" x14ac:dyDescent="0.4">
      <c r="B45" s="407" t="s">
        <v>669</v>
      </c>
      <c r="C45" s="408"/>
      <c r="D45" s="409">
        <f t="shared" ref="D45:AI45" si="37">D28-D35</f>
        <v>0</v>
      </c>
      <c r="E45" s="409">
        <f t="shared" si="37"/>
        <v>0</v>
      </c>
      <c r="F45" s="409">
        <f t="shared" si="37"/>
        <v>0</v>
      </c>
      <c r="G45" s="409">
        <f t="shared" si="37"/>
        <v>0</v>
      </c>
      <c r="H45" s="409">
        <f t="shared" si="37"/>
        <v>0</v>
      </c>
      <c r="I45" s="409">
        <f t="shared" si="37"/>
        <v>0</v>
      </c>
      <c r="J45" s="409">
        <f t="shared" si="37"/>
        <v>0</v>
      </c>
      <c r="K45" s="409">
        <f t="shared" si="37"/>
        <v>0</v>
      </c>
      <c r="L45" s="409">
        <f t="shared" si="37"/>
        <v>0</v>
      </c>
      <c r="M45" s="409">
        <f t="shared" si="37"/>
        <v>0</v>
      </c>
      <c r="N45" s="409">
        <f t="shared" si="37"/>
        <v>0</v>
      </c>
      <c r="O45" s="409">
        <f t="shared" si="37"/>
        <v>0</v>
      </c>
      <c r="P45" s="409">
        <f t="shared" si="37"/>
        <v>0</v>
      </c>
      <c r="Q45" s="409">
        <f t="shared" si="37"/>
        <v>0</v>
      </c>
      <c r="R45" s="409">
        <f t="shared" si="37"/>
        <v>0</v>
      </c>
      <c r="S45" s="409">
        <f t="shared" si="37"/>
        <v>0</v>
      </c>
      <c r="T45" s="409">
        <f t="shared" si="37"/>
        <v>0</v>
      </c>
      <c r="U45" s="409">
        <f t="shared" si="37"/>
        <v>0</v>
      </c>
      <c r="V45" s="409">
        <f t="shared" si="37"/>
        <v>0</v>
      </c>
      <c r="W45" s="409">
        <f t="shared" si="37"/>
        <v>0</v>
      </c>
      <c r="X45" s="409">
        <f t="shared" si="37"/>
        <v>0</v>
      </c>
      <c r="Y45" s="409">
        <f t="shared" si="37"/>
        <v>0</v>
      </c>
      <c r="Z45" s="409">
        <f t="shared" si="37"/>
        <v>0</v>
      </c>
      <c r="AA45" s="409">
        <f t="shared" si="37"/>
        <v>0</v>
      </c>
      <c r="AB45" s="409">
        <f t="shared" si="37"/>
        <v>0</v>
      </c>
      <c r="AC45" s="409">
        <f t="shared" si="37"/>
        <v>0</v>
      </c>
      <c r="AD45" s="409">
        <f t="shared" si="37"/>
        <v>0</v>
      </c>
      <c r="AE45" s="409">
        <f t="shared" si="37"/>
        <v>0</v>
      </c>
      <c r="AF45" s="409">
        <f t="shared" si="37"/>
        <v>0</v>
      </c>
      <c r="AG45" s="409">
        <f t="shared" si="37"/>
        <v>0</v>
      </c>
      <c r="AH45" s="409">
        <f t="shared" si="37"/>
        <v>19.429980786885245</v>
      </c>
      <c r="AI45" s="409">
        <f t="shared" si="37"/>
        <v>24.98140386885246</v>
      </c>
      <c r="AJ45" s="409">
        <f t="shared" ref="AJ45:BM45" si="38">AJ28-AJ35</f>
        <v>31.485480586666668</v>
      </c>
      <c r="AK45" s="409">
        <f t="shared" si="38"/>
        <v>42.065662942955178</v>
      </c>
      <c r="AL45" s="409">
        <f t="shared" si="38"/>
        <v>58.989153888888886</v>
      </c>
      <c r="AM45" s="409">
        <f t="shared" si="38"/>
        <v>80.04656019875776</v>
      </c>
      <c r="AN45" s="409">
        <f t="shared" si="38"/>
        <v>100.63385805128205</v>
      </c>
      <c r="AO45" s="409">
        <f t="shared" si="38"/>
        <v>103.59578001843317</v>
      </c>
      <c r="AP45" s="409">
        <f t="shared" si="38"/>
        <v>135.62299025555555</v>
      </c>
      <c r="AQ45" s="409">
        <f t="shared" si="38"/>
        <v>195.83484244128789</v>
      </c>
      <c r="AR45" s="409">
        <f t="shared" si="38"/>
        <v>126.39782312688821</v>
      </c>
      <c r="AS45" s="409">
        <f t="shared" si="38"/>
        <v>125.84043405</v>
      </c>
      <c r="AT45" s="409">
        <f t="shared" si="38"/>
        <v>220.96582318101412</v>
      </c>
      <c r="AU45" s="409">
        <f t="shared" si="38"/>
        <v>356.26081221506735</v>
      </c>
      <c r="AV45" s="409">
        <f t="shared" si="38"/>
        <v>253.07357532492722</v>
      </c>
      <c r="AW45" s="409">
        <f t="shared" si="38"/>
        <v>248.79294115522868</v>
      </c>
      <c r="AX45" s="409">
        <f t="shared" si="38"/>
        <v>369.89999999999884</v>
      </c>
      <c r="AY45" s="409">
        <f t="shared" si="38"/>
        <v>427.30699999999945</v>
      </c>
      <c r="AZ45" s="409">
        <f t="shared" si="38"/>
        <v>378.41800000000001</v>
      </c>
      <c r="BA45" s="409">
        <f t="shared" si="38"/>
        <v>335.34300000000093</v>
      </c>
      <c r="BB45" s="409">
        <f t="shared" si="38"/>
        <v>309.75799999999867</v>
      </c>
      <c r="BC45" s="409">
        <f t="shared" si="38"/>
        <v>230.18900000000011</v>
      </c>
      <c r="BD45" s="409">
        <f t="shared" si="38"/>
        <v>222.10499999999894</v>
      </c>
      <c r="BE45" s="409">
        <f t="shared" si="38"/>
        <v>243.31711941217159</v>
      </c>
      <c r="BF45" s="409">
        <f t="shared" si="38"/>
        <v>261.18071095259984</v>
      </c>
      <c r="BG45" s="409">
        <f t="shared" si="38"/>
        <v>391.25825241992959</v>
      </c>
      <c r="BH45" s="409">
        <f t="shared" si="38"/>
        <v>300.95087435865469</v>
      </c>
      <c r="BI45" s="409">
        <f t="shared" si="38"/>
        <v>198.32631128951041</v>
      </c>
      <c r="BJ45" s="409">
        <f t="shared" si="38"/>
        <v>198.45559320025581</v>
      </c>
      <c r="BK45" s="409">
        <f t="shared" si="38"/>
        <v>181.92271651984206</v>
      </c>
      <c r="BL45" s="409">
        <f t="shared" si="38"/>
        <v>181.6169849299115</v>
      </c>
      <c r="BM45" s="409">
        <f t="shared" si="38"/>
        <v>255.07000040967989</v>
      </c>
      <c r="BN45" s="409">
        <f t="shared" ref="BN45:CC45" si="39">BN35</f>
        <v>0</v>
      </c>
      <c r="BO45" s="409">
        <f t="shared" si="39"/>
        <v>0</v>
      </c>
      <c r="BP45" s="409">
        <f t="shared" si="39"/>
        <v>0</v>
      </c>
      <c r="BQ45" s="409">
        <f t="shared" si="39"/>
        <v>0</v>
      </c>
      <c r="BR45" s="409">
        <f t="shared" si="39"/>
        <v>0</v>
      </c>
      <c r="BS45" s="409">
        <f t="shared" si="39"/>
        <v>0</v>
      </c>
      <c r="BT45" s="409">
        <f t="shared" si="39"/>
        <v>0</v>
      </c>
      <c r="BU45" s="409">
        <f t="shared" si="39"/>
        <v>0</v>
      </c>
      <c r="BV45" s="409">
        <f t="shared" si="39"/>
        <v>0</v>
      </c>
      <c r="BW45" s="409">
        <f t="shared" si="39"/>
        <v>0</v>
      </c>
      <c r="BX45" s="409">
        <f t="shared" si="39"/>
        <v>0</v>
      </c>
      <c r="BY45" s="409">
        <f t="shared" si="39"/>
        <v>0</v>
      </c>
      <c r="BZ45" s="409">
        <f t="shared" si="39"/>
        <v>0</v>
      </c>
      <c r="CA45" s="409">
        <f t="shared" si="39"/>
        <v>0</v>
      </c>
      <c r="CB45" s="409">
        <f t="shared" si="39"/>
        <v>0</v>
      </c>
      <c r="CC45" s="410">
        <f t="shared" si="39"/>
        <v>0</v>
      </c>
    </row>
    <row r="46" spans="1:81" ht="26.25" customHeight="1" x14ac:dyDescent="0.4">
      <c r="A46" s="322"/>
      <c r="B46" s="154" t="s">
        <v>674</v>
      </c>
      <c r="C46" s="358"/>
      <c r="D46" s="47" t="s">
        <v>141</v>
      </c>
      <c r="E46" s="47" t="s">
        <v>142</v>
      </c>
      <c r="F46" s="47" t="s">
        <v>143</v>
      </c>
      <c r="G46" s="47" t="s">
        <v>144</v>
      </c>
      <c r="H46" s="47" t="s">
        <v>145</v>
      </c>
      <c r="I46" s="47" t="s">
        <v>146</v>
      </c>
      <c r="J46" s="47" t="s">
        <v>147</v>
      </c>
      <c r="K46" s="47" t="s">
        <v>148</v>
      </c>
      <c r="L46" s="47" t="s">
        <v>149</v>
      </c>
      <c r="M46" s="47" t="s">
        <v>150</v>
      </c>
      <c r="N46" s="47" t="s">
        <v>151</v>
      </c>
      <c r="O46" s="47" t="s">
        <v>152</v>
      </c>
      <c r="P46" s="47" t="s">
        <v>153</v>
      </c>
      <c r="Q46" s="47" t="s">
        <v>154</v>
      </c>
      <c r="R46" s="47" t="s">
        <v>155</v>
      </c>
      <c r="S46" s="47" t="s">
        <v>156</v>
      </c>
      <c r="T46" s="47" t="s">
        <v>157</v>
      </c>
      <c r="U46" s="47" t="s">
        <v>158</v>
      </c>
      <c r="V46" s="47" t="s">
        <v>159</v>
      </c>
      <c r="W46" s="47" t="s">
        <v>160</v>
      </c>
      <c r="X46" s="47" t="s">
        <v>161</v>
      </c>
      <c r="Y46" s="47" t="s">
        <v>162</v>
      </c>
      <c r="Z46" s="47" t="s">
        <v>163</v>
      </c>
      <c r="AA46" s="47" t="s">
        <v>164</v>
      </c>
      <c r="AB46" s="47" t="s">
        <v>165</v>
      </c>
      <c r="AC46" s="47" t="s">
        <v>166</v>
      </c>
      <c r="AD46" s="47" t="s">
        <v>167</v>
      </c>
      <c r="AE46" s="47" t="s">
        <v>168</v>
      </c>
      <c r="AF46" s="47" t="s">
        <v>169</v>
      </c>
      <c r="AG46" s="47" t="s">
        <v>170</v>
      </c>
      <c r="AH46" s="47" t="s">
        <v>171</v>
      </c>
      <c r="AI46" s="47" t="s">
        <v>172</v>
      </c>
      <c r="AJ46" s="47" t="s">
        <v>173</v>
      </c>
      <c r="AK46" s="47" t="s">
        <v>174</v>
      </c>
      <c r="AL46" s="47" t="s">
        <v>175</v>
      </c>
      <c r="AM46" s="47" t="s">
        <v>176</v>
      </c>
      <c r="AN46" s="47" t="s">
        <v>177</v>
      </c>
      <c r="AO46" s="47" t="s">
        <v>178</v>
      </c>
      <c r="AP46" s="47" t="s">
        <v>179</v>
      </c>
      <c r="AQ46" s="47" t="s">
        <v>180</v>
      </c>
      <c r="AR46" s="47" t="s">
        <v>181</v>
      </c>
      <c r="AS46" s="47" t="s">
        <v>182</v>
      </c>
      <c r="AT46" s="47" t="s">
        <v>183</v>
      </c>
      <c r="AU46" s="47" t="s">
        <v>184</v>
      </c>
      <c r="AV46" s="47" t="s">
        <v>185</v>
      </c>
      <c r="AW46" s="47" t="s">
        <v>186</v>
      </c>
      <c r="AX46" s="47" t="s">
        <v>187</v>
      </c>
      <c r="AY46" s="47" t="s">
        <v>87</v>
      </c>
      <c r="AZ46" s="47" t="s">
        <v>88</v>
      </c>
      <c r="BA46" s="47" t="s">
        <v>89</v>
      </c>
      <c r="BB46" s="47" t="s">
        <v>90</v>
      </c>
      <c r="BC46" s="47" t="s">
        <v>91</v>
      </c>
      <c r="BD46" s="47" t="s">
        <v>92</v>
      </c>
      <c r="BE46" s="47" t="s">
        <v>93</v>
      </c>
      <c r="BF46" s="47" t="s">
        <v>94</v>
      </c>
      <c r="BG46" s="47" t="s">
        <v>95</v>
      </c>
      <c r="BH46" s="47" t="s">
        <v>96</v>
      </c>
      <c r="BI46" s="47" t="s">
        <v>97</v>
      </c>
      <c r="BJ46" s="47" t="s">
        <v>98</v>
      </c>
      <c r="BK46" s="47" t="s">
        <v>99</v>
      </c>
      <c r="BL46" s="47" t="s">
        <v>100</v>
      </c>
      <c r="BM46" s="47" t="s">
        <v>101</v>
      </c>
      <c r="BN46" s="47" t="s">
        <v>102</v>
      </c>
      <c r="BO46" s="47" t="s">
        <v>103</v>
      </c>
      <c r="BP46" s="47" t="s">
        <v>104</v>
      </c>
      <c r="BQ46" s="47" t="s">
        <v>105</v>
      </c>
      <c r="BR46" s="47" t="s">
        <v>106</v>
      </c>
      <c r="BS46" s="47" t="s">
        <v>107</v>
      </c>
      <c r="BT46" s="47" t="s">
        <v>108</v>
      </c>
      <c r="BU46" s="47" t="s">
        <v>109</v>
      </c>
      <c r="BV46" s="47" t="s">
        <v>110</v>
      </c>
      <c r="BW46" s="47" t="s">
        <v>111</v>
      </c>
      <c r="BX46" s="47" t="s">
        <v>112</v>
      </c>
      <c r="BY46" s="47" t="s">
        <v>113</v>
      </c>
      <c r="BZ46" s="47" t="s">
        <v>114</v>
      </c>
      <c r="CA46" s="47" t="s">
        <v>115</v>
      </c>
      <c r="CB46" s="47" t="s">
        <v>116</v>
      </c>
      <c r="CC46" s="48" t="s">
        <v>117</v>
      </c>
    </row>
    <row r="47" spans="1:81" ht="15" customHeight="1" x14ac:dyDescent="0.4">
      <c r="A47" s="322"/>
      <c r="B47" s="302" t="s">
        <v>302</v>
      </c>
      <c r="C47" s="323"/>
      <c r="D47" s="248" t="s">
        <v>119</v>
      </c>
      <c r="E47" s="248" t="s">
        <v>119</v>
      </c>
      <c r="F47" s="248" t="s">
        <v>119</v>
      </c>
      <c r="G47" s="248" t="s">
        <v>119</v>
      </c>
      <c r="H47" s="248" t="s">
        <v>119</v>
      </c>
      <c r="I47" s="248" t="s">
        <v>119</v>
      </c>
      <c r="J47" s="248" t="s">
        <v>119</v>
      </c>
      <c r="K47" s="248" t="s">
        <v>119</v>
      </c>
      <c r="L47" s="248" t="s">
        <v>119</v>
      </c>
      <c r="M47" s="248" t="s">
        <v>119</v>
      </c>
      <c r="N47" s="248" t="s">
        <v>119</v>
      </c>
      <c r="O47" s="248" t="s">
        <v>119</v>
      </c>
      <c r="P47" s="248" t="s">
        <v>119</v>
      </c>
      <c r="Q47" s="248" t="s">
        <v>119</v>
      </c>
      <c r="R47" s="248" t="s">
        <v>119</v>
      </c>
      <c r="S47" s="248" t="s">
        <v>119</v>
      </c>
      <c r="T47" s="248" t="s">
        <v>119</v>
      </c>
      <c r="U47" s="248" t="s">
        <v>119</v>
      </c>
      <c r="V47" s="248" t="s">
        <v>119</v>
      </c>
      <c r="W47" s="248" t="s">
        <v>119</v>
      </c>
      <c r="X47" s="248" t="s">
        <v>119</v>
      </c>
      <c r="Y47" s="248" t="s">
        <v>119</v>
      </c>
      <c r="Z47" s="248" t="s">
        <v>119</v>
      </c>
      <c r="AA47" s="248" t="s">
        <v>119</v>
      </c>
      <c r="AB47" s="248" t="s">
        <v>119</v>
      </c>
      <c r="AC47" s="248" t="s">
        <v>119</v>
      </c>
      <c r="AD47" s="248" t="s">
        <v>119</v>
      </c>
      <c r="AE47" s="248" t="s">
        <v>119</v>
      </c>
      <c r="AF47" s="248" t="s">
        <v>119</v>
      </c>
      <c r="AG47" s="248" t="s">
        <v>119</v>
      </c>
      <c r="AH47" s="248" t="s">
        <v>119</v>
      </c>
      <c r="AI47" s="248" t="s">
        <v>119</v>
      </c>
      <c r="AJ47" s="248" t="s">
        <v>119</v>
      </c>
      <c r="AK47" s="248" t="s">
        <v>119</v>
      </c>
      <c r="AL47" s="248" t="s">
        <v>119</v>
      </c>
      <c r="AM47" s="248" t="s">
        <v>119</v>
      </c>
      <c r="AN47" s="248" t="s">
        <v>119</v>
      </c>
      <c r="AO47" s="248" t="s">
        <v>119</v>
      </c>
      <c r="AP47" s="248" t="s">
        <v>119</v>
      </c>
      <c r="AQ47" s="248" t="s">
        <v>119</v>
      </c>
      <c r="AR47" s="248" t="s">
        <v>119</v>
      </c>
      <c r="AS47" s="248" t="s">
        <v>119</v>
      </c>
      <c r="AT47" s="248" t="s">
        <v>119</v>
      </c>
      <c r="AU47" s="248" t="s">
        <v>119</v>
      </c>
      <c r="AV47" s="248" t="s">
        <v>119</v>
      </c>
      <c r="AW47" s="248" t="s">
        <v>119</v>
      </c>
      <c r="AX47" s="248" t="s">
        <v>119</v>
      </c>
      <c r="AY47" s="248" t="s">
        <v>119</v>
      </c>
      <c r="AZ47" s="248" t="s">
        <v>119</v>
      </c>
      <c r="BA47" s="248" t="s">
        <v>119</v>
      </c>
      <c r="BB47" s="248" t="s">
        <v>119</v>
      </c>
      <c r="BC47" s="248" t="s">
        <v>119</v>
      </c>
      <c r="BD47" s="248" t="s">
        <v>119</v>
      </c>
      <c r="BE47" s="248" t="s">
        <v>119</v>
      </c>
      <c r="BF47" s="248" t="s">
        <v>119</v>
      </c>
      <c r="BG47" s="248" t="s">
        <v>119</v>
      </c>
      <c r="BH47" s="248" t="s">
        <v>119</v>
      </c>
      <c r="BI47" s="248" t="s">
        <v>119</v>
      </c>
      <c r="BJ47" s="248" t="s">
        <v>119</v>
      </c>
      <c r="BK47" s="248" t="s">
        <v>119</v>
      </c>
      <c r="BL47" s="248" t="s">
        <v>119</v>
      </c>
      <c r="BM47" s="248" t="s">
        <v>119</v>
      </c>
      <c r="BN47" s="248" t="s">
        <v>119</v>
      </c>
      <c r="BO47" s="248" t="s">
        <v>119</v>
      </c>
      <c r="BP47" s="248" t="s">
        <v>119</v>
      </c>
      <c r="BQ47" s="248" t="s">
        <v>119</v>
      </c>
      <c r="BR47" s="248" t="s">
        <v>119</v>
      </c>
      <c r="BS47" s="248" t="s">
        <v>119</v>
      </c>
      <c r="BT47" s="248" t="s">
        <v>119</v>
      </c>
      <c r="BU47" s="248" t="s">
        <v>119</v>
      </c>
      <c r="BV47" s="248" t="s">
        <v>119</v>
      </c>
      <c r="BW47" s="248" t="s">
        <v>119</v>
      </c>
      <c r="BX47" s="248" t="s">
        <v>120</v>
      </c>
      <c r="BY47" s="248" t="s">
        <v>120</v>
      </c>
      <c r="BZ47" s="248" t="s">
        <v>120</v>
      </c>
      <c r="CA47" s="248" t="s">
        <v>120</v>
      </c>
      <c r="CB47" s="248" t="s">
        <v>120</v>
      </c>
      <c r="CC47" s="249" t="s">
        <v>120</v>
      </c>
    </row>
    <row r="48" spans="1:81" s="219" customFormat="1" ht="24" customHeight="1" x14ac:dyDescent="0.4">
      <c r="A48" s="316"/>
      <c r="B48" s="93" t="s">
        <v>133</v>
      </c>
      <c r="C48" s="93"/>
      <c r="D48" s="314">
        <v>2183.0720748495087</v>
      </c>
      <c r="E48" s="314">
        <v>2561.0055124474547</v>
      </c>
      <c r="F48" s="314">
        <v>2807.5371795771921</v>
      </c>
      <c r="G48" s="314">
        <v>2928.8094956180994</v>
      </c>
      <c r="H48" s="314">
        <v>3365.8605250029709</v>
      </c>
      <c r="I48" s="314">
        <v>3344.4307766763868</v>
      </c>
      <c r="J48" s="314">
        <v>3416.4903325628807</v>
      </c>
      <c r="K48" s="314">
        <v>2989.0622848839457</v>
      </c>
      <c r="L48" s="314">
        <v>2990.0443703731321</v>
      </c>
      <c r="M48" s="314">
        <v>2818.2324948928849</v>
      </c>
      <c r="N48" s="314">
        <v>3032.9108863601937</v>
      </c>
      <c r="O48" s="314">
        <v>3629.0823584306172</v>
      </c>
      <c r="P48" s="314">
        <v>4028.0417224993985</v>
      </c>
      <c r="Q48" s="314">
        <v>3704.0156323755491</v>
      </c>
      <c r="R48" s="314">
        <v>4193.5854260183905</v>
      </c>
      <c r="S48" s="314">
        <v>4488.5112556918602</v>
      </c>
      <c r="T48" s="314">
        <v>4402.1616019915091</v>
      </c>
      <c r="U48" s="314">
        <v>4599.4007224628358</v>
      </c>
      <c r="V48" s="314">
        <v>5294.3102598099713</v>
      </c>
      <c r="W48" s="314">
        <v>6680.4843335121177</v>
      </c>
      <c r="X48" s="314">
        <v>7058.7030987770731</v>
      </c>
      <c r="Y48" s="314">
        <v>7245.6638904478395</v>
      </c>
      <c r="Z48" s="314">
        <v>7338.8102055911222</v>
      </c>
      <c r="AA48" s="314">
        <v>8355.2300522746427</v>
      </c>
      <c r="AB48" s="314">
        <v>8446.6328045555219</v>
      </c>
      <c r="AC48" s="314">
        <v>7765.3576295070852</v>
      </c>
      <c r="AD48" s="314">
        <v>8800.6177880486266</v>
      </c>
      <c r="AE48" s="314">
        <v>9640.2523463976686</v>
      </c>
      <c r="AF48" s="314">
        <v>11095.654372606807</v>
      </c>
      <c r="AG48" s="314">
        <v>8137.4877732253808</v>
      </c>
      <c r="AH48" s="314">
        <f t="shared" ref="AH48:BB48" si="40">SUM(AH67:AH72)</f>
        <v>7978.5089668730188</v>
      </c>
      <c r="AI48" s="314">
        <f t="shared" si="40"/>
        <v>7326.3952315844199</v>
      </c>
      <c r="AJ48" s="314">
        <f t="shared" si="40"/>
        <v>7949.6985134097849</v>
      </c>
      <c r="AK48" s="314">
        <f t="shared" si="40"/>
        <v>10780.064749756672</v>
      </c>
      <c r="AL48" s="314">
        <f t="shared" si="40"/>
        <v>14270.6879679137</v>
      </c>
      <c r="AM48" s="314">
        <f t="shared" si="40"/>
        <v>16514.099976020272</v>
      </c>
      <c r="AN48" s="314">
        <f t="shared" si="40"/>
        <v>18079.035939028679</v>
      </c>
      <c r="AO48" s="314">
        <f t="shared" si="40"/>
        <v>19709.114635478843</v>
      </c>
      <c r="AP48" s="314">
        <f t="shared" si="40"/>
        <v>20243.553640691294</v>
      </c>
      <c r="AQ48" s="314">
        <f t="shared" si="40"/>
        <v>19149.231528591976</v>
      </c>
      <c r="AR48" s="314">
        <f t="shared" si="40"/>
        <v>17129.97397599203</v>
      </c>
      <c r="AS48" s="314">
        <f t="shared" si="40"/>
        <v>16092.841105549456</v>
      </c>
      <c r="AT48" s="314">
        <f t="shared" si="40"/>
        <v>17234.234930369639</v>
      </c>
      <c r="AU48" s="314">
        <f t="shared" si="40"/>
        <v>21325.09441713573</v>
      </c>
      <c r="AV48" s="314">
        <f t="shared" si="40"/>
        <v>26395.013818226809</v>
      </c>
      <c r="AW48" s="314">
        <f t="shared" si="40"/>
        <v>28059.558669631962</v>
      </c>
      <c r="AX48" s="314">
        <f t="shared" si="40"/>
        <v>28178.148570647918</v>
      </c>
      <c r="AY48" s="314">
        <f t="shared" si="40"/>
        <v>27874.357946938719</v>
      </c>
      <c r="AZ48" s="314">
        <f t="shared" si="40"/>
        <v>23293.092256669708</v>
      </c>
      <c r="BA48" s="314">
        <f t="shared" si="40"/>
        <v>19358.778722809391</v>
      </c>
      <c r="BB48" s="314">
        <f t="shared" si="40"/>
        <v>18767.349145267304</v>
      </c>
      <c r="BC48" s="314">
        <f>SUM(BC68:BC72)</f>
        <v>19146.15082216579</v>
      </c>
      <c r="BD48" s="314">
        <f t="shared" ref="BD48:CC48" si="41">SUM(BD50:BD53)</f>
        <v>20420.142999089345</v>
      </c>
      <c r="BE48" s="314">
        <f t="shared" si="41"/>
        <v>21628.607791832612</v>
      </c>
      <c r="BF48" s="314">
        <f t="shared" si="41"/>
        <v>21361.224223446556</v>
      </c>
      <c r="BG48" s="314">
        <f t="shared" si="41"/>
        <v>18887.493983747496</v>
      </c>
      <c r="BH48" s="314">
        <f t="shared" si="41"/>
        <v>14321.532871741756</v>
      </c>
      <c r="BI48" s="314">
        <f t="shared" si="41"/>
        <v>12730.549049488052</v>
      </c>
      <c r="BJ48" s="314">
        <f t="shared" si="41"/>
        <v>11958.046771236051</v>
      </c>
      <c r="BK48" s="314">
        <f t="shared" si="41"/>
        <v>11879.189240792097</v>
      </c>
      <c r="BL48" s="314">
        <f t="shared" si="41"/>
        <v>11126.067953030311</v>
      </c>
      <c r="BM48" s="314">
        <f t="shared" si="41"/>
        <v>10558.918192455278</v>
      </c>
      <c r="BN48" s="314">
        <f t="shared" si="41"/>
        <v>9728.387041104821</v>
      </c>
      <c r="BO48" s="314">
        <f t="shared" si="41"/>
        <v>8535.0772916987753</v>
      </c>
      <c r="BP48" s="314">
        <f t="shared" si="41"/>
        <v>6345.9738689557771</v>
      </c>
      <c r="BQ48" s="314">
        <f t="shared" si="41"/>
        <v>4206.827186713087</v>
      </c>
      <c r="BR48" s="314">
        <f t="shared" si="41"/>
        <v>3351.2073889673984</v>
      </c>
      <c r="BS48" s="314">
        <f t="shared" si="41"/>
        <v>2916.9820359902051</v>
      </c>
      <c r="BT48" s="314">
        <f t="shared" si="41"/>
        <v>2502.1018191715834</v>
      </c>
      <c r="BU48" s="314">
        <f t="shared" si="41"/>
        <v>2356.1566617840977</v>
      </c>
      <c r="BV48" s="314">
        <f t="shared" si="41"/>
        <v>1980.3489500272433</v>
      </c>
      <c r="BW48" s="314">
        <f t="shared" si="41"/>
        <v>1448.9563193827128</v>
      </c>
      <c r="BX48" s="314">
        <f t="shared" si="41"/>
        <v>1043.2480386972748</v>
      </c>
      <c r="BY48" s="314">
        <f t="shared" si="41"/>
        <v>807.85085841116233</v>
      </c>
      <c r="BZ48" s="314">
        <f t="shared" si="41"/>
        <v>614.87236742697337</v>
      </c>
      <c r="CA48" s="314">
        <f t="shared" si="41"/>
        <v>443.12579577002583</v>
      </c>
      <c r="CB48" s="314">
        <f t="shared" si="41"/>
        <v>295.25228609865826</v>
      </c>
      <c r="CC48" s="315">
        <f t="shared" si="41"/>
        <v>108.13880918840921</v>
      </c>
    </row>
    <row r="49" spans="1:81" s="49" customFormat="1" ht="24.75" customHeight="1" x14ac:dyDescent="0.4">
      <c r="B49" s="65" t="s">
        <v>655</v>
      </c>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17"/>
      <c r="BM49" s="317"/>
      <c r="BN49" s="317"/>
      <c r="BO49" s="317"/>
      <c r="BP49" s="317"/>
      <c r="BQ49" s="317"/>
      <c r="BR49" s="317"/>
      <c r="BS49" s="317"/>
      <c r="BT49" s="317"/>
      <c r="BU49" s="317"/>
      <c r="BV49" s="317"/>
      <c r="BW49" s="317"/>
      <c r="BX49" s="317"/>
      <c r="BY49" s="317"/>
      <c r="BZ49" s="317"/>
      <c r="CA49" s="317"/>
      <c r="CB49" s="317"/>
      <c r="CC49" s="318"/>
    </row>
    <row r="50" spans="1:81" s="49" customFormat="1" x14ac:dyDescent="0.4">
      <c r="A50" s="330"/>
      <c r="B50" s="255" t="s">
        <v>656</v>
      </c>
      <c r="C50" s="362"/>
      <c r="D50" s="317">
        <v>0</v>
      </c>
      <c r="E50" s="317">
        <v>0</v>
      </c>
      <c r="F50" s="317">
        <v>0</v>
      </c>
      <c r="G50" s="317">
        <v>0</v>
      </c>
      <c r="H50" s="317">
        <v>0</v>
      </c>
      <c r="I50" s="317">
        <v>0</v>
      </c>
      <c r="J50" s="317">
        <v>0</v>
      </c>
      <c r="K50" s="317">
        <v>0</v>
      </c>
      <c r="L50" s="317">
        <v>0</v>
      </c>
      <c r="M50" s="317">
        <v>0</v>
      </c>
      <c r="N50" s="317">
        <v>0</v>
      </c>
      <c r="O50" s="317">
        <v>0</v>
      </c>
      <c r="P50" s="317">
        <v>0</v>
      </c>
      <c r="Q50" s="317">
        <v>0</v>
      </c>
      <c r="R50" s="317">
        <v>0</v>
      </c>
      <c r="S50" s="317">
        <v>0</v>
      </c>
      <c r="T50" s="317">
        <v>0</v>
      </c>
      <c r="U50" s="317">
        <v>0</v>
      </c>
      <c r="V50" s="317">
        <v>0</v>
      </c>
      <c r="W50" s="317">
        <v>0</v>
      </c>
      <c r="X50" s="317">
        <v>0</v>
      </c>
      <c r="Y50" s="317">
        <v>0</v>
      </c>
      <c r="Z50" s="317">
        <v>0</v>
      </c>
      <c r="AA50" s="317">
        <v>0</v>
      </c>
      <c r="AB50" s="317">
        <v>0</v>
      </c>
      <c r="AC50" s="317">
        <v>0</v>
      </c>
      <c r="AD50" s="317">
        <v>0</v>
      </c>
      <c r="AE50" s="317">
        <v>0</v>
      </c>
      <c r="AF50" s="317">
        <v>0</v>
      </c>
      <c r="AG50" s="317">
        <v>0</v>
      </c>
      <c r="AH50" s="317">
        <v>0</v>
      </c>
      <c r="AI50" s="317">
        <v>0</v>
      </c>
      <c r="AJ50" s="317">
        <v>0</v>
      </c>
      <c r="AK50" s="317">
        <v>0</v>
      </c>
      <c r="AL50" s="317">
        <v>0</v>
      </c>
      <c r="AM50" s="317">
        <v>0</v>
      </c>
      <c r="AN50" s="317">
        <v>0</v>
      </c>
      <c r="AO50" s="317">
        <v>0</v>
      </c>
      <c r="AP50" s="317">
        <v>0</v>
      </c>
      <c r="AQ50" s="317">
        <v>0</v>
      </c>
      <c r="AR50" s="317">
        <v>0</v>
      </c>
      <c r="AS50" s="317">
        <v>0</v>
      </c>
      <c r="AT50" s="317">
        <v>0</v>
      </c>
      <c r="AU50" s="317">
        <v>0</v>
      </c>
      <c r="AV50" s="317">
        <v>0</v>
      </c>
      <c r="AW50" s="317">
        <v>0</v>
      </c>
      <c r="AX50" s="317">
        <v>0</v>
      </c>
      <c r="AY50" s="317">
        <v>0</v>
      </c>
      <c r="AZ50" s="317">
        <v>0</v>
      </c>
      <c r="BA50" s="317">
        <v>0</v>
      </c>
      <c r="BB50" s="317">
        <v>0</v>
      </c>
      <c r="BC50" s="317">
        <v>0</v>
      </c>
      <c r="BD50" s="317">
        <v>7192.1438394085462</v>
      </c>
      <c r="BE50" s="317">
        <v>7750.3875661179327</v>
      </c>
      <c r="BF50" s="317">
        <v>7559.4585783542425</v>
      </c>
      <c r="BG50" s="317">
        <v>7418.5302400604132</v>
      </c>
      <c r="BH50" s="317">
        <v>6735.4758637118384</v>
      </c>
      <c r="BI50" s="317">
        <v>6305.7150661435517</v>
      </c>
      <c r="BJ50" s="317">
        <v>6188.5423992311198</v>
      </c>
      <c r="BK50" s="317">
        <v>6653.9069540571618</v>
      </c>
      <c r="BL50" s="317">
        <v>6532.0436434134081</v>
      </c>
      <c r="BM50" s="317">
        <v>6285.7501620196072</v>
      </c>
      <c r="BN50" s="317">
        <v>5739.4241906674906</v>
      </c>
      <c r="BO50" s="317">
        <v>4930.7079018137329</v>
      </c>
      <c r="BP50" s="317">
        <v>2975.6986943568163</v>
      </c>
      <c r="BQ50" s="317">
        <v>1164.3599670408</v>
      </c>
      <c r="BR50" s="317">
        <v>532.58785839178972</v>
      </c>
      <c r="BS50" s="317">
        <v>267.89817655302596</v>
      </c>
      <c r="BT50" s="317">
        <v>111.80399376824464</v>
      </c>
      <c r="BU50" s="317">
        <v>31.905414590454956</v>
      </c>
      <c r="BV50" s="317">
        <v>3.3893256608549969</v>
      </c>
      <c r="BW50" s="317">
        <v>8.9002786339727126E-4</v>
      </c>
      <c r="BX50" s="317">
        <v>0</v>
      </c>
      <c r="BY50" s="317">
        <v>0</v>
      </c>
      <c r="BZ50" s="317">
        <v>0</v>
      </c>
      <c r="CA50" s="317">
        <v>0</v>
      </c>
      <c r="CB50" s="317">
        <v>0</v>
      </c>
      <c r="CC50" s="318">
        <v>0</v>
      </c>
    </row>
    <row r="51" spans="1:81" s="49" customFormat="1" x14ac:dyDescent="0.4">
      <c r="B51" s="178" t="s">
        <v>657</v>
      </c>
      <c r="C51" s="65"/>
      <c r="D51" s="317">
        <v>0</v>
      </c>
      <c r="E51" s="317">
        <v>0</v>
      </c>
      <c r="F51" s="317">
        <v>0</v>
      </c>
      <c r="G51" s="317">
        <v>0</v>
      </c>
      <c r="H51" s="317">
        <v>0</v>
      </c>
      <c r="I51" s="317">
        <v>0</v>
      </c>
      <c r="J51" s="317">
        <v>0</v>
      </c>
      <c r="K51" s="317">
        <v>0</v>
      </c>
      <c r="L51" s="317">
        <v>0</v>
      </c>
      <c r="M51" s="317">
        <v>0</v>
      </c>
      <c r="N51" s="317">
        <v>0</v>
      </c>
      <c r="O51" s="317">
        <v>0</v>
      </c>
      <c r="P51" s="317">
        <v>0</v>
      </c>
      <c r="Q51" s="317">
        <v>0</v>
      </c>
      <c r="R51" s="317">
        <v>0</v>
      </c>
      <c r="S51" s="317">
        <v>0</v>
      </c>
      <c r="T51" s="317">
        <v>0</v>
      </c>
      <c r="U51" s="317">
        <v>0</v>
      </c>
      <c r="V51" s="317">
        <v>0</v>
      </c>
      <c r="W51" s="317">
        <v>0</v>
      </c>
      <c r="X51" s="317">
        <v>0</v>
      </c>
      <c r="Y51" s="317">
        <v>0</v>
      </c>
      <c r="Z51" s="317">
        <v>0</v>
      </c>
      <c r="AA51" s="317">
        <v>0</v>
      </c>
      <c r="AB51" s="317">
        <v>0</v>
      </c>
      <c r="AC51" s="317">
        <v>0</v>
      </c>
      <c r="AD51" s="317">
        <v>0</v>
      </c>
      <c r="AE51" s="317">
        <v>0</v>
      </c>
      <c r="AF51" s="317">
        <v>0</v>
      </c>
      <c r="AG51" s="317">
        <v>0</v>
      </c>
      <c r="AH51" s="317">
        <v>0</v>
      </c>
      <c r="AI51" s="317">
        <v>0</v>
      </c>
      <c r="AJ51" s="317">
        <v>0</v>
      </c>
      <c r="AK51" s="317">
        <v>0</v>
      </c>
      <c r="AL51" s="317">
        <v>0</v>
      </c>
      <c r="AM51" s="317">
        <v>0</v>
      </c>
      <c r="AN51" s="317">
        <v>0</v>
      </c>
      <c r="AO51" s="317">
        <v>0</v>
      </c>
      <c r="AP51" s="317">
        <v>0</v>
      </c>
      <c r="AQ51" s="317">
        <v>0</v>
      </c>
      <c r="AR51" s="317">
        <v>0</v>
      </c>
      <c r="AS51" s="317">
        <v>0</v>
      </c>
      <c r="AT51" s="317">
        <v>0</v>
      </c>
      <c r="AU51" s="317">
        <v>0</v>
      </c>
      <c r="AV51" s="317">
        <v>0</v>
      </c>
      <c r="AW51" s="317">
        <v>0</v>
      </c>
      <c r="AX51" s="317">
        <v>0</v>
      </c>
      <c r="AY51" s="317">
        <v>0</v>
      </c>
      <c r="AZ51" s="317">
        <v>0</v>
      </c>
      <c r="BA51" s="317">
        <v>0</v>
      </c>
      <c r="BB51" s="317">
        <v>0</v>
      </c>
      <c r="BC51" s="317">
        <v>0</v>
      </c>
      <c r="BD51" s="317">
        <v>6915.854539242524</v>
      </c>
      <c r="BE51" s="317">
        <v>7091.1485789439203</v>
      </c>
      <c r="BF51" s="317">
        <v>7182.8628731215395</v>
      </c>
      <c r="BG51" s="317">
        <v>7178.9833132524636</v>
      </c>
      <c r="BH51" s="317">
        <v>6564.2752014984126</v>
      </c>
      <c r="BI51" s="317">
        <v>5485.976565229088</v>
      </c>
      <c r="BJ51" s="317">
        <v>4876.5124922757786</v>
      </c>
      <c r="BK51" s="317">
        <v>4455.0343701487391</v>
      </c>
      <c r="BL51" s="317">
        <v>3921.8813114091663</v>
      </c>
      <c r="BM51" s="317">
        <v>3584.0386429878827</v>
      </c>
      <c r="BN51" s="317">
        <v>3202.5197094559726</v>
      </c>
      <c r="BO51" s="317">
        <v>2810.8502325879122</v>
      </c>
      <c r="BP51" s="317">
        <v>2522.762491532098</v>
      </c>
      <c r="BQ51" s="317">
        <v>2179.8725182948947</v>
      </c>
      <c r="BR51" s="317">
        <v>1967.5964723234208</v>
      </c>
      <c r="BS51" s="317">
        <v>1790.2131851809311</v>
      </c>
      <c r="BT51" s="317">
        <v>1566.5642252336197</v>
      </c>
      <c r="BU51" s="317">
        <v>1481.137548018376</v>
      </c>
      <c r="BV51" s="317">
        <v>1209.6285122833769</v>
      </c>
      <c r="BW51" s="317">
        <v>852.99024948058502</v>
      </c>
      <c r="BX51" s="317">
        <v>591.90407411369893</v>
      </c>
      <c r="BY51" s="317">
        <v>454.96682598304335</v>
      </c>
      <c r="BZ51" s="317">
        <v>347.24289618878908</v>
      </c>
      <c r="CA51" s="317">
        <v>254.66546936163678</v>
      </c>
      <c r="CB51" s="317">
        <v>185.78998846136636</v>
      </c>
      <c r="CC51" s="318">
        <v>73.913744293638047</v>
      </c>
    </row>
    <row r="52" spans="1:81" s="49" customFormat="1" x14ac:dyDescent="0.4">
      <c r="B52" s="255" t="s">
        <v>442</v>
      </c>
      <c r="C52" s="362"/>
      <c r="D52" s="317">
        <v>0</v>
      </c>
      <c r="E52" s="317">
        <v>0</v>
      </c>
      <c r="F52" s="317">
        <v>0</v>
      </c>
      <c r="G52" s="317">
        <v>0</v>
      </c>
      <c r="H52" s="317">
        <v>0</v>
      </c>
      <c r="I52" s="317">
        <v>0</v>
      </c>
      <c r="J52" s="317">
        <v>0</v>
      </c>
      <c r="K52" s="317">
        <v>0</v>
      </c>
      <c r="L52" s="317">
        <v>0</v>
      </c>
      <c r="M52" s="317">
        <v>0</v>
      </c>
      <c r="N52" s="317">
        <v>0</v>
      </c>
      <c r="O52" s="317">
        <v>0</v>
      </c>
      <c r="P52" s="317">
        <v>0</v>
      </c>
      <c r="Q52" s="317">
        <v>0</v>
      </c>
      <c r="R52" s="317">
        <v>0</v>
      </c>
      <c r="S52" s="317">
        <v>0</v>
      </c>
      <c r="T52" s="317">
        <v>0</v>
      </c>
      <c r="U52" s="317">
        <v>0</v>
      </c>
      <c r="V52" s="317">
        <v>0</v>
      </c>
      <c r="W52" s="317">
        <v>0</v>
      </c>
      <c r="X52" s="317">
        <v>0</v>
      </c>
      <c r="Y52" s="317">
        <v>0</v>
      </c>
      <c r="Z52" s="317">
        <v>0</v>
      </c>
      <c r="AA52" s="317">
        <v>0</v>
      </c>
      <c r="AB52" s="317">
        <v>0</v>
      </c>
      <c r="AC52" s="317">
        <v>0</v>
      </c>
      <c r="AD52" s="317">
        <v>0</v>
      </c>
      <c r="AE52" s="317">
        <v>0</v>
      </c>
      <c r="AF52" s="317">
        <v>0</v>
      </c>
      <c r="AG52" s="317">
        <v>0</v>
      </c>
      <c r="AH52" s="317">
        <v>0</v>
      </c>
      <c r="AI52" s="317">
        <v>0</v>
      </c>
      <c r="AJ52" s="317">
        <v>0</v>
      </c>
      <c r="AK52" s="317">
        <v>0</v>
      </c>
      <c r="AL52" s="317">
        <v>0</v>
      </c>
      <c r="AM52" s="317">
        <v>0</v>
      </c>
      <c r="AN52" s="317">
        <v>0</v>
      </c>
      <c r="AO52" s="317">
        <v>0</v>
      </c>
      <c r="AP52" s="317">
        <v>0</v>
      </c>
      <c r="AQ52" s="317">
        <v>0</v>
      </c>
      <c r="AR52" s="317">
        <v>0</v>
      </c>
      <c r="AS52" s="317">
        <v>0</v>
      </c>
      <c r="AT52" s="317">
        <v>0</v>
      </c>
      <c r="AU52" s="317">
        <v>0</v>
      </c>
      <c r="AV52" s="317">
        <v>0</v>
      </c>
      <c r="AW52" s="317">
        <v>0</v>
      </c>
      <c r="AX52" s="317">
        <v>0</v>
      </c>
      <c r="AY52" s="317">
        <v>0</v>
      </c>
      <c r="AZ52" s="317">
        <v>0</v>
      </c>
      <c r="BA52" s="317">
        <v>0</v>
      </c>
      <c r="BB52" s="317">
        <v>0</v>
      </c>
      <c r="BC52" s="317">
        <v>0</v>
      </c>
      <c r="BD52" s="317">
        <v>393.50324926021068</v>
      </c>
      <c r="BE52" s="317">
        <v>512.94068701181857</v>
      </c>
      <c r="BF52" s="317">
        <v>564.61305308681824</v>
      </c>
      <c r="BG52" s="317">
        <v>554.59222770012423</v>
      </c>
      <c r="BH52" s="317">
        <v>468.77724984515334</v>
      </c>
      <c r="BI52" s="317">
        <v>412.2553468304107</v>
      </c>
      <c r="BJ52" s="317">
        <v>393.00023719321365</v>
      </c>
      <c r="BK52" s="317">
        <v>373.32644701486907</v>
      </c>
      <c r="BL52" s="317">
        <v>354.80230429221268</v>
      </c>
      <c r="BM52" s="317">
        <v>383.68928771232987</v>
      </c>
      <c r="BN52" s="317">
        <v>480.75391892987767</v>
      </c>
      <c r="BO52" s="317">
        <v>525.34243573065248</v>
      </c>
      <c r="BP52" s="317">
        <v>607.4942007199071</v>
      </c>
      <c r="BQ52" s="317">
        <v>654.98600546405021</v>
      </c>
      <c r="BR52" s="317">
        <v>678.12243055998988</v>
      </c>
      <c r="BS52" s="317">
        <v>714.71354698105063</v>
      </c>
      <c r="BT52" s="317">
        <v>702.15413215189074</v>
      </c>
      <c r="BU52" s="317">
        <v>743.21362772868792</v>
      </c>
      <c r="BV52" s="317">
        <v>721.02924014635596</v>
      </c>
      <c r="BW52" s="317">
        <v>567.36791753792158</v>
      </c>
      <c r="BX52" s="317">
        <v>434.07143621942697</v>
      </c>
      <c r="BY52" s="317">
        <v>339.37461935760263</v>
      </c>
      <c r="BZ52" s="317">
        <v>256.30347144244422</v>
      </c>
      <c r="CA52" s="317">
        <v>176.74800804185031</v>
      </c>
      <c r="CB52" s="317">
        <v>105.83113463200935</v>
      </c>
      <c r="CC52" s="318">
        <v>33.079665610997402</v>
      </c>
    </row>
    <row r="53" spans="1:81" s="49" customFormat="1" x14ac:dyDescent="0.4">
      <c r="B53" s="255" t="s">
        <v>658</v>
      </c>
      <c r="C53" s="362"/>
      <c r="D53" s="317">
        <v>0</v>
      </c>
      <c r="E53" s="317">
        <v>0</v>
      </c>
      <c r="F53" s="317">
        <v>0</v>
      </c>
      <c r="G53" s="317">
        <v>0</v>
      </c>
      <c r="H53" s="317">
        <v>0</v>
      </c>
      <c r="I53" s="317">
        <v>0</v>
      </c>
      <c r="J53" s="317">
        <v>0</v>
      </c>
      <c r="K53" s="317">
        <v>0</v>
      </c>
      <c r="L53" s="317">
        <v>0</v>
      </c>
      <c r="M53" s="317">
        <v>0</v>
      </c>
      <c r="N53" s="317">
        <v>0</v>
      </c>
      <c r="O53" s="317">
        <v>0</v>
      </c>
      <c r="P53" s="317">
        <v>0</v>
      </c>
      <c r="Q53" s="317">
        <v>0</v>
      </c>
      <c r="R53" s="317">
        <v>0</v>
      </c>
      <c r="S53" s="317">
        <v>0</v>
      </c>
      <c r="T53" s="317">
        <v>0</v>
      </c>
      <c r="U53" s="317">
        <v>0</v>
      </c>
      <c r="V53" s="317">
        <v>0</v>
      </c>
      <c r="W53" s="317">
        <v>0</v>
      </c>
      <c r="X53" s="317">
        <v>0</v>
      </c>
      <c r="Y53" s="317">
        <v>0</v>
      </c>
      <c r="Z53" s="317">
        <v>0</v>
      </c>
      <c r="AA53" s="317">
        <v>0</v>
      </c>
      <c r="AB53" s="317">
        <v>0</v>
      </c>
      <c r="AC53" s="317">
        <v>0</v>
      </c>
      <c r="AD53" s="317">
        <v>0</v>
      </c>
      <c r="AE53" s="317">
        <v>0</v>
      </c>
      <c r="AF53" s="317">
        <v>0</v>
      </c>
      <c r="AG53" s="317">
        <v>0</v>
      </c>
      <c r="AH53" s="317">
        <v>0</v>
      </c>
      <c r="AI53" s="317">
        <v>0</v>
      </c>
      <c r="AJ53" s="317">
        <v>0</v>
      </c>
      <c r="AK53" s="317">
        <v>0</v>
      </c>
      <c r="AL53" s="317">
        <v>0</v>
      </c>
      <c r="AM53" s="317">
        <v>0</v>
      </c>
      <c r="AN53" s="317">
        <v>0</v>
      </c>
      <c r="AO53" s="317">
        <v>0</v>
      </c>
      <c r="AP53" s="317">
        <v>0</v>
      </c>
      <c r="AQ53" s="317">
        <v>0</v>
      </c>
      <c r="AR53" s="317">
        <v>0</v>
      </c>
      <c r="AS53" s="317">
        <v>0</v>
      </c>
      <c r="AT53" s="317">
        <v>0</v>
      </c>
      <c r="AU53" s="317">
        <v>0</v>
      </c>
      <c r="AV53" s="317">
        <v>0</v>
      </c>
      <c r="AW53" s="317">
        <v>0</v>
      </c>
      <c r="AX53" s="317">
        <v>0</v>
      </c>
      <c r="AY53" s="317">
        <v>0</v>
      </c>
      <c r="AZ53" s="317">
        <v>0</v>
      </c>
      <c r="BA53" s="317">
        <v>0</v>
      </c>
      <c r="BB53" s="317">
        <v>0</v>
      </c>
      <c r="BC53" s="317">
        <v>0</v>
      </c>
      <c r="BD53" s="317">
        <v>5918.6413711780633</v>
      </c>
      <c r="BE53" s="317">
        <v>6274.1309597589398</v>
      </c>
      <c r="BF53" s="317">
        <v>6054.2897188839552</v>
      </c>
      <c r="BG53" s="317">
        <v>3735.3882027344948</v>
      </c>
      <c r="BH53" s="317">
        <v>553.00455668635152</v>
      </c>
      <c r="BI53" s="317">
        <v>526.60207128500156</v>
      </c>
      <c r="BJ53" s="317">
        <v>499.99164253594006</v>
      </c>
      <c r="BK53" s="317">
        <v>396.92146957132508</v>
      </c>
      <c r="BL53" s="317">
        <v>317.34069391552475</v>
      </c>
      <c r="BM53" s="317">
        <v>305.44009973545758</v>
      </c>
      <c r="BN53" s="317">
        <v>305.68922205148033</v>
      </c>
      <c r="BO53" s="317">
        <v>268.17672156647905</v>
      </c>
      <c r="BP53" s="317">
        <v>240.01848234695493</v>
      </c>
      <c r="BQ53" s="317">
        <v>207.60869591334162</v>
      </c>
      <c r="BR53" s="317">
        <v>172.90062769219844</v>
      </c>
      <c r="BS53" s="317">
        <v>144.15712727519761</v>
      </c>
      <c r="BT53" s="317">
        <v>121.57946801782845</v>
      </c>
      <c r="BU53" s="317">
        <v>99.900071446578721</v>
      </c>
      <c r="BV53" s="317">
        <v>46.30187193665536</v>
      </c>
      <c r="BW53" s="317">
        <v>28.597262336342673</v>
      </c>
      <c r="BX53" s="317">
        <v>17.272528364148961</v>
      </c>
      <c r="BY53" s="317">
        <v>13.509413070516276</v>
      </c>
      <c r="BZ53" s="317">
        <v>11.32599979573998</v>
      </c>
      <c r="CA53" s="317">
        <v>11.712318366538758</v>
      </c>
      <c r="CB53" s="317">
        <v>3.6311630052825516</v>
      </c>
      <c r="CC53" s="318">
        <v>1.1453992837737625</v>
      </c>
    </row>
    <row r="54" spans="1:81" s="49" customFormat="1" ht="24.75" customHeight="1" x14ac:dyDescent="0.4">
      <c r="B54" s="178" t="s">
        <v>659</v>
      </c>
      <c r="C54" s="65"/>
      <c r="D54" s="317">
        <v>0</v>
      </c>
      <c r="E54" s="317">
        <v>0</v>
      </c>
      <c r="F54" s="317">
        <v>0</v>
      </c>
      <c r="G54" s="317">
        <v>0</v>
      </c>
      <c r="H54" s="317">
        <v>0</v>
      </c>
      <c r="I54" s="317">
        <v>0</v>
      </c>
      <c r="J54" s="317">
        <v>0</v>
      </c>
      <c r="K54" s="317">
        <v>0</v>
      </c>
      <c r="L54" s="317">
        <v>0</v>
      </c>
      <c r="M54" s="317">
        <v>0</v>
      </c>
      <c r="N54" s="317">
        <v>0</v>
      </c>
      <c r="O54" s="317">
        <v>0</v>
      </c>
      <c r="P54" s="317">
        <v>0</v>
      </c>
      <c r="Q54" s="317">
        <v>0</v>
      </c>
      <c r="R54" s="317">
        <v>0</v>
      </c>
      <c r="S54" s="317">
        <v>0</v>
      </c>
      <c r="T54" s="317">
        <v>0</v>
      </c>
      <c r="U54" s="317">
        <v>0</v>
      </c>
      <c r="V54" s="317">
        <v>0</v>
      </c>
      <c r="W54" s="317">
        <v>0</v>
      </c>
      <c r="X54" s="317">
        <v>0</v>
      </c>
      <c r="Y54" s="317">
        <v>0</v>
      </c>
      <c r="Z54" s="317">
        <v>0</v>
      </c>
      <c r="AA54" s="317">
        <v>0</v>
      </c>
      <c r="AB54" s="317">
        <v>0</v>
      </c>
      <c r="AC54" s="317">
        <v>0</v>
      </c>
      <c r="AD54" s="317">
        <v>0</v>
      </c>
      <c r="AE54" s="317">
        <v>0</v>
      </c>
      <c r="AF54" s="317">
        <v>0</v>
      </c>
      <c r="AG54" s="317">
        <v>0</v>
      </c>
      <c r="AH54" s="317">
        <v>0</v>
      </c>
      <c r="AI54" s="317">
        <v>0</v>
      </c>
      <c r="AJ54" s="317">
        <v>0</v>
      </c>
      <c r="AK54" s="317">
        <v>0</v>
      </c>
      <c r="AL54" s="317">
        <v>0</v>
      </c>
      <c r="AM54" s="317">
        <v>0</v>
      </c>
      <c r="AN54" s="317">
        <v>0</v>
      </c>
      <c r="AO54" s="317">
        <v>0</v>
      </c>
      <c r="AP54" s="317">
        <v>0</v>
      </c>
      <c r="AQ54" s="317">
        <v>0</v>
      </c>
      <c r="AR54" s="317">
        <v>0</v>
      </c>
      <c r="AS54" s="317">
        <v>0</v>
      </c>
      <c r="AT54" s="317">
        <v>0</v>
      </c>
      <c r="AU54" s="317">
        <v>0</v>
      </c>
      <c r="AV54" s="317">
        <v>0</v>
      </c>
      <c r="AW54" s="317">
        <v>0</v>
      </c>
      <c r="AX54" s="317">
        <v>0</v>
      </c>
      <c r="AY54" s="317">
        <v>0</v>
      </c>
      <c r="AZ54" s="317">
        <v>0</v>
      </c>
      <c r="BA54" s="317">
        <v>0</v>
      </c>
      <c r="BB54" s="317">
        <v>0</v>
      </c>
      <c r="BC54" s="317">
        <v>0</v>
      </c>
      <c r="BD54" s="317">
        <v>0</v>
      </c>
      <c r="BE54" s="317">
        <v>0</v>
      </c>
      <c r="BF54" s="317">
        <v>0</v>
      </c>
      <c r="BG54" s="317">
        <v>0</v>
      </c>
      <c r="BH54" s="317">
        <v>4681.0641146821672</v>
      </c>
      <c r="BI54" s="317">
        <v>3514.4678623709451</v>
      </c>
      <c r="BJ54" s="317">
        <v>2773.4620910617882</v>
      </c>
      <c r="BK54" s="317">
        <v>2286.2501030920466</v>
      </c>
      <c r="BL54" s="317">
        <v>1864.8939447498331</v>
      </c>
      <c r="BM54" s="317">
        <v>1105.8210609393768</v>
      </c>
      <c r="BN54" s="317">
        <v>784.10080852722274</v>
      </c>
      <c r="BO54" s="317">
        <v>550.19207123371177</v>
      </c>
      <c r="BP54" s="317">
        <v>349.36887223172374</v>
      </c>
      <c r="BQ54" s="317">
        <v>202.16141573118932</v>
      </c>
      <c r="BR54" s="317">
        <v>138.39425436492249</v>
      </c>
      <c r="BS54" s="317">
        <v>92.163844482422661</v>
      </c>
      <c r="BT54" s="317">
        <v>66.338923674275293</v>
      </c>
      <c r="BU54" s="317">
        <v>46.940035757014506</v>
      </c>
      <c r="BV54" s="317">
        <v>35.1864977812454</v>
      </c>
      <c r="BW54" s="317">
        <v>18.599092955986656</v>
      </c>
      <c r="BX54" s="317">
        <v>10.603818816415869</v>
      </c>
      <c r="BY54" s="317">
        <v>6.5500438850929514</v>
      </c>
      <c r="BZ54" s="317">
        <v>3.92586007618754</v>
      </c>
      <c r="CA54" s="317">
        <v>2.2204095255760361</v>
      </c>
      <c r="CB54" s="317">
        <v>1.2727756956033638</v>
      </c>
      <c r="CC54" s="318">
        <v>0.46835440506123532</v>
      </c>
    </row>
    <row r="55" spans="1:81" s="49" customFormat="1" x14ac:dyDescent="0.4">
      <c r="B55" s="265" t="s">
        <v>656</v>
      </c>
      <c r="C55" s="255"/>
      <c r="D55" s="317">
        <v>0</v>
      </c>
      <c r="E55" s="317">
        <v>0</v>
      </c>
      <c r="F55" s="317">
        <v>0</v>
      </c>
      <c r="G55" s="317">
        <v>0</v>
      </c>
      <c r="H55" s="317">
        <v>0</v>
      </c>
      <c r="I55" s="317">
        <v>0</v>
      </c>
      <c r="J55" s="317">
        <v>0</v>
      </c>
      <c r="K55" s="317">
        <v>0</v>
      </c>
      <c r="L55" s="317">
        <v>0</v>
      </c>
      <c r="M55" s="317">
        <v>0</v>
      </c>
      <c r="N55" s="317">
        <v>0</v>
      </c>
      <c r="O55" s="317">
        <v>0</v>
      </c>
      <c r="P55" s="317">
        <v>0</v>
      </c>
      <c r="Q55" s="317">
        <v>0</v>
      </c>
      <c r="R55" s="317">
        <v>0</v>
      </c>
      <c r="S55" s="317">
        <v>0</v>
      </c>
      <c r="T55" s="317">
        <v>0</v>
      </c>
      <c r="U55" s="317">
        <v>0</v>
      </c>
      <c r="V55" s="317">
        <v>0</v>
      </c>
      <c r="W55" s="317">
        <v>0</v>
      </c>
      <c r="X55" s="317">
        <v>0</v>
      </c>
      <c r="Y55" s="317">
        <v>0</v>
      </c>
      <c r="Z55" s="317">
        <v>0</v>
      </c>
      <c r="AA55" s="317">
        <v>0</v>
      </c>
      <c r="AB55" s="317">
        <v>0</v>
      </c>
      <c r="AC55" s="317">
        <v>0</v>
      </c>
      <c r="AD55" s="317">
        <v>0</v>
      </c>
      <c r="AE55" s="317">
        <v>0</v>
      </c>
      <c r="AF55" s="317">
        <v>0</v>
      </c>
      <c r="AG55" s="317">
        <v>0</v>
      </c>
      <c r="AH55" s="317">
        <v>0</v>
      </c>
      <c r="AI55" s="317">
        <v>0</v>
      </c>
      <c r="AJ55" s="317">
        <v>0</v>
      </c>
      <c r="AK55" s="317">
        <v>0</v>
      </c>
      <c r="AL55" s="317">
        <v>0</v>
      </c>
      <c r="AM55" s="317">
        <v>0</v>
      </c>
      <c r="AN55" s="317">
        <v>0</v>
      </c>
      <c r="AO55" s="317">
        <v>0</v>
      </c>
      <c r="AP55" s="317">
        <v>0</v>
      </c>
      <c r="AQ55" s="317">
        <v>0</v>
      </c>
      <c r="AR55" s="317">
        <v>0</v>
      </c>
      <c r="AS55" s="317">
        <v>0</v>
      </c>
      <c r="AT55" s="317">
        <v>0</v>
      </c>
      <c r="AU55" s="317">
        <v>0</v>
      </c>
      <c r="AV55" s="317">
        <v>0</v>
      </c>
      <c r="AW55" s="317">
        <v>0</v>
      </c>
      <c r="AX55" s="317">
        <v>0</v>
      </c>
      <c r="AY55" s="317">
        <v>0</v>
      </c>
      <c r="AZ55" s="317">
        <v>0</v>
      </c>
      <c r="BA55" s="317">
        <v>0</v>
      </c>
      <c r="BB55" s="317">
        <v>0</v>
      </c>
      <c r="BC55" s="317">
        <v>0</v>
      </c>
      <c r="BD55" s="317" t="s">
        <v>443</v>
      </c>
      <c r="BE55" s="317" t="s">
        <v>443</v>
      </c>
      <c r="BF55" s="317" t="s">
        <v>443</v>
      </c>
      <c r="BG55" s="317" t="s">
        <v>443</v>
      </c>
      <c r="BH55" s="317">
        <v>1089.3753191729402</v>
      </c>
      <c r="BI55" s="317">
        <v>809.53566328022953</v>
      </c>
      <c r="BJ55" s="317">
        <v>640.76069847340375</v>
      </c>
      <c r="BK55" s="317">
        <v>544.68410285266543</v>
      </c>
      <c r="BL55" s="317">
        <v>463.74869604450646</v>
      </c>
      <c r="BM55" s="317">
        <v>324.65189331147258</v>
      </c>
      <c r="BN55" s="317">
        <v>254.59518264634818</v>
      </c>
      <c r="BO55" s="317">
        <v>188.94789861175789</v>
      </c>
      <c r="BP55" s="317">
        <v>91.166170087211754</v>
      </c>
      <c r="BQ55" s="317">
        <v>24.143092660814453</v>
      </c>
      <c r="BR55" s="317">
        <v>7.1154508384456863</v>
      </c>
      <c r="BS55" s="317">
        <v>2.3604259535251391</v>
      </c>
      <c r="BT55" s="317">
        <v>0.58720146522764072</v>
      </c>
      <c r="BU55" s="317">
        <v>0</v>
      </c>
      <c r="BV55" s="317">
        <v>0</v>
      </c>
      <c r="BW55" s="317">
        <v>0</v>
      </c>
      <c r="BX55" s="317">
        <v>0</v>
      </c>
      <c r="BY55" s="317">
        <v>0</v>
      </c>
      <c r="BZ55" s="317">
        <v>0</v>
      </c>
      <c r="CA55" s="317">
        <v>0</v>
      </c>
      <c r="CB55" s="317">
        <v>0</v>
      </c>
      <c r="CC55" s="318">
        <v>0</v>
      </c>
    </row>
    <row r="56" spans="1:81" s="49" customFormat="1" x14ac:dyDescent="0.4">
      <c r="B56" s="264" t="s">
        <v>657</v>
      </c>
      <c r="C56" s="178"/>
      <c r="D56" s="317">
        <v>0</v>
      </c>
      <c r="E56" s="317">
        <v>0</v>
      </c>
      <c r="F56" s="317">
        <v>0</v>
      </c>
      <c r="G56" s="317">
        <v>0</v>
      </c>
      <c r="H56" s="317">
        <v>0</v>
      </c>
      <c r="I56" s="317">
        <v>0</v>
      </c>
      <c r="J56" s="317">
        <v>0</v>
      </c>
      <c r="K56" s="317">
        <v>0</v>
      </c>
      <c r="L56" s="317">
        <v>0</v>
      </c>
      <c r="M56" s="317">
        <v>0</v>
      </c>
      <c r="N56" s="317">
        <v>0</v>
      </c>
      <c r="O56" s="317">
        <v>0</v>
      </c>
      <c r="P56" s="317">
        <v>0</v>
      </c>
      <c r="Q56" s="317">
        <v>0</v>
      </c>
      <c r="R56" s="317">
        <v>0</v>
      </c>
      <c r="S56" s="317">
        <v>0</v>
      </c>
      <c r="T56" s="317">
        <v>0</v>
      </c>
      <c r="U56" s="317">
        <v>0</v>
      </c>
      <c r="V56" s="317">
        <v>0</v>
      </c>
      <c r="W56" s="317">
        <v>0</v>
      </c>
      <c r="X56" s="317">
        <v>0</v>
      </c>
      <c r="Y56" s="317">
        <v>0</v>
      </c>
      <c r="Z56" s="317">
        <v>0</v>
      </c>
      <c r="AA56" s="317">
        <v>0</v>
      </c>
      <c r="AB56" s="317">
        <v>0</v>
      </c>
      <c r="AC56" s="317">
        <v>0</v>
      </c>
      <c r="AD56" s="317">
        <v>0</v>
      </c>
      <c r="AE56" s="317">
        <v>0</v>
      </c>
      <c r="AF56" s="317">
        <v>0</v>
      </c>
      <c r="AG56" s="317">
        <v>0</v>
      </c>
      <c r="AH56" s="317">
        <v>0</v>
      </c>
      <c r="AI56" s="317">
        <v>0</v>
      </c>
      <c r="AJ56" s="317">
        <v>0</v>
      </c>
      <c r="AK56" s="317">
        <v>0</v>
      </c>
      <c r="AL56" s="317">
        <v>0</v>
      </c>
      <c r="AM56" s="317">
        <v>0</v>
      </c>
      <c r="AN56" s="317">
        <v>0</v>
      </c>
      <c r="AO56" s="317">
        <v>0</v>
      </c>
      <c r="AP56" s="317">
        <v>0</v>
      </c>
      <c r="AQ56" s="317">
        <v>0</v>
      </c>
      <c r="AR56" s="317">
        <v>0</v>
      </c>
      <c r="AS56" s="317">
        <v>0</v>
      </c>
      <c r="AT56" s="317">
        <v>0</v>
      </c>
      <c r="AU56" s="317">
        <v>0</v>
      </c>
      <c r="AV56" s="317">
        <v>0</v>
      </c>
      <c r="AW56" s="317">
        <v>0</v>
      </c>
      <c r="AX56" s="317">
        <v>0</v>
      </c>
      <c r="AY56" s="317">
        <v>0</v>
      </c>
      <c r="AZ56" s="317">
        <v>0</v>
      </c>
      <c r="BA56" s="317">
        <v>0</v>
      </c>
      <c r="BB56" s="317">
        <v>0</v>
      </c>
      <c r="BC56" s="317">
        <v>0</v>
      </c>
      <c r="BD56" s="317" t="s">
        <v>443</v>
      </c>
      <c r="BE56" s="317" t="s">
        <v>443</v>
      </c>
      <c r="BF56" s="317" t="s">
        <v>443</v>
      </c>
      <c r="BG56" s="317" t="s">
        <v>443</v>
      </c>
      <c r="BH56" s="317">
        <v>3398.1162679778481</v>
      </c>
      <c r="BI56" s="317">
        <v>2556.3553277854248</v>
      </c>
      <c r="BJ56" s="317">
        <v>2013.2375335509701</v>
      </c>
      <c r="BK56" s="317">
        <v>1631.7133203240248</v>
      </c>
      <c r="BL56" s="317">
        <v>1305.7417853072541</v>
      </c>
      <c r="BM56" s="317">
        <v>723.06156392469927</v>
      </c>
      <c r="BN56" s="317">
        <v>477.46051387371534</v>
      </c>
      <c r="BO56" s="317">
        <v>314.49639916575882</v>
      </c>
      <c r="BP56" s="317">
        <v>217.24883895366025</v>
      </c>
      <c r="BQ56" s="317">
        <v>148.37403680544526</v>
      </c>
      <c r="BR56" s="317">
        <v>108.4741593154081</v>
      </c>
      <c r="BS56" s="317">
        <v>72.166594892661877</v>
      </c>
      <c r="BT56" s="317">
        <v>51.846290917292322</v>
      </c>
      <c r="BU56" s="317">
        <v>36.646261882544046</v>
      </c>
      <c r="BV56" s="317">
        <v>27.23652597072541</v>
      </c>
      <c r="BW56" s="317">
        <v>14.718414630042268</v>
      </c>
      <c r="BX56" s="317">
        <v>8.2858085880975683</v>
      </c>
      <c r="BY56" s="317">
        <v>5.1883944602961058</v>
      </c>
      <c r="BZ56" s="317">
        <v>3.1177196674974352</v>
      </c>
      <c r="CA56" s="317">
        <v>1.7576678373540673</v>
      </c>
      <c r="CB56" s="317">
        <v>1.0712713870562423</v>
      </c>
      <c r="CC56" s="318">
        <v>0.4075696179161904</v>
      </c>
    </row>
    <row r="57" spans="1:81" s="49" customFormat="1" x14ac:dyDescent="0.4">
      <c r="B57" s="265" t="s">
        <v>442</v>
      </c>
      <c r="C57" s="255"/>
      <c r="D57" s="317">
        <v>0</v>
      </c>
      <c r="E57" s="317">
        <v>0</v>
      </c>
      <c r="F57" s="317">
        <v>0</v>
      </c>
      <c r="G57" s="317">
        <v>0</v>
      </c>
      <c r="H57" s="317">
        <v>0</v>
      </c>
      <c r="I57" s="317">
        <v>0</v>
      </c>
      <c r="J57" s="317">
        <v>0</v>
      </c>
      <c r="K57" s="317">
        <v>0</v>
      </c>
      <c r="L57" s="317">
        <v>0</v>
      </c>
      <c r="M57" s="317">
        <v>0</v>
      </c>
      <c r="N57" s="317">
        <v>0</v>
      </c>
      <c r="O57" s="317">
        <v>0</v>
      </c>
      <c r="P57" s="317">
        <v>0</v>
      </c>
      <c r="Q57" s="317">
        <v>0</v>
      </c>
      <c r="R57" s="317">
        <v>0</v>
      </c>
      <c r="S57" s="317">
        <v>0</v>
      </c>
      <c r="T57" s="317">
        <v>0</v>
      </c>
      <c r="U57" s="317">
        <v>0</v>
      </c>
      <c r="V57" s="317">
        <v>0</v>
      </c>
      <c r="W57" s="317">
        <v>0</v>
      </c>
      <c r="X57" s="317">
        <v>0</v>
      </c>
      <c r="Y57" s="317">
        <v>0</v>
      </c>
      <c r="Z57" s="317">
        <v>0</v>
      </c>
      <c r="AA57" s="317">
        <v>0</v>
      </c>
      <c r="AB57" s="317">
        <v>0</v>
      </c>
      <c r="AC57" s="317">
        <v>0</v>
      </c>
      <c r="AD57" s="317">
        <v>0</v>
      </c>
      <c r="AE57" s="317">
        <v>0</v>
      </c>
      <c r="AF57" s="317">
        <v>0</v>
      </c>
      <c r="AG57" s="317">
        <v>0</v>
      </c>
      <c r="AH57" s="317">
        <v>0</v>
      </c>
      <c r="AI57" s="317">
        <v>0</v>
      </c>
      <c r="AJ57" s="317">
        <v>0</v>
      </c>
      <c r="AK57" s="317">
        <v>0</v>
      </c>
      <c r="AL57" s="317">
        <v>0</v>
      </c>
      <c r="AM57" s="317">
        <v>0</v>
      </c>
      <c r="AN57" s="317">
        <v>0</v>
      </c>
      <c r="AO57" s="317">
        <v>0</v>
      </c>
      <c r="AP57" s="317">
        <v>0</v>
      </c>
      <c r="AQ57" s="317">
        <v>0</v>
      </c>
      <c r="AR57" s="317">
        <v>0</v>
      </c>
      <c r="AS57" s="317">
        <v>0</v>
      </c>
      <c r="AT57" s="317">
        <v>0</v>
      </c>
      <c r="AU57" s="317">
        <v>0</v>
      </c>
      <c r="AV57" s="317">
        <v>0</v>
      </c>
      <c r="AW57" s="317">
        <v>0</v>
      </c>
      <c r="AX57" s="317">
        <v>0</v>
      </c>
      <c r="AY57" s="317">
        <v>0</v>
      </c>
      <c r="AZ57" s="317">
        <v>0</v>
      </c>
      <c r="BA57" s="317">
        <v>0</v>
      </c>
      <c r="BB57" s="317">
        <v>0</v>
      </c>
      <c r="BC57" s="317">
        <v>0</v>
      </c>
      <c r="BD57" s="317" t="s">
        <v>443</v>
      </c>
      <c r="BE57" s="317" t="s">
        <v>443</v>
      </c>
      <c r="BF57" s="317" t="s">
        <v>443</v>
      </c>
      <c r="BG57" s="317" t="s">
        <v>443</v>
      </c>
      <c r="BH57" s="317">
        <v>155.42319728796809</v>
      </c>
      <c r="BI57" s="317">
        <v>118.02835570981048</v>
      </c>
      <c r="BJ57" s="317">
        <v>95.028069688852256</v>
      </c>
      <c r="BK57" s="317">
        <v>90.104069055068024</v>
      </c>
      <c r="BL57" s="317">
        <v>76.642867610305203</v>
      </c>
      <c r="BM57" s="317">
        <v>47.778612198876885</v>
      </c>
      <c r="BN57" s="317">
        <v>43.206766494046775</v>
      </c>
      <c r="BO57" s="317">
        <v>40.061245837397756</v>
      </c>
      <c r="BP57" s="317">
        <v>35.151589175266835</v>
      </c>
      <c r="BQ57" s="317">
        <v>28.004672495339836</v>
      </c>
      <c r="BR57" s="317">
        <v>20.290386585100322</v>
      </c>
      <c r="BS57" s="317">
        <v>15.575520970779497</v>
      </c>
      <c r="BT57" s="317">
        <v>12.616563513598511</v>
      </c>
      <c r="BU57" s="317">
        <v>9.3309018391138814</v>
      </c>
      <c r="BV57" s="317">
        <v>7.4819767501491494</v>
      </c>
      <c r="BW57" s="317">
        <v>3.6408681103198419</v>
      </c>
      <c r="BX57" s="317">
        <v>1.9439885441526128</v>
      </c>
      <c r="BY57" s="317">
        <v>0.97248232900492004</v>
      </c>
      <c r="BZ57" s="317">
        <v>0.41614247585686764</v>
      </c>
      <c r="CA57" s="317">
        <v>7.8525294074272209E-2</v>
      </c>
      <c r="CB57" s="317">
        <v>-0.17485569142387442</v>
      </c>
      <c r="CC57" s="318">
        <v>6.0784787145044934E-2</v>
      </c>
    </row>
    <row r="58" spans="1:81" s="49" customFormat="1" x14ac:dyDescent="0.4">
      <c r="B58" s="265" t="s">
        <v>658</v>
      </c>
      <c r="C58" s="255"/>
      <c r="D58" s="317">
        <v>0</v>
      </c>
      <c r="E58" s="317">
        <v>0</v>
      </c>
      <c r="F58" s="317">
        <v>0</v>
      </c>
      <c r="G58" s="317">
        <v>0</v>
      </c>
      <c r="H58" s="317">
        <v>0</v>
      </c>
      <c r="I58" s="317">
        <v>0</v>
      </c>
      <c r="J58" s="317">
        <v>0</v>
      </c>
      <c r="K58" s="317">
        <v>0</v>
      </c>
      <c r="L58" s="317">
        <v>0</v>
      </c>
      <c r="M58" s="317">
        <v>0</v>
      </c>
      <c r="N58" s="317">
        <v>0</v>
      </c>
      <c r="O58" s="317">
        <v>0</v>
      </c>
      <c r="P58" s="317">
        <v>0</v>
      </c>
      <c r="Q58" s="317">
        <v>0</v>
      </c>
      <c r="R58" s="317">
        <v>0</v>
      </c>
      <c r="S58" s="317">
        <v>0</v>
      </c>
      <c r="T58" s="317">
        <v>0</v>
      </c>
      <c r="U58" s="317">
        <v>0</v>
      </c>
      <c r="V58" s="317">
        <v>0</v>
      </c>
      <c r="W58" s="317">
        <v>0</v>
      </c>
      <c r="X58" s="317">
        <v>0</v>
      </c>
      <c r="Y58" s="317">
        <v>0</v>
      </c>
      <c r="Z58" s="317">
        <v>0</v>
      </c>
      <c r="AA58" s="317">
        <v>0</v>
      </c>
      <c r="AB58" s="317">
        <v>0</v>
      </c>
      <c r="AC58" s="317">
        <v>0</v>
      </c>
      <c r="AD58" s="317">
        <v>0</v>
      </c>
      <c r="AE58" s="317">
        <v>0</v>
      </c>
      <c r="AF58" s="317">
        <v>0</v>
      </c>
      <c r="AG58" s="317">
        <v>0</v>
      </c>
      <c r="AH58" s="317">
        <v>0</v>
      </c>
      <c r="AI58" s="317">
        <v>0</v>
      </c>
      <c r="AJ58" s="317">
        <v>0</v>
      </c>
      <c r="AK58" s="317">
        <v>0</v>
      </c>
      <c r="AL58" s="317">
        <v>0</v>
      </c>
      <c r="AM58" s="317">
        <v>0</v>
      </c>
      <c r="AN58" s="317">
        <v>0</v>
      </c>
      <c r="AO58" s="317">
        <v>0</v>
      </c>
      <c r="AP58" s="317">
        <v>0</v>
      </c>
      <c r="AQ58" s="317">
        <v>0</v>
      </c>
      <c r="AR58" s="317">
        <v>0</v>
      </c>
      <c r="AS58" s="317">
        <v>0</v>
      </c>
      <c r="AT58" s="317">
        <v>0</v>
      </c>
      <c r="AU58" s="317">
        <v>0</v>
      </c>
      <c r="AV58" s="317">
        <v>0</v>
      </c>
      <c r="AW58" s="317">
        <v>0</v>
      </c>
      <c r="AX58" s="317">
        <v>0</v>
      </c>
      <c r="AY58" s="317">
        <v>0</v>
      </c>
      <c r="AZ58" s="317">
        <v>0</v>
      </c>
      <c r="BA58" s="317">
        <v>0</v>
      </c>
      <c r="BB58" s="317">
        <v>0</v>
      </c>
      <c r="BC58" s="317">
        <v>0</v>
      </c>
      <c r="BD58" s="317" t="s">
        <v>443</v>
      </c>
      <c r="BE58" s="317" t="s">
        <v>443</v>
      </c>
      <c r="BF58" s="317" t="s">
        <v>443</v>
      </c>
      <c r="BG58" s="317" t="s">
        <v>443</v>
      </c>
      <c r="BH58" s="317">
        <v>38.149330243410354</v>
      </c>
      <c r="BI58" s="317">
        <v>30.54851559548036</v>
      </c>
      <c r="BJ58" s="317">
        <v>24.435789348562007</v>
      </c>
      <c r="BK58" s="317">
        <v>19.748610860288565</v>
      </c>
      <c r="BL58" s="317">
        <v>18.760595787767262</v>
      </c>
      <c r="BM58" s="317">
        <v>10.328991504328258</v>
      </c>
      <c r="BN58" s="317">
        <v>8.8383455131123867</v>
      </c>
      <c r="BO58" s="317">
        <v>6.6865276187973084</v>
      </c>
      <c r="BP58" s="317">
        <v>5.802274015585005</v>
      </c>
      <c r="BQ58" s="317">
        <v>1.6396137695898052</v>
      </c>
      <c r="BR58" s="317">
        <v>2.5142576259683871</v>
      </c>
      <c r="BS58" s="317">
        <v>2.0613026654561613</v>
      </c>
      <c r="BT58" s="317">
        <v>1.2888677781568179</v>
      </c>
      <c r="BU58" s="317">
        <v>0.96287203535657695</v>
      </c>
      <c r="BV58" s="317">
        <v>0.46799506037083888</v>
      </c>
      <c r="BW58" s="317">
        <v>0.23981021562455027</v>
      </c>
      <c r="BX58" s="317">
        <v>0.37402168416568782</v>
      </c>
      <c r="BY58" s="317">
        <v>0.38916709579192516</v>
      </c>
      <c r="BZ58" s="317">
        <v>0.39199793283323742</v>
      </c>
      <c r="CA58" s="317">
        <v>0.38421639414769698</v>
      </c>
      <c r="CB58" s="317">
        <v>0.37635999997099612</v>
      </c>
      <c r="CC58" s="318">
        <v>0</v>
      </c>
    </row>
    <row r="59" spans="1:81" s="49" customFormat="1" ht="24.75" customHeight="1" x14ac:dyDescent="0.4">
      <c r="B59" s="65" t="s">
        <v>660</v>
      </c>
      <c r="C59" s="65"/>
      <c r="D59" s="317">
        <v>0</v>
      </c>
      <c r="E59" s="317">
        <v>0</v>
      </c>
      <c r="F59" s="317">
        <v>0</v>
      </c>
      <c r="G59" s="317">
        <v>0</v>
      </c>
      <c r="H59" s="317">
        <v>0</v>
      </c>
      <c r="I59" s="317">
        <v>0</v>
      </c>
      <c r="J59" s="317">
        <v>0</v>
      </c>
      <c r="K59" s="317">
        <v>0</v>
      </c>
      <c r="L59" s="317">
        <v>0</v>
      </c>
      <c r="M59" s="317">
        <v>0</v>
      </c>
      <c r="N59" s="317">
        <v>0</v>
      </c>
      <c r="O59" s="317">
        <v>0</v>
      </c>
      <c r="P59" s="317">
        <v>0</v>
      </c>
      <c r="Q59" s="317">
        <v>0</v>
      </c>
      <c r="R59" s="317">
        <v>0</v>
      </c>
      <c r="S59" s="317">
        <v>0</v>
      </c>
      <c r="T59" s="317">
        <v>0</v>
      </c>
      <c r="U59" s="317">
        <v>0</v>
      </c>
      <c r="V59" s="317">
        <v>0</v>
      </c>
      <c r="W59" s="317">
        <v>0</v>
      </c>
      <c r="X59" s="317">
        <v>0</v>
      </c>
      <c r="Y59" s="317">
        <v>0</v>
      </c>
      <c r="Z59" s="317">
        <v>0</v>
      </c>
      <c r="AA59" s="317">
        <v>0</v>
      </c>
      <c r="AB59" s="317">
        <v>0</v>
      </c>
      <c r="AC59" s="317">
        <v>0</v>
      </c>
      <c r="AD59" s="317">
        <v>0</v>
      </c>
      <c r="AE59" s="317">
        <v>0</v>
      </c>
      <c r="AF59" s="317">
        <v>0</v>
      </c>
      <c r="AG59" s="317">
        <v>0</v>
      </c>
      <c r="AH59" s="317">
        <v>0</v>
      </c>
      <c r="AI59" s="317">
        <v>0</v>
      </c>
      <c r="AJ59" s="317">
        <v>0</v>
      </c>
      <c r="AK59" s="317">
        <v>0</v>
      </c>
      <c r="AL59" s="317">
        <v>0</v>
      </c>
      <c r="AM59" s="317">
        <v>0</v>
      </c>
      <c r="AN59" s="317">
        <v>0</v>
      </c>
      <c r="AO59" s="317">
        <v>0</v>
      </c>
      <c r="AP59" s="317">
        <v>0</v>
      </c>
      <c r="AQ59" s="317">
        <v>0</v>
      </c>
      <c r="AR59" s="317">
        <v>0</v>
      </c>
      <c r="AS59" s="317">
        <v>0</v>
      </c>
      <c r="AT59" s="317">
        <v>0</v>
      </c>
      <c r="AU59" s="317">
        <v>0</v>
      </c>
      <c r="AV59" s="317">
        <v>0</v>
      </c>
      <c r="AW59" s="317">
        <v>0</v>
      </c>
      <c r="AX59" s="317">
        <v>0</v>
      </c>
      <c r="AY59" s="317">
        <v>0</v>
      </c>
      <c r="AZ59" s="317">
        <v>0</v>
      </c>
      <c r="BA59" s="317">
        <v>0</v>
      </c>
      <c r="BB59" s="317">
        <v>0</v>
      </c>
      <c r="BC59" s="317">
        <v>0</v>
      </c>
      <c r="BD59" s="317">
        <v>0</v>
      </c>
      <c r="BE59" s="317">
        <v>0</v>
      </c>
      <c r="BF59" s="317">
        <v>0</v>
      </c>
      <c r="BG59" s="317">
        <v>0</v>
      </c>
      <c r="BH59" s="317">
        <v>9640.4687570595888</v>
      </c>
      <c r="BI59" s="317">
        <v>9216.0811871171063</v>
      </c>
      <c r="BJ59" s="317">
        <v>9184.5846801742628</v>
      </c>
      <c r="BK59" s="317">
        <v>9592.9391377000484</v>
      </c>
      <c r="BL59" s="317">
        <v>9261.174008280479</v>
      </c>
      <c r="BM59" s="317">
        <v>9453.0971315158986</v>
      </c>
      <c r="BN59" s="317">
        <v>8944.2862325775986</v>
      </c>
      <c r="BO59" s="317">
        <v>7984.8852204650648</v>
      </c>
      <c r="BP59" s="317">
        <v>5996.6049967240515</v>
      </c>
      <c r="BQ59" s="317">
        <v>4004.6657709818974</v>
      </c>
      <c r="BR59" s="317">
        <v>3212.8131346024766</v>
      </c>
      <c r="BS59" s="317">
        <v>2824.8181915077821</v>
      </c>
      <c r="BT59" s="317">
        <v>2435.7628954973088</v>
      </c>
      <c r="BU59" s="317">
        <v>2309.2166260270837</v>
      </c>
      <c r="BV59" s="317">
        <v>1945.1624522459979</v>
      </c>
      <c r="BW59" s="317">
        <v>1430.3572264267261</v>
      </c>
      <c r="BX59" s="317">
        <v>1032.6442198808593</v>
      </c>
      <c r="BY59" s="317">
        <v>801.3008145260693</v>
      </c>
      <c r="BZ59" s="317">
        <v>610.94650735078562</v>
      </c>
      <c r="CA59" s="317">
        <v>440.90538624444986</v>
      </c>
      <c r="CB59" s="317">
        <v>293.97951040305492</v>
      </c>
      <c r="CC59" s="318">
        <v>107.67045478334799</v>
      </c>
    </row>
    <row r="60" spans="1:81" s="49" customFormat="1" x14ac:dyDescent="0.4">
      <c r="B60" s="255" t="s">
        <v>656</v>
      </c>
      <c r="C60" s="255"/>
      <c r="D60" s="317" t="s">
        <v>443</v>
      </c>
      <c r="E60" s="317" t="s">
        <v>443</v>
      </c>
      <c r="F60" s="317" t="s">
        <v>443</v>
      </c>
      <c r="G60" s="317" t="s">
        <v>443</v>
      </c>
      <c r="H60" s="317" t="s">
        <v>443</v>
      </c>
      <c r="I60" s="317" t="s">
        <v>443</v>
      </c>
      <c r="J60" s="317" t="s">
        <v>443</v>
      </c>
      <c r="K60" s="317" t="s">
        <v>443</v>
      </c>
      <c r="L60" s="317" t="s">
        <v>443</v>
      </c>
      <c r="M60" s="317" t="s">
        <v>443</v>
      </c>
      <c r="N60" s="317" t="s">
        <v>443</v>
      </c>
      <c r="O60" s="317" t="s">
        <v>443</v>
      </c>
      <c r="P60" s="317" t="s">
        <v>443</v>
      </c>
      <c r="Q60" s="317" t="s">
        <v>443</v>
      </c>
      <c r="R60" s="317" t="s">
        <v>443</v>
      </c>
      <c r="S60" s="317" t="s">
        <v>443</v>
      </c>
      <c r="T60" s="317" t="s">
        <v>443</v>
      </c>
      <c r="U60" s="317" t="s">
        <v>443</v>
      </c>
      <c r="V60" s="317" t="s">
        <v>443</v>
      </c>
      <c r="W60" s="317" t="s">
        <v>443</v>
      </c>
      <c r="X60" s="317" t="s">
        <v>443</v>
      </c>
      <c r="Y60" s="317" t="s">
        <v>443</v>
      </c>
      <c r="Z60" s="317" t="s">
        <v>443</v>
      </c>
      <c r="AA60" s="317" t="s">
        <v>443</v>
      </c>
      <c r="AB60" s="317" t="s">
        <v>443</v>
      </c>
      <c r="AC60" s="317" t="s">
        <v>443</v>
      </c>
      <c r="AD60" s="317" t="s">
        <v>443</v>
      </c>
      <c r="AE60" s="317" t="s">
        <v>443</v>
      </c>
      <c r="AF60" s="317" t="s">
        <v>443</v>
      </c>
      <c r="AG60" s="317" t="s">
        <v>443</v>
      </c>
      <c r="AH60" s="317" t="s">
        <v>443</v>
      </c>
      <c r="AI60" s="317" t="s">
        <v>443</v>
      </c>
      <c r="AJ60" s="317" t="s">
        <v>443</v>
      </c>
      <c r="AK60" s="317" t="s">
        <v>443</v>
      </c>
      <c r="AL60" s="317" t="s">
        <v>443</v>
      </c>
      <c r="AM60" s="317" t="s">
        <v>443</v>
      </c>
      <c r="AN60" s="317" t="s">
        <v>443</v>
      </c>
      <c r="AO60" s="317" t="s">
        <v>443</v>
      </c>
      <c r="AP60" s="317" t="s">
        <v>443</v>
      </c>
      <c r="AQ60" s="317" t="s">
        <v>443</v>
      </c>
      <c r="AR60" s="317" t="s">
        <v>443</v>
      </c>
      <c r="AS60" s="317" t="s">
        <v>443</v>
      </c>
      <c r="AT60" s="317" t="s">
        <v>443</v>
      </c>
      <c r="AU60" s="317" t="s">
        <v>443</v>
      </c>
      <c r="AV60" s="317" t="s">
        <v>443</v>
      </c>
      <c r="AW60" s="317" t="s">
        <v>443</v>
      </c>
      <c r="AX60" s="317" t="s">
        <v>443</v>
      </c>
      <c r="AY60" s="317" t="s">
        <v>443</v>
      </c>
      <c r="AZ60" s="317" t="s">
        <v>443</v>
      </c>
      <c r="BA60" s="317" t="s">
        <v>443</v>
      </c>
      <c r="BB60" s="317" t="s">
        <v>443</v>
      </c>
      <c r="BC60" s="317" t="s">
        <v>443</v>
      </c>
      <c r="BD60" s="317" t="s">
        <v>443</v>
      </c>
      <c r="BE60" s="317" t="s">
        <v>443</v>
      </c>
      <c r="BF60" s="317" t="s">
        <v>443</v>
      </c>
      <c r="BG60" s="317" t="s">
        <v>443</v>
      </c>
      <c r="BH60" s="317">
        <v>5646.1005445388982</v>
      </c>
      <c r="BI60" s="317">
        <v>5496.179402863323</v>
      </c>
      <c r="BJ60" s="317">
        <v>5547.781700757715</v>
      </c>
      <c r="BK60" s="317">
        <v>6109.2228512044967</v>
      </c>
      <c r="BL60" s="317">
        <v>6068.2949473689005</v>
      </c>
      <c r="BM60" s="317">
        <v>5961.0982687081341</v>
      </c>
      <c r="BN60" s="317">
        <v>5484.8290080211427</v>
      </c>
      <c r="BO60" s="317">
        <v>4741.7600032019745</v>
      </c>
      <c r="BP60" s="317">
        <v>2884.5325242696044</v>
      </c>
      <c r="BQ60" s="317">
        <v>1140.2168743799857</v>
      </c>
      <c r="BR60" s="317">
        <v>525.47240755334406</v>
      </c>
      <c r="BS60" s="317">
        <v>265.53775059950078</v>
      </c>
      <c r="BT60" s="317">
        <v>111.21679230301699</v>
      </c>
      <c r="BU60" s="317">
        <v>31.905414590454956</v>
      </c>
      <c r="BV60" s="317">
        <v>3.3893256608549969</v>
      </c>
      <c r="BW60" s="317">
        <v>8.9002786339727126E-4</v>
      </c>
      <c r="BX60" s="317">
        <v>0</v>
      </c>
      <c r="BY60" s="317">
        <v>0</v>
      </c>
      <c r="BZ60" s="317">
        <v>0</v>
      </c>
      <c r="CA60" s="317">
        <v>0</v>
      </c>
      <c r="CB60" s="317">
        <v>0</v>
      </c>
      <c r="CC60" s="318">
        <v>0</v>
      </c>
    </row>
    <row r="61" spans="1:81" s="49" customFormat="1" x14ac:dyDescent="0.4">
      <c r="B61" s="178" t="s">
        <v>657</v>
      </c>
      <c r="C61" s="178"/>
      <c r="D61" s="317" t="s">
        <v>443</v>
      </c>
      <c r="E61" s="317" t="s">
        <v>443</v>
      </c>
      <c r="F61" s="317" t="s">
        <v>443</v>
      </c>
      <c r="G61" s="317" t="s">
        <v>443</v>
      </c>
      <c r="H61" s="317" t="s">
        <v>443</v>
      </c>
      <c r="I61" s="317" t="s">
        <v>443</v>
      </c>
      <c r="J61" s="317" t="s">
        <v>443</v>
      </c>
      <c r="K61" s="317" t="s">
        <v>443</v>
      </c>
      <c r="L61" s="317" t="s">
        <v>443</v>
      </c>
      <c r="M61" s="317" t="s">
        <v>443</v>
      </c>
      <c r="N61" s="317" t="s">
        <v>443</v>
      </c>
      <c r="O61" s="317" t="s">
        <v>443</v>
      </c>
      <c r="P61" s="317" t="s">
        <v>443</v>
      </c>
      <c r="Q61" s="317" t="s">
        <v>443</v>
      </c>
      <c r="R61" s="317" t="s">
        <v>443</v>
      </c>
      <c r="S61" s="317" t="s">
        <v>443</v>
      </c>
      <c r="T61" s="317" t="s">
        <v>443</v>
      </c>
      <c r="U61" s="317" t="s">
        <v>443</v>
      </c>
      <c r="V61" s="317" t="s">
        <v>443</v>
      </c>
      <c r="W61" s="317" t="s">
        <v>443</v>
      </c>
      <c r="X61" s="317" t="s">
        <v>443</v>
      </c>
      <c r="Y61" s="317" t="s">
        <v>443</v>
      </c>
      <c r="Z61" s="317" t="s">
        <v>443</v>
      </c>
      <c r="AA61" s="317" t="s">
        <v>443</v>
      </c>
      <c r="AB61" s="317" t="s">
        <v>443</v>
      </c>
      <c r="AC61" s="317" t="s">
        <v>443</v>
      </c>
      <c r="AD61" s="317" t="s">
        <v>443</v>
      </c>
      <c r="AE61" s="317" t="s">
        <v>443</v>
      </c>
      <c r="AF61" s="317" t="s">
        <v>443</v>
      </c>
      <c r="AG61" s="317" t="s">
        <v>443</v>
      </c>
      <c r="AH61" s="317" t="s">
        <v>443</v>
      </c>
      <c r="AI61" s="317" t="s">
        <v>443</v>
      </c>
      <c r="AJ61" s="317" t="s">
        <v>443</v>
      </c>
      <c r="AK61" s="317" t="s">
        <v>443</v>
      </c>
      <c r="AL61" s="317" t="s">
        <v>443</v>
      </c>
      <c r="AM61" s="317" t="s">
        <v>443</v>
      </c>
      <c r="AN61" s="317" t="s">
        <v>443</v>
      </c>
      <c r="AO61" s="317" t="s">
        <v>443</v>
      </c>
      <c r="AP61" s="317" t="s">
        <v>443</v>
      </c>
      <c r="AQ61" s="317" t="s">
        <v>443</v>
      </c>
      <c r="AR61" s="317" t="s">
        <v>443</v>
      </c>
      <c r="AS61" s="317" t="s">
        <v>443</v>
      </c>
      <c r="AT61" s="317" t="s">
        <v>443</v>
      </c>
      <c r="AU61" s="317" t="s">
        <v>443</v>
      </c>
      <c r="AV61" s="317" t="s">
        <v>443</v>
      </c>
      <c r="AW61" s="317" t="s">
        <v>443</v>
      </c>
      <c r="AX61" s="317" t="s">
        <v>443</v>
      </c>
      <c r="AY61" s="317" t="s">
        <v>443</v>
      </c>
      <c r="AZ61" s="317" t="s">
        <v>443</v>
      </c>
      <c r="BA61" s="317" t="s">
        <v>443</v>
      </c>
      <c r="BB61" s="317" t="s">
        <v>443</v>
      </c>
      <c r="BC61" s="317" t="s">
        <v>443</v>
      </c>
      <c r="BD61" s="317" t="s">
        <v>443</v>
      </c>
      <c r="BE61" s="317" t="s">
        <v>443</v>
      </c>
      <c r="BF61" s="317" t="s">
        <v>443</v>
      </c>
      <c r="BG61" s="317" t="s">
        <v>443</v>
      </c>
      <c r="BH61" s="317">
        <v>3166.1589335205645</v>
      </c>
      <c r="BI61" s="317">
        <v>2929.6212374436636</v>
      </c>
      <c r="BJ61" s="317">
        <v>2863.2749587248086</v>
      </c>
      <c r="BK61" s="317">
        <v>2823.321049824714</v>
      </c>
      <c r="BL61" s="317">
        <v>2616.1395261019125</v>
      </c>
      <c r="BM61" s="317">
        <v>2860.9770790631833</v>
      </c>
      <c r="BN61" s="317">
        <v>2725.0591955822574</v>
      </c>
      <c r="BO61" s="317">
        <v>2496.3538334221535</v>
      </c>
      <c r="BP61" s="317">
        <v>2305.5136525784378</v>
      </c>
      <c r="BQ61" s="317">
        <v>2031.4984814894494</v>
      </c>
      <c r="BR61" s="317">
        <v>1859.1223130080125</v>
      </c>
      <c r="BS61" s="317">
        <v>1718.046590288269</v>
      </c>
      <c r="BT61" s="317">
        <v>1514.7179343163275</v>
      </c>
      <c r="BU61" s="317">
        <v>1444.4912861358321</v>
      </c>
      <c r="BV61" s="317">
        <v>1182.3919863126516</v>
      </c>
      <c r="BW61" s="317">
        <v>838.27183485054275</v>
      </c>
      <c r="BX61" s="317">
        <v>583.61826552560137</v>
      </c>
      <c r="BY61" s="317">
        <v>449.77843152274727</v>
      </c>
      <c r="BZ61" s="317">
        <v>344.12517652129162</v>
      </c>
      <c r="CA61" s="317">
        <v>252.90780152428275</v>
      </c>
      <c r="CB61" s="317">
        <v>184.71871707431012</v>
      </c>
      <c r="CC61" s="318">
        <v>73.506174675721866</v>
      </c>
    </row>
    <row r="62" spans="1:81" s="49" customFormat="1" x14ac:dyDescent="0.4">
      <c r="B62" s="255" t="s">
        <v>442</v>
      </c>
      <c r="C62" s="255"/>
      <c r="D62" s="317" t="s">
        <v>443</v>
      </c>
      <c r="E62" s="317" t="s">
        <v>443</v>
      </c>
      <c r="F62" s="317" t="s">
        <v>443</v>
      </c>
      <c r="G62" s="317" t="s">
        <v>443</v>
      </c>
      <c r="H62" s="317" t="s">
        <v>443</v>
      </c>
      <c r="I62" s="317" t="s">
        <v>443</v>
      </c>
      <c r="J62" s="317" t="s">
        <v>443</v>
      </c>
      <c r="K62" s="317" t="s">
        <v>443</v>
      </c>
      <c r="L62" s="317" t="s">
        <v>443</v>
      </c>
      <c r="M62" s="317" t="s">
        <v>443</v>
      </c>
      <c r="N62" s="317" t="s">
        <v>443</v>
      </c>
      <c r="O62" s="317" t="s">
        <v>443</v>
      </c>
      <c r="P62" s="317" t="s">
        <v>443</v>
      </c>
      <c r="Q62" s="317" t="s">
        <v>443</v>
      </c>
      <c r="R62" s="317" t="s">
        <v>443</v>
      </c>
      <c r="S62" s="317" t="s">
        <v>443</v>
      </c>
      <c r="T62" s="317" t="s">
        <v>443</v>
      </c>
      <c r="U62" s="317" t="s">
        <v>443</v>
      </c>
      <c r="V62" s="317" t="s">
        <v>443</v>
      </c>
      <c r="W62" s="317" t="s">
        <v>443</v>
      </c>
      <c r="X62" s="317" t="s">
        <v>443</v>
      </c>
      <c r="Y62" s="317" t="s">
        <v>443</v>
      </c>
      <c r="Z62" s="317" t="s">
        <v>443</v>
      </c>
      <c r="AA62" s="317" t="s">
        <v>443</v>
      </c>
      <c r="AB62" s="317" t="s">
        <v>443</v>
      </c>
      <c r="AC62" s="317" t="s">
        <v>443</v>
      </c>
      <c r="AD62" s="317" t="s">
        <v>443</v>
      </c>
      <c r="AE62" s="317" t="s">
        <v>443</v>
      </c>
      <c r="AF62" s="317" t="s">
        <v>443</v>
      </c>
      <c r="AG62" s="317" t="s">
        <v>443</v>
      </c>
      <c r="AH62" s="317" t="s">
        <v>443</v>
      </c>
      <c r="AI62" s="317" t="s">
        <v>443</v>
      </c>
      <c r="AJ62" s="317" t="s">
        <v>443</v>
      </c>
      <c r="AK62" s="317" t="s">
        <v>443</v>
      </c>
      <c r="AL62" s="317" t="s">
        <v>443</v>
      </c>
      <c r="AM62" s="317" t="s">
        <v>443</v>
      </c>
      <c r="AN62" s="317" t="s">
        <v>443</v>
      </c>
      <c r="AO62" s="317" t="s">
        <v>443</v>
      </c>
      <c r="AP62" s="317" t="s">
        <v>443</v>
      </c>
      <c r="AQ62" s="317" t="s">
        <v>443</v>
      </c>
      <c r="AR62" s="317" t="s">
        <v>443</v>
      </c>
      <c r="AS62" s="317" t="s">
        <v>443</v>
      </c>
      <c r="AT62" s="317" t="s">
        <v>443</v>
      </c>
      <c r="AU62" s="317" t="s">
        <v>443</v>
      </c>
      <c r="AV62" s="317" t="s">
        <v>443</v>
      </c>
      <c r="AW62" s="317" t="s">
        <v>443</v>
      </c>
      <c r="AX62" s="317" t="s">
        <v>443</v>
      </c>
      <c r="AY62" s="317" t="s">
        <v>443</v>
      </c>
      <c r="AZ62" s="317" t="s">
        <v>443</v>
      </c>
      <c r="BA62" s="317" t="s">
        <v>443</v>
      </c>
      <c r="BB62" s="317" t="s">
        <v>443</v>
      </c>
      <c r="BC62" s="317" t="s">
        <v>443</v>
      </c>
      <c r="BD62" s="317" t="s">
        <v>443</v>
      </c>
      <c r="BE62" s="317" t="s">
        <v>443</v>
      </c>
      <c r="BF62" s="317" t="s">
        <v>443</v>
      </c>
      <c r="BG62" s="317" t="s">
        <v>443</v>
      </c>
      <c r="BH62" s="317">
        <v>313.35405255718524</v>
      </c>
      <c r="BI62" s="317">
        <v>294.22699112060019</v>
      </c>
      <c r="BJ62" s="317">
        <v>297.97216750436138</v>
      </c>
      <c r="BK62" s="317">
        <v>283.22237795980107</v>
      </c>
      <c r="BL62" s="317">
        <v>278.15943668190749</v>
      </c>
      <c r="BM62" s="317">
        <v>335.91067551345299</v>
      </c>
      <c r="BN62" s="317">
        <v>437.54715243583087</v>
      </c>
      <c r="BO62" s="317">
        <v>485.28118989325475</v>
      </c>
      <c r="BP62" s="317">
        <v>572.34261154464025</v>
      </c>
      <c r="BQ62" s="317">
        <v>626.98133296871038</v>
      </c>
      <c r="BR62" s="317">
        <v>657.83204397488953</v>
      </c>
      <c r="BS62" s="317">
        <v>699.13802601027101</v>
      </c>
      <c r="BT62" s="317">
        <v>689.53756863829221</v>
      </c>
      <c r="BU62" s="317">
        <v>733.88272588957409</v>
      </c>
      <c r="BV62" s="317">
        <v>713.54726339620686</v>
      </c>
      <c r="BW62" s="317">
        <v>563.72704942760174</v>
      </c>
      <c r="BX62" s="317">
        <v>432.12744767527437</v>
      </c>
      <c r="BY62" s="317">
        <v>338.40213702859768</v>
      </c>
      <c r="BZ62" s="317">
        <v>255.88732896658735</v>
      </c>
      <c r="CA62" s="317">
        <v>176.66948274777602</v>
      </c>
      <c r="CB62" s="317">
        <v>106.00599032343322</v>
      </c>
      <c r="CC62" s="318">
        <v>33.018880823852356</v>
      </c>
    </row>
    <row r="63" spans="1:81" s="49" customFormat="1" x14ac:dyDescent="0.4">
      <c r="B63" s="255" t="s">
        <v>658</v>
      </c>
      <c r="C63" s="255"/>
      <c r="D63" s="317" t="s">
        <v>443</v>
      </c>
      <c r="E63" s="317" t="s">
        <v>443</v>
      </c>
      <c r="F63" s="317" t="s">
        <v>443</v>
      </c>
      <c r="G63" s="317" t="s">
        <v>443</v>
      </c>
      <c r="H63" s="317" t="s">
        <v>443</v>
      </c>
      <c r="I63" s="317" t="s">
        <v>443</v>
      </c>
      <c r="J63" s="317" t="s">
        <v>443</v>
      </c>
      <c r="K63" s="317" t="s">
        <v>443</v>
      </c>
      <c r="L63" s="317" t="s">
        <v>443</v>
      </c>
      <c r="M63" s="317" t="s">
        <v>443</v>
      </c>
      <c r="N63" s="317" t="s">
        <v>443</v>
      </c>
      <c r="O63" s="317" t="s">
        <v>443</v>
      </c>
      <c r="P63" s="317" t="s">
        <v>443</v>
      </c>
      <c r="Q63" s="317" t="s">
        <v>443</v>
      </c>
      <c r="R63" s="317" t="s">
        <v>443</v>
      </c>
      <c r="S63" s="317" t="s">
        <v>443</v>
      </c>
      <c r="T63" s="317" t="s">
        <v>443</v>
      </c>
      <c r="U63" s="317" t="s">
        <v>443</v>
      </c>
      <c r="V63" s="317" t="s">
        <v>443</v>
      </c>
      <c r="W63" s="317" t="s">
        <v>443</v>
      </c>
      <c r="X63" s="317" t="s">
        <v>443</v>
      </c>
      <c r="Y63" s="317" t="s">
        <v>443</v>
      </c>
      <c r="Z63" s="317" t="s">
        <v>443</v>
      </c>
      <c r="AA63" s="317" t="s">
        <v>443</v>
      </c>
      <c r="AB63" s="317" t="s">
        <v>443</v>
      </c>
      <c r="AC63" s="317" t="s">
        <v>443</v>
      </c>
      <c r="AD63" s="317" t="s">
        <v>443</v>
      </c>
      <c r="AE63" s="317" t="s">
        <v>443</v>
      </c>
      <c r="AF63" s="317" t="s">
        <v>443</v>
      </c>
      <c r="AG63" s="317" t="s">
        <v>443</v>
      </c>
      <c r="AH63" s="317" t="s">
        <v>443</v>
      </c>
      <c r="AI63" s="317" t="s">
        <v>443</v>
      </c>
      <c r="AJ63" s="317" t="s">
        <v>443</v>
      </c>
      <c r="AK63" s="317" t="s">
        <v>443</v>
      </c>
      <c r="AL63" s="317" t="s">
        <v>443</v>
      </c>
      <c r="AM63" s="317" t="s">
        <v>443</v>
      </c>
      <c r="AN63" s="317" t="s">
        <v>443</v>
      </c>
      <c r="AO63" s="317" t="s">
        <v>443</v>
      </c>
      <c r="AP63" s="317" t="s">
        <v>443</v>
      </c>
      <c r="AQ63" s="317" t="s">
        <v>443</v>
      </c>
      <c r="AR63" s="317" t="s">
        <v>443</v>
      </c>
      <c r="AS63" s="317" t="s">
        <v>443</v>
      </c>
      <c r="AT63" s="317" t="s">
        <v>443</v>
      </c>
      <c r="AU63" s="317" t="s">
        <v>443</v>
      </c>
      <c r="AV63" s="317" t="s">
        <v>443</v>
      </c>
      <c r="AW63" s="317" t="s">
        <v>443</v>
      </c>
      <c r="AX63" s="317" t="s">
        <v>443</v>
      </c>
      <c r="AY63" s="317" t="s">
        <v>443</v>
      </c>
      <c r="AZ63" s="317" t="s">
        <v>443</v>
      </c>
      <c r="BA63" s="317" t="s">
        <v>443</v>
      </c>
      <c r="BB63" s="317" t="s">
        <v>443</v>
      </c>
      <c r="BC63" s="317" t="s">
        <v>443</v>
      </c>
      <c r="BD63" s="317" t="s">
        <v>443</v>
      </c>
      <c r="BE63" s="317" t="s">
        <v>443</v>
      </c>
      <c r="BF63" s="317" t="s">
        <v>443</v>
      </c>
      <c r="BG63" s="317" t="s">
        <v>443</v>
      </c>
      <c r="BH63" s="317">
        <v>514.85522644294122</v>
      </c>
      <c r="BI63" s="317">
        <v>496.05355568952115</v>
      </c>
      <c r="BJ63" s="317">
        <v>475.55585318737809</v>
      </c>
      <c r="BK63" s="317">
        <v>377.17285871103644</v>
      </c>
      <c r="BL63" s="317">
        <v>298.58009812775754</v>
      </c>
      <c r="BM63" s="317">
        <v>295.11110823112932</v>
      </c>
      <c r="BN63" s="317">
        <v>296.85087653836797</v>
      </c>
      <c r="BO63" s="317">
        <v>261.49019394768175</v>
      </c>
      <c r="BP63" s="317">
        <v>234.21620833136993</v>
      </c>
      <c r="BQ63" s="317">
        <v>205.96908214375182</v>
      </c>
      <c r="BR63" s="317">
        <v>170.38637006623009</v>
      </c>
      <c r="BS63" s="317">
        <v>142.09582460974144</v>
      </c>
      <c r="BT63" s="317">
        <v>120.29060023967163</v>
      </c>
      <c r="BU63" s="317">
        <v>98.937199411222139</v>
      </c>
      <c r="BV63" s="317">
        <v>45.833876876284521</v>
      </c>
      <c r="BW63" s="317">
        <v>28.357452120718126</v>
      </c>
      <c r="BX63" s="317">
        <v>16.898506679983274</v>
      </c>
      <c r="BY63" s="317">
        <v>13.12024597472435</v>
      </c>
      <c r="BZ63" s="317">
        <v>10.934001862906744</v>
      </c>
      <c r="CA63" s="317">
        <v>11.328101972391062</v>
      </c>
      <c r="CB63" s="317">
        <v>3.2548030053115555</v>
      </c>
      <c r="CC63" s="318">
        <v>1.1453992837737625</v>
      </c>
    </row>
    <row r="64" spans="1:81" ht="24.75" customHeight="1" x14ac:dyDescent="0.4">
      <c r="A64" s="330"/>
      <c r="B64" s="65" t="s">
        <v>662</v>
      </c>
      <c r="C64" s="49"/>
      <c r="D64" s="317">
        <v>0</v>
      </c>
      <c r="E64" s="317">
        <v>0</v>
      </c>
      <c r="F64" s="317">
        <v>0</v>
      </c>
      <c r="G64" s="317">
        <v>0</v>
      </c>
      <c r="H64" s="317">
        <v>0</v>
      </c>
      <c r="I64" s="317">
        <v>0</v>
      </c>
      <c r="J64" s="317">
        <v>0</v>
      </c>
      <c r="K64" s="317">
        <v>0</v>
      </c>
      <c r="L64" s="317">
        <v>0</v>
      </c>
      <c r="M64" s="317">
        <v>0</v>
      </c>
      <c r="N64" s="317">
        <v>0</v>
      </c>
      <c r="O64" s="317">
        <v>0</v>
      </c>
      <c r="P64" s="317">
        <v>0</v>
      </c>
      <c r="Q64" s="317">
        <v>0</v>
      </c>
      <c r="R64" s="317">
        <v>0</v>
      </c>
      <c r="S64" s="317">
        <v>0</v>
      </c>
      <c r="T64" s="317">
        <v>0</v>
      </c>
      <c r="U64" s="317">
        <v>0</v>
      </c>
      <c r="V64" s="317">
        <v>0</v>
      </c>
      <c r="W64" s="317">
        <v>0</v>
      </c>
      <c r="X64" s="317">
        <v>0</v>
      </c>
      <c r="Y64" s="317">
        <v>0</v>
      </c>
      <c r="Z64" s="317">
        <v>0</v>
      </c>
      <c r="AA64" s="317">
        <v>0</v>
      </c>
      <c r="AB64" s="317">
        <v>0</v>
      </c>
      <c r="AC64" s="317">
        <v>0</v>
      </c>
      <c r="AD64" s="317">
        <v>0</v>
      </c>
      <c r="AE64" s="317">
        <v>0</v>
      </c>
      <c r="AF64" s="317">
        <v>0</v>
      </c>
      <c r="AG64" s="317">
        <v>0</v>
      </c>
      <c r="AH64" s="317">
        <v>5111.1524451460718</v>
      </c>
      <c r="AI64" s="317">
        <v>4597.0396348628219</v>
      </c>
      <c r="AJ64" s="317">
        <v>5272.8716236750342</v>
      </c>
      <c r="AK64" s="317">
        <v>7710.102426466543</v>
      </c>
      <c r="AL64" s="317">
        <v>11358.997296229662</v>
      </c>
      <c r="AM64" s="317">
        <v>13605.232222733439</v>
      </c>
      <c r="AN64" s="317">
        <v>14756.628870789868</v>
      </c>
      <c r="AO64" s="317">
        <v>16080.160006786728</v>
      </c>
      <c r="AP64" s="317">
        <v>16537.953991208818</v>
      </c>
      <c r="AQ64" s="317">
        <v>15360.783762628704</v>
      </c>
      <c r="AR64" s="317">
        <v>12941.280477965358</v>
      </c>
      <c r="AS64" s="317">
        <v>11794.338390500201</v>
      </c>
      <c r="AT64" s="317">
        <v>12767.987196571621</v>
      </c>
      <c r="AU64" s="317">
        <v>16274.905961390363</v>
      </c>
      <c r="AV64" s="317">
        <v>19741.823057399313</v>
      </c>
      <c r="AW64" s="317">
        <v>21198.653135115088</v>
      </c>
      <c r="AX64" s="317">
        <v>21353.303017202201</v>
      </c>
      <c r="AY64" s="317">
        <v>21381.903883933555</v>
      </c>
      <c r="AZ64" s="317">
        <v>17141.134949215666</v>
      </c>
      <c r="BA64" s="317">
        <v>13254.412902734601</v>
      </c>
      <c r="BB64" s="317">
        <v>13006.953735268198</v>
      </c>
      <c r="BC64" s="317">
        <v>13154.620695869799</v>
      </c>
      <c r="BD64" s="317">
        <v>14047.226382276687</v>
      </c>
      <c r="BE64" s="317">
        <v>14747.778513793523</v>
      </c>
      <c r="BF64" s="317">
        <v>14633.570072186623</v>
      </c>
      <c r="BG64" s="317">
        <v>15193.30868817161</v>
      </c>
      <c r="BH64" s="317">
        <v>14137.748982348416</v>
      </c>
      <c r="BI64" s="317">
        <v>12616.064493646725</v>
      </c>
      <c r="BJ64" s="317">
        <v>11841.451777836151</v>
      </c>
      <c r="BK64" s="317">
        <v>11763.294594400009</v>
      </c>
      <c r="BL64" s="317">
        <v>11010.513432702684</v>
      </c>
      <c r="BM64" s="317">
        <v>10437.562809873052</v>
      </c>
      <c r="BN64" s="317">
        <v>0</v>
      </c>
      <c r="BO64" s="317">
        <v>0</v>
      </c>
      <c r="BP64" s="317">
        <v>0</v>
      </c>
      <c r="BQ64" s="317">
        <v>0</v>
      </c>
      <c r="BR64" s="317">
        <v>0</v>
      </c>
      <c r="BS64" s="317">
        <v>0</v>
      </c>
      <c r="BT64" s="317">
        <v>0</v>
      </c>
      <c r="BU64" s="317">
        <v>0</v>
      </c>
      <c r="BV64" s="317">
        <v>0</v>
      </c>
      <c r="BW64" s="317">
        <v>0</v>
      </c>
      <c r="BX64" s="317">
        <v>0</v>
      </c>
      <c r="BY64" s="317">
        <v>0</v>
      </c>
      <c r="BZ64" s="317">
        <v>0</v>
      </c>
      <c r="CA64" s="317">
        <v>0</v>
      </c>
      <c r="CB64" s="317">
        <v>0</v>
      </c>
      <c r="CC64" s="318">
        <v>0</v>
      </c>
    </row>
    <row r="65" spans="1:81" x14ac:dyDescent="0.4">
      <c r="A65" s="330"/>
      <c r="B65" s="65" t="s">
        <v>663</v>
      </c>
      <c r="C65" s="49"/>
      <c r="D65" s="317">
        <v>0</v>
      </c>
      <c r="E65" s="317">
        <v>0</v>
      </c>
      <c r="F65" s="317">
        <v>0</v>
      </c>
      <c r="G65" s="317">
        <v>0</v>
      </c>
      <c r="H65" s="317">
        <v>0</v>
      </c>
      <c r="I65" s="317">
        <v>0</v>
      </c>
      <c r="J65" s="317">
        <v>0</v>
      </c>
      <c r="K65" s="317">
        <v>0</v>
      </c>
      <c r="L65" s="317">
        <v>0</v>
      </c>
      <c r="M65" s="317">
        <v>0</v>
      </c>
      <c r="N65" s="317">
        <v>0</v>
      </c>
      <c r="O65" s="317">
        <v>0</v>
      </c>
      <c r="P65" s="317">
        <v>0</v>
      </c>
      <c r="Q65" s="317">
        <v>0</v>
      </c>
      <c r="R65" s="317">
        <v>0</v>
      </c>
      <c r="S65" s="317">
        <v>0</v>
      </c>
      <c r="T65" s="317">
        <v>0</v>
      </c>
      <c r="U65" s="317">
        <v>0</v>
      </c>
      <c r="V65" s="317">
        <v>0</v>
      </c>
      <c r="W65" s="317">
        <v>0</v>
      </c>
      <c r="X65" s="317">
        <v>0</v>
      </c>
      <c r="Y65" s="317">
        <v>0</v>
      </c>
      <c r="Z65" s="317">
        <v>0</v>
      </c>
      <c r="AA65" s="317">
        <v>0</v>
      </c>
      <c r="AB65" s="317">
        <v>0</v>
      </c>
      <c r="AC65" s="317">
        <v>0</v>
      </c>
      <c r="AD65" s="317">
        <v>0</v>
      </c>
      <c r="AE65" s="317">
        <v>0</v>
      </c>
      <c r="AF65" s="317">
        <v>0</v>
      </c>
      <c r="AG65" s="317">
        <v>0</v>
      </c>
      <c r="AH65" s="317">
        <v>0</v>
      </c>
      <c r="AI65" s="317">
        <v>0</v>
      </c>
      <c r="AJ65" s="317">
        <v>0</v>
      </c>
      <c r="AK65" s="317">
        <v>0</v>
      </c>
      <c r="AL65" s="317">
        <v>0</v>
      </c>
      <c r="AM65" s="317">
        <v>0</v>
      </c>
      <c r="AN65" s="317">
        <v>0</v>
      </c>
      <c r="AO65" s="317">
        <v>0</v>
      </c>
      <c r="AP65" s="317">
        <v>0</v>
      </c>
      <c r="AQ65" s="317">
        <v>0</v>
      </c>
      <c r="AR65" s="317">
        <v>0</v>
      </c>
      <c r="AS65" s="317">
        <v>0</v>
      </c>
      <c r="AT65" s="317">
        <v>0</v>
      </c>
      <c r="AU65" s="317">
        <v>0</v>
      </c>
      <c r="AV65" s="317">
        <v>0</v>
      </c>
      <c r="AW65" s="317">
        <v>0</v>
      </c>
      <c r="AX65" s="317">
        <v>0</v>
      </c>
      <c r="AY65" s="317">
        <v>0</v>
      </c>
      <c r="AZ65" s="317">
        <v>0</v>
      </c>
      <c r="BA65" s="317">
        <v>0</v>
      </c>
      <c r="BB65" s="317">
        <v>0</v>
      </c>
      <c r="BC65" s="317">
        <v>0</v>
      </c>
      <c r="BD65" s="317">
        <v>13227.999159680796</v>
      </c>
      <c r="BE65" s="317">
        <v>13878.22022571468</v>
      </c>
      <c r="BF65" s="317">
        <v>13801.765645092315</v>
      </c>
      <c r="BG65" s="317">
        <v>11468.963743687082</v>
      </c>
      <c r="BH65" s="317">
        <v>7586.0570080299167</v>
      </c>
      <c r="BI65" s="317">
        <v>6424.8339833445007</v>
      </c>
      <c r="BJ65" s="317">
        <v>5769.5043720049325</v>
      </c>
      <c r="BK65" s="317">
        <v>5225.2822867349332</v>
      </c>
      <c r="BL65" s="317">
        <v>4594.0243096169042</v>
      </c>
      <c r="BM65" s="317">
        <v>4273.1680304356696</v>
      </c>
      <c r="BN65" s="317">
        <v>3988.9628504373309</v>
      </c>
      <c r="BO65" s="317">
        <v>3604.3693898850438</v>
      </c>
      <c r="BP65" s="317">
        <v>3370.2751745989599</v>
      </c>
      <c r="BQ65" s="317">
        <v>3042.4672196722868</v>
      </c>
      <c r="BR65" s="317">
        <v>2818.6195305756091</v>
      </c>
      <c r="BS65" s="317">
        <v>2649.0838594371794</v>
      </c>
      <c r="BT65" s="317">
        <v>2390.2978254033387</v>
      </c>
      <c r="BU65" s="317">
        <v>2324.2512471936429</v>
      </c>
      <c r="BV65" s="317">
        <v>1976.9596243663884</v>
      </c>
      <c r="BW65" s="317">
        <v>1448.9554293548495</v>
      </c>
      <c r="BX65" s="317">
        <v>1043.2480386972748</v>
      </c>
      <c r="BY65" s="317">
        <v>807.85085841116233</v>
      </c>
      <c r="BZ65" s="317">
        <v>614.87236742697326</v>
      </c>
      <c r="CA65" s="317">
        <v>443.12579577002589</v>
      </c>
      <c r="CB65" s="317">
        <v>295.25228609865832</v>
      </c>
      <c r="CC65" s="318">
        <v>108.13880918840923</v>
      </c>
    </row>
    <row r="66" spans="1:81" ht="24.75" customHeight="1" x14ac:dyDescent="0.4">
      <c r="A66" s="49"/>
      <c r="B66" s="65" t="s">
        <v>664</v>
      </c>
      <c r="C66" s="49"/>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17"/>
      <c r="BV66" s="317"/>
      <c r="BW66" s="317"/>
      <c r="BX66" s="317"/>
      <c r="BY66" s="317"/>
      <c r="BZ66" s="317"/>
      <c r="CA66" s="317"/>
      <c r="CB66" s="317"/>
      <c r="CC66" s="318"/>
    </row>
    <row r="67" spans="1:81" x14ac:dyDescent="0.4">
      <c r="A67" s="330"/>
      <c r="B67" s="178" t="s">
        <v>665</v>
      </c>
      <c r="C67" s="65"/>
      <c r="D67" s="317">
        <v>0</v>
      </c>
      <c r="E67" s="317">
        <v>0</v>
      </c>
      <c r="F67" s="317">
        <v>0</v>
      </c>
      <c r="G67" s="317">
        <v>0</v>
      </c>
      <c r="H67" s="317">
        <v>0</v>
      </c>
      <c r="I67" s="317">
        <v>0</v>
      </c>
      <c r="J67" s="317">
        <v>0</v>
      </c>
      <c r="K67" s="317">
        <v>0</v>
      </c>
      <c r="L67" s="317">
        <v>0</v>
      </c>
      <c r="M67" s="317">
        <v>0</v>
      </c>
      <c r="N67" s="317">
        <v>0</v>
      </c>
      <c r="O67" s="317">
        <v>0</v>
      </c>
      <c r="P67" s="317">
        <v>0</v>
      </c>
      <c r="Q67" s="317">
        <v>0</v>
      </c>
      <c r="R67" s="317">
        <v>0</v>
      </c>
      <c r="S67" s="317">
        <v>0</v>
      </c>
      <c r="T67" s="317">
        <v>0</v>
      </c>
      <c r="U67" s="317">
        <v>0</v>
      </c>
      <c r="V67" s="317">
        <v>0</v>
      </c>
      <c r="W67" s="317">
        <v>0</v>
      </c>
      <c r="X67" s="317">
        <v>0</v>
      </c>
      <c r="Y67" s="317">
        <v>0</v>
      </c>
      <c r="Z67" s="317">
        <v>0</v>
      </c>
      <c r="AA67" s="317">
        <v>0</v>
      </c>
      <c r="AB67" s="317">
        <v>0</v>
      </c>
      <c r="AC67" s="317">
        <v>0</v>
      </c>
      <c r="AD67" s="317">
        <v>0</v>
      </c>
      <c r="AE67" s="317">
        <v>0</v>
      </c>
      <c r="AF67" s="317">
        <v>0</v>
      </c>
      <c r="AG67" s="317">
        <v>0</v>
      </c>
      <c r="AH67" s="317">
        <v>2632.2435092502274</v>
      </c>
      <c r="AI67" s="317">
        <v>2287.5848991753146</v>
      </c>
      <c r="AJ67" s="317">
        <v>2915.5014409456667</v>
      </c>
      <c r="AK67" s="317">
        <v>5023.0009103779839</v>
      </c>
      <c r="AL67" s="317">
        <v>7942.9436282815414</v>
      </c>
      <c r="AM67" s="317">
        <v>9618.4591598530078</v>
      </c>
      <c r="AN67" s="317">
        <v>10422.689961758419</v>
      </c>
      <c r="AO67" s="317">
        <v>11154.204817876423</v>
      </c>
      <c r="AP67" s="317">
        <v>11020.219533714682</v>
      </c>
      <c r="AQ67" s="317">
        <v>9591.4640072195834</v>
      </c>
      <c r="AR67" s="317">
        <v>6879.5738574379393</v>
      </c>
      <c r="AS67" s="317">
        <v>5516.6052098499604</v>
      </c>
      <c r="AT67" s="317">
        <v>5697.1146366920375</v>
      </c>
      <c r="AU67" s="317">
        <v>7690.6423183939623</v>
      </c>
      <c r="AV67" s="317">
        <v>9599.6548021703602</v>
      </c>
      <c r="AW67" s="317">
        <v>9992.6415464644069</v>
      </c>
      <c r="AX67" s="317">
        <v>8912.3644503676442</v>
      </c>
      <c r="AY67" s="317">
        <v>8053.7823934860835</v>
      </c>
      <c r="AZ67" s="317">
        <v>3804.0543350679163</v>
      </c>
      <c r="BA67" s="317">
        <v>0</v>
      </c>
      <c r="BB67" s="317">
        <v>0</v>
      </c>
      <c r="BC67" s="317">
        <v>0</v>
      </c>
      <c r="BD67" s="317">
        <v>0</v>
      </c>
      <c r="BE67" s="317">
        <v>0</v>
      </c>
      <c r="BF67" s="317">
        <v>0</v>
      </c>
      <c r="BG67" s="317">
        <v>0</v>
      </c>
      <c r="BH67" s="317">
        <v>0</v>
      </c>
      <c r="BI67" s="317">
        <v>0</v>
      </c>
      <c r="BJ67" s="317">
        <v>0</v>
      </c>
      <c r="BK67" s="317">
        <v>0</v>
      </c>
      <c r="BL67" s="317">
        <v>0</v>
      </c>
      <c r="BM67" s="317">
        <v>0</v>
      </c>
      <c r="BN67" s="317">
        <v>0</v>
      </c>
      <c r="BO67" s="317">
        <v>0</v>
      </c>
      <c r="BP67" s="317">
        <v>0</v>
      </c>
      <c r="BQ67" s="317">
        <v>0</v>
      </c>
      <c r="BR67" s="317">
        <v>0</v>
      </c>
      <c r="BS67" s="317">
        <v>0</v>
      </c>
      <c r="BT67" s="317">
        <v>0</v>
      </c>
      <c r="BU67" s="317">
        <v>0</v>
      </c>
      <c r="BV67" s="317">
        <v>0</v>
      </c>
      <c r="BW67" s="317">
        <v>0</v>
      </c>
      <c r="BX67" s="317">
        <v>0</v>
      </c>
      <c r="BY67" s="317">
        <v>0</v>
      </c>
      <c r="BZ67" s="317">
        <v>0</v>
      </c>
      <c r="CA67" s="317">
        <v>0</v>
      </c>
      <c r="CB67" s="317">
        <v>0</v>
      </c>
      <c r="CC67" s="318">
        <v>0</v>
      </c>
    </row>
    <row r="68" spans="1:81" x14ac:dyDescent="0.4">
      <c r="A68" s="330"/>
      <c r="B68" s="178" t="s">
        <v>666</v>
      </c>
      <c r="C68" s="65"/>
      <c r="D68" s="317">
        <v>0</v>
      </c>
      <c r="E68" s="317">
        <v>0</v>
      </c>
      <c r="F68" s="317">
        <v>0</v>
      </c>
      <c r="G68" s="317">
        <v>0</v>
      </c>
      <c r="H68" s="317">
        <v>0</v>
      </c>
      <c r="I68" s="317">
        <v>0</v>
      </c>
      <c r="J68" s="317">
        <v>0</v>
      </c>
      <c r="K68" s="317">
        <v>0</v>
      </c>
      <c r="L68" s="317">
        <v>0</v>
      </c>
      <c r="M68" s="317">
        <v>0</v>
      </c>
      <c r="N68" s="317">
        <v>0</v>
      </c>
      <c r="O68" s="317">
        <v>0</v>
      </c>
      <c r="P68" s="317">
        <v>0</v>
      </c>
      <c r="Q68" s="317">
        <v>0</v>
      </c>
      <c r="R68" s="317">
        <v>0</v>
      </c>
      <c r="S68" s="317">
        <v>0</v>
      </c>
      <c r="T68" s="317">
        <v>0</v>
      </c>
      <c r="U68" s="317">
        <v>0</v>
      </c>
      <c r="V68" s="317">
        <v>0</v>
      </c>
      <c r="W68" s="317">
        <v>0</v>
      </c>
      <c r="X68" s="317">
        <v>0</v>
      </c>
      <c r="Y68" s="317">
        <v>0</v>
      </c>
      <c r="Z68" s="317">
        <v>0</v>
      </c>
      <c r="AA68" s="317">
        <v>0</v>
      </c>
      <c r="AB68" s="317">
        <v>0</v>
      </c>
      <c r="AC68" s="317">
        <v>0</v>
      </c>
      <c r="AD68" s="317">
        <v>0</v>
      </c>
      <c r="AE68" s="317">
        <v>0</v>
      </c>
      <c r="AF68" s="317">
        <v>0</v>
      </c>
      <c r="AG68" s="317">
        <v>0</v>
      </c>
      <c r="AH68" s="317">
        <v>2867.3565217269465</v>
      </c>
      <c r="AI68" s="317">
        <v>2729.3555967215989</v>
      </c>
      <c r="AJ68" s="317">
        <v>2676.8268897347493</v>
      </c>
      <c r="AK68" s="317">
        <v>3069.962323290129</v>
      </c>
      <c r="AL68" s="317">
        <v>2911.6906716840399</v>
      </c>
      <c r="AM68" s="317">
        <v>2908.8677532868323</v>
      </c>
      <c r="AN68" s="317">
        <v>3322.4070682388096</v>
      </c>
      <c r="AO68" s="317">
        <v>3628.9546286921159</v>
      </c>
      <c r="AP68" s="317">
        <v>3705.5996494824735</v>
      </c>
      <c r="AQ68" s="317">
        <v>3788.4477659632685</v>
      </c>
      <c r="AR68" s="317">
        <v>4188.6934980266733</v>
      </c>
      <c r="AS68" s="317">
        <v>4298.5027150492551</v>
      </c>
      <c r="AT68" s="317">
        <v>4466.2477337980199</v>
      </c>
      <c r="AU68" s="317">
        <v>5050.1884557453686</v>
      </c>
      <c r="AV68" s="317">
        <v>6653.1907608274969</v>
      </c>
      <c r="AW68" s="317">
        <v>6860.9055345168717</v>
      </c>
      <c r="AX68" s="317">
        <v>6824.8455534457216</v>
      </c>
      <c r="AY68" s="317">
        <v>6492.4540630051615</v>
      </c>
      <c r="AZ68" s="317">
        <v>6151.9573074540485</v>
      </c>
      <c r="BA68" s="317">
        <v>6104.3658200747905</v>
      </c>
      <c r="BB68" s="317">
        <v>5760.3954099991088</v>
      </c>
      <c r="BC68" s="317">
        <v>5991.5301262959929</v>
      </c>
      <c r="BD68" s="317">
        <v>6372.9166168126549</v>
      </c>
      <c r="BE68" s="317">
        <v>6880.8292780390884</v>
      </c>
      <c r="BF68" s="317">
        <v>6727.6541512599315</v>
      </c>
      <c r="BG68" s="317">
        <v>3694.185295575885</v>
      </c>
      <c r="BH68" s="317">
        <v>183.78388939333908</v>
      </c>
      <c r="BI68" s="317">
        <v>114.48455584132748</v>
      </c>
      <c r="BJ68" s="317">
        <v>116.59499339990047</v>
      </c>
      <c r="BK68" s="317">
        <v>115.89464639208514</v>
      </c>
      <c r="BL68" s="317">
        <v>115.55452032762736</v>
      </c>
      <c r="BM68" s="317">
        <v>121.35538258222721</v>
      </c>
      <c r="BN68" s="317">
        <v>0</v>
      </c>
      <c r="BO68" s="317">
        <v>0</v>
      </c>
      <c r="BP68" s="317">
        <v>0</v>
      </c>
      <c r="BQ68" s="317">
        <v>0</v>
      </c>
      <c r="BR68" s="317">
        <v>0</v>
      </c>
      <c r="BS68" s="317">
        <v>0</v>
      </c>
      <c r="BT68" s="317">
        <v>0</v>
      </c>
      <c r="BU68" s="317">
        <v>0</v>
      </c>
      <c r="BV68" s="317">
        <v>0</v>
      </c>
      <c r="BW68" s="317">
        <v>0</v>
      </c>
      <c r="BX68" s="317">
        <v>0</v>
      </c>
      <c r="BY68" s="317">
        <v>0</v>
      </c>
      <c r="BZ68" s="317">
        <v>0</v>
      </c>
      <c r="CA68" s="317">
        <v>0</v>
      </c>
      <c r="CB68" s="317">
        <v>0</v>
      </c>
      <c r="CC68" s="318">
        <v>0</v>
      </c>
    </row>
    <row r="69" spans="1:81" s="49" customFormat="1" x14ac:dyDescent="0.4">
      <c r="B69" s="178" t="s">
        <v>651</v>
      </c>
      <c r="C69" s="65"/>
      <c r="D69" s="317">
        <v>0</v>
      </c>
      <c r="E69" s="317">
        <v>0</v>
      </c>
      <c r="F69" s="317">
        <v>0</v>
      </c>
      <c r="G69" s="317">
        <v>0</v>
      </c>
      <c r="H69" s="317">
        <v>0</v>
      </c>
      <c r="I69" s="317">
        <v>0</v>
      </c>
      <c r="J69" s="317">
        <v>0</v>
      </c>
      <c r="K69" s="317">
        <v>0</v>
      </c>
      <c r="L69" s="317">
        <v>0</v>
      </c>
      <c r="M69" s="317">
        <v>0</v>
      </c>
      <c r="N69" s="317">
        <v>0</v>
      </c>
      <c r="O69" s="317">
        <v>0</v>
      </c>
      <c r="P69" s="317">
        <v>0</v>
      </c>
      <c r="Q69" s="317">
        <v>0</v>
      </c>
      <c r="R69" s="317">
        <v>0</v>
      </c>
      <c r="S69" s="317">
        <v>0</v>
      </c>
      <c r="T69" s="317">
        <v>0</v>
      </c>
      <c r="U69" s="317">
        <v>0</v>
      </c>
      <c r="V69" s="317">
        <v>0</v>
      </c>
      <c r="W69" s="317">
        <v>0</v>
      </c>
      <c r="X69" s="317">
        <v>0</v>
      </c>
      <c r="Y69" s="317">
        <v>0</v>
      </c>
      <c r="Z69" s="317">
        <v>0</v>
      </c>
      <c r="AA69" s="317">
        <v>0</v>
      </c>
      <c r="AB69" s="317">
        <v>0</v>
      </c>
      <c r="AC69" s="317">
        <v>0</v>
      </c>
      <c r="AD69" s="317">
        <v>0</v>
      </c>
      <c r="AE69" s="317">
        <v>0</v>
      </c>
      <c r="AF69" s="317">
        <v>0</v>
      </c>
      <c r="AG69" s="317">
        <v>0</v>
      </c>
      <c r="AH69" s="317">
        <v>506.00409206946114</v>
      </c>
      <c r="AI69" s="317">
        <v>489.88433787310754</v>
      </c>
      <c r="AJ69" s="317">
        <v>481.02101859431025</v>
      </c>
      <c r="AK69" s="317">
        <v>501.62240249403163</v>
      </c>
      <c r="AL69" s="317">
        <v>612.6617991428692</v>
      </c>
      <c r="AM69" s="317">
        <v>688.08749900084456</v>
      </c>
      <c r="AN69" s="317">
        <v>754.45745031495255</v>
      </c>
      <c r="AO69" s="317">
        <v>876.13711312698058</v>
      </c>
      <c r="AP69" s="317">
        <v>1047.1241807865426</v>
      </c>
      <c r="AQ69" s="317">
        <v>1080.6944389564851</v>
      </c>
      <c r="AR69" s="317">
        <v>1332.9880380585828</v>
      </c>
      <c r="AS69" s="317">
        <v>1476.1269736732695</v>
      </c>
      <c r="AT69" s="317">
        <v>1779.3788578670988</v>
      </c>
      <c r="AU69" s="317">
        <v>2069.1490047107563</v>
      </c>
      <c r="AV69" s="317">
        <v>2912.5556120360716</v>
      </c>
      <c r="AW69" s="317">
        <v>3647.3054555162048</v>
      </c>
      <c r="AX69" s="317">
        <v>4252.4169951300755</v>
      </c>
      <c r="AY69" s="317">
        <v>4772.4880946678886</v>
      </c>
      <c r="AZ69" s="317">
        <v>4853.8378756059465</v>
      </c>
      <c r="BA69" s="317">
        <v>5117.442112084962</v>
      </c>
      <c r="BB69" s="317">
        <v>5405.4442697863979</v>
      </c>
      <c r="BC69" s="317">
        <v>5711.0485520155407</v>
      </c>
      <c r="BD69" s="317">
        <v>6150.3703222572922</v>
      </c>
      <c r="BE69" s="317">
        <v>6644.6171271656995</v>
      </c>
      <c r="BF69" s="317">
        <v>6520.6032429472934</v>
      </c>
      <c r="BG69" s="317">
        <v>6708.0692577399332</v>
      </c>
      <c r="BH69" s="317">
        <v>6653.1658664747456</v>
      </c>
      <c r="BI69" s="317">
        <v>6567.0183334880685</v>
      </c>
      <c r="BJ69" s="317">
        <v>6480.4309347248609</v>
      </c>
      <c r="BK69" s="317">
        <v>6643.5667207888218</v>
      </c>
      <c r="BL69" s="317">
        <v>6475.9930848031163</v>
      </c>
      <c r="BM69" s="317">
        <v>6476.2548699859617</v>
      </c>
      <c r="BN69" s="317">
        <v>0</v>
      </c>
      <c r="BO69" s="317">
        <v>0</v>
      </c>
      <c r="BP69" s="317">
        <v>0</v>
      </c>
      <c r="BQ69" s="317">
        <v>0</v>
      </c>
      <c r="BR69" s="317">
        <v>0</v>
      </c>
      <c r="BS69" s="317">
        <v>0</v>
      </c>
      <c r="BT69" s="317">
        <v>0</v>
      </c>
      <c r="BU69" s="317">
        <v>0</v>
      </c>
      <c r="BV69" s="317">
        <v>0</v>
      </c>
      <c r="BW69" s="317">
        <v>0</v>
      </c>
      <c r="BX69" s="317">
        <v>0</v>
      </c>
      <c r="BY69" s="317">
        <v>0</v>
      </c>
      <c r="BZ69" s="317">
        <v>0</v>
      </c>
      <c r="CA69" s="317">
        <v>0</v>
      </c>
      <c r="CB69" s="317">
        <v>0</v>
      </c>
      <c r="CC69" s="318">
        <v>0</v>
      </c>
    </row>
    <row r="70" spans="1:81" s="49" customFormat="1" x14ac:dyDescent="0.4">
      <c r="B70" s="178" t="s">
        <v>667</v>
      </c>
      <c r="C70" s="65"/>
      <c r="D70" s="317">
        <v>0</v>
      </c>
      <c r="E70" s="317">
        <v>0</v>
      </c>
      <c r="F70" s="317">
        <v>0</v>
      </c>
      <c r="G70" s="317">
        <v>0</v>
      </c>
      <c r="H70" s="317">
        <v>0</v>
      </c>
      <c r="I70" s="317">
        <v>0</v>
      </c>
      <c r="J70" s="317">
        <v>0</v>
      </c>
      <c r="K70" s="317">
        <v>0</v>
      </c>
      <c r="L70" s="317">
        <v>0</v>
      </c>
      <c r="M70" s="317">
        <v>0</v>
      </c>
      <c r="N70" s="317">
        <v>0</v>
      </c>
      <c r="O70" s="317">
        <v>0</v>
      </c>
      <c r="P70" s="317">
        <v>0</v>
      </c>
      <c r="Q70" s="317">
        <v>0</v>
      </c>
      <c r="R70" s="317">
        <v>0</v>
      </c>
      <c r="S70" s="317">
        <v>0</v>
      </c>
      <c r="T70" s="317">
        <v>0</v>
      </c>
      <c r="U70" s="317">
        <v>0</v>
      </c>
      <c r="V70" s="317">
        <v>0</v>
      </c>
      <c r="W70" s="317">
        <v>0</v>
      </c>
      <c r="X70" s="317">
        <v>0</v>
      </c>
      <c r="Y70" s="317">
        <v>0</v>
      </c>
      <c r="Z70" s="317">
        <v>0</v>
      </c>
      <c r="AA70" s="317">
        <v>0</v>
      </c>
      <c r="AB70" s="317">
        <v>0</v>
      </c>
      <c r="AC70" s="317">
        <v>0</v>
      </c>
      <c r="AD70" s="317">
        <v>0</v>
      </c>
      <c r="AE70" s="317">
        <v>0</v>
      </c>
      <c r="AF70" s="317">
        <v>0</v>
      </c>
      <c r="AG70" s="317">
        <v>0</v>
      </c>
      <c r="AH70" s="317">
        <v>1707.1249166787882</v>
      </c>
      <c r="AI70" s="317">
        <v>1552.7583923656534</v>
      </c>
      <c r="AJ70" s="317">
        <v>1600.9554511993838</v>
      </c>
      <c r="AK70" s="317">
        <v>1875.6691450078156</v>
      </c>
      <c r="AL70" s="317">
        <v>2413.5161784416059</v>
      </c>
      <c r="AM70" s="317">
        <v>2823.2259615656972</v>
      </c>
      <c r="AN70" s="317">
        <v>3034.5955223779201</v>
      </c>
      <c r="AO70" s="317">
        <v>3475.4321134009833</v>
      </c>
      <c r="AP70" s="317">
        <v>3769.138738122434</v>
      </c>
      <c r="AQ70" s="317">
        <v>3841.39938658029</v>
      </c>
      <c r="AR70" s="317">
        <v>3980.8897001003775</v>
      </c>
      <c r="AS70" s="317">
        <v>4046.7685499849576</v>
      </c>
      <c r="AT70" s="317">
        <v>4429.9606879399644</v>
      </c>
      <c r="AU70" s="317">
        <v>5236.9611977635077</v>
      </c>
      <c r="AV70" s="317">
        <v>6153.4875920958175</v>
      </c>
      <c r="AW70" s="317">
        <v>6505.5806477330589</v>
      </c>
      <c r="AX70" s="317">
        <v>6965.8476535673017</v>
      </c>
      <c r="AY70" s="317">
        <v>7121.9950048140463</v>
      </c>
      <c r="AZ70" s="317">
        <v>6955.0175274047997</v>
      </c>
      <c r="BA70" s="317">
        <v>6643.1290901741559</v>
      </c>
      <c r="BB70" s="317">
        <v>6272.9257559564767</v>
      </c>
      <c r="BC70" s="317">
        <v>6279.9349088894523</v>
      </c>
      <c r="BD70" s="317">
        <v>6744.8646196009877</v>
      </c>
      <c r="BE70" s="317">
        <v>6932.9800126474984</v>
      </c>
      <c r="BF70" s="317">
        <v>6940.7065351758347</v>
      </c>
      <c r="BG70" s="317">
        <v>7129.6186067592807</v>
      </c>
      <c r="BH70" s="317">
        <v>6357.5648073718748</v>
      </c>
      <c r="BI70" s="317">
        <v>5267.5278412258103</v>
      </c>
      <c r="BJ70" s="317">
        <v>4620.1819712078077</v>
      </c>
      <c r="BK70" s="317">
        <v>4359.3061093233046</v>
      </c>
      <c r="BL70" s="317">
        <v>3920.1857249253285</v>
      </c>
      <c r="BM70" s="317">
        <v>3507.9713879090623</v>
      </c>
      <c r="BN70" s="317">
        <v>0</v>
      </c>
      <c r="BO70" s="317">
        <v>0</v>
      </c>
      <c r="BP70" s="317">
        <v>0</v>
      </c>
      <c r="BQ70" s="317">
        <v>0</v>
      </c>
      <c r="BR70" s="317">
        <v>0</v>
      </c>
      <c r="BS70" s="317">
        <v>0</v>
      </c>
      <c r="BT70" s="317">
        <v>0</v>
      </c>
      <c r="BU70" s="317">
        <v>0</v>
      </c>
      <c r="BV70" s="317">
        <v>0</v>
      </c>
      <c r="BW70" s="317">
        <v>0</v>
      </c>
      <c r="BX70" s="317">
        <v>0</v>
      </c>
      <c r="BY70" s="317">
        <v>0</v>
      </c>
      <c r="BZ70" s="317">
        <v>0</v>
      </c>
      <c r="CA70" s="317">
        <v>0</v>
      </c>
      <c r="CB70" s="317">
        <v>0</v>
      </c>
      <c r="CC70" s="318">
        <v>0</v>
      </c>
    </row>
    <row r="71" spans="1:81" s="49" customFormat="1" x14ac:dyDescent="0.4">
      <c r="B71" s="178" t="s">
        <v>668</v>
      </c>
      <c r="C71" s="65"/>
      <c r="D71" s="317">
        <v>0</v>
      </c>
      <c r="E71" s="317">
        <v>0</v>
      </c>
      <c r="F71" s="317">
        <v>0</v>
      </c>
      <c r="G71" s="317">
        <v>0</v>
      </c>
      <c r="H71" s="317">
        <v>0</v>
      </c>
      <c r="I71" s="317">
        <v>0</v>
      </c>
      <c r="J71" s="317">
        <v>0</v>
      </c>
      <c r="K71" s="317">
        <v>0</v>
      </c>
      <c r="L71" s="317">
        <v>0</v>
      </c>
      <c r="M71" s="317">
        <v>0</v>
      </c>
      <c r="N71" s="317">
        <v>0</v>
      </c>
      <c r="O71" s="317">
        <v>0</v>
      </c>
      <c r="P71" s="317">
        <v>0</v>
      </c>
      <c r="Q71" s="317">
        <v>0</v>
      </c>
      <c r="R71" s="317">
        <v>0</v>
      </c>
      <c r="S71" s="317">
        <v>0</v>
      </c>
      <c r="T71" s="317">
        <v>0</v>
      </c>
      <c r="U71" s="317">
        <v>0</v>
      </c>
      <c r="V71" s="317">
        <v>0</v>
      </c>
      <c r="W71" s="317">
        <v>0</v>
      </c>
      <c r="X71" s="317">
        <v>0</v>
      </c>
      <c r="Y71" s="317">
        <v>0</v>
      </c>
      <c r="Z71" s="317">
        <v>0</v>
      </c>
      <c r="AA71" s="317">
        <v>0</v>
      </c>
      <c r="AB71" s="317">
        <v>0</v>
      </c>
      <c r="AC71" s="317">
        <v>0</v>
      </c>
      <c r="AD71" s="317">
        <v>0</v>
      </c>
      <c r="AE71" s="317">
        <v>0</v>
      </c>
      <c r="AF71" s="317">
        <v>0</v>
      </c>
      <c r="AG71" s="317">
        <v>0</v>
      </c>
      <c r="AH71" s="317">
        <v>158.44572579952825</v>
      </c>
      <c r="AI71" s="317">
        <v>148.71488828290765</v>
      </c>
      <c r="AJ71" s="317">
        <v>150.54856307150169</v>
      </c>
      <c r="AK71" s="317">
        <v>156.13412527959926</v>
      </c>
      <c r="AL71" s="317">
        <v>188.74934216017687</v>
      </c>
      <c r="AM71" s="317">
        <v>212.62789668695626</v>
      </c>
      <c r="AN71" s="317">
        <v>231.92580880052245</v>
      </c>
      <c r="AO71" s="317">
        <v>267.34093180007562</v>
      </c>
      <c r="AP71" s="317">
        <v>322.77857029099738</v>
      </c>
      <c r="AQ71" s="317">
        <v>332.15107477949874</v>
      </c>
      <c r="AR71" s="317">
        <v>411.19292021468146</v>
      </c>
      <c r="AS71" s="317">
        <v>415.16071134560707</v>
      </c>
      <c r="AT71" s="317">
        <v>316.95801660830671</v>
      </c>
      <c r="AU71" s="317">
        <v>492.56732943999424</v>
      </c>
      <c r="AV71" s="317">
        <v>476.50266446913668</v>
      </c>
      <c r="AW71" s="317">
        <v>459.83220642611178</v>
      </c>
      <c r="AX71" s="317">
        <v>490.06827481280692</v>
      </c>
      <c r="AY71" s="317">
        <v>607.83263347064781</v>
      </c>
      <c r="AZ71" s="317">
        <v>801.44764922795866</v>
      </c>
      <c r="BA71" s="317">
        <v>834.84038249631374</v>
      </c>
      <c r="BB71" s="317">
        <v>719.45253531903768</v>
      </c>
      <c r="BC71" s="317">
        <v>708.33482318283757</v>
      </c>
      <c r="BD71" s="317">
        <v>697.20797175386303</v>
      </c>
      <c r="BE71" s="317">
        <v>670.29032423162755</v>
      </c>
      <c r="BF71" s="317">
        <v>640.65752064852609</v>
      </c>
      <c r="BG71" s="317">
        <v>643.34012149991042</v>
      </c>
      <c r="BH71" s="317">
        <v>581.205947124967</v>
      </c>
      <c r="BI71" s="317">
        <v>428.52577260896715</v>
      </c>
      <c r="BJ71" s="317">
        <v>411.28413447940665</v>
      </c>
      <c r="BK71" s="317">
        <v>457.90477695276491</v>
      </c>
      <c r="BL71" s="317">
        <v>342.05542109642573</v>
      </c>
      <c r="BM71" s="317">
        <v>94.571478825729585</v>
      </c>
      <c r="BN71" s="317">
        <v>0</v>
      </c>
      <c r="BO71" s="317">
        <v>0</v>
      </c>
      <c r="BP71" s="317">
        <v>0</v>
      </c>
      <c r="BQ71" s="317">
        <v>0</v>
      </c>
      <c r="BR71" s="317">
        <v>0</v>
      </c>
      <c r="BS71" s="317">
        <v>0</v>
      </c>
      <c r="BT71" s="317">
        <v>0</v>
      </c>
      <c r="BU71" s="317">
        <v>0</v>
      </c>
      <c r="BV71" s="317">
        <v>0</v>
      </c>
      <c r="BW71" s="317">
        <v>0</v>
      </c>
      <c r="BX71" s="317">
        <v>0</v>
      </c>
      <c r="BY71" s="317">
        <v>0</v>
      </c>
      <c r="BZ71" s="317">
        <v>0</v>
      </c>
      <c r="CA71" s="317">
        <v>0</v>
      </c>
      <c r="CB71" s="317">
        <v>0</v>
      </c>
      <c r="CC71" s="318">
        <v>0</v>
      </c>
    </row>
    <row r="72" spans="1:81" s="49" customFormat="1" x14ac:dyDescent="0.4">
      <c r="B72" s="255" t="s">
        <v>669</v>
      </c>
      <c r="C72" s="362"/>
      <c r="D72" s="317">
        <v>0</v>
      </c>
      <c r="E72" s="317">
        <v>0</v>
      </c>
      <c r="F72" s="317">
        <v>0</v>
      </c>
      <c r="G72" s="317">
        <v>0</v>
      </c>
      <c r="H72" s="317">
        <v>0</v>
      </c>
      <c r="I72" s="317">
        <v>0</v>
      </c>
      <c r="J72" s="317">
        <v>0</v>
      </c>
      <c r="K72" s="317">
        <v>0</v>
      </c>
      <c r="L72" s="317">
        <v>0</v>
      </c>
      <c r="M72" s="317">
        <v>0</v>
      </c>
      <c r="N72" s="317">
        <v>0</v>
      </c>
      <c r="O72" s="317">
        <v>0</v>
      </c>
      <c r="P72" s="317">
        <v>0</v>
      </c>
      <c r="Q72" s="317">
        <v>0</v>
      </c>
      <c r="R72" s="317">
        <v>0</v>
      </c>
      <c r="S72" s="317">
        <v>0</v>
      </c>
      <c r="T72" s="317">
        <v>0</v>
      </c>
      <c r="U72" s="317">
        <v>0</v>
      </c>
      <c r="V72" s="317">
        <v>0</v>
      </c>
      <c r="W72" s="317">
        <v>0</v>
      </c>
      <c r="X72" s="317">
        <v>0</v>
      </c>
      <c r="Y72" s="317">
        <v>0</v>
      </c>
      <c r="Z72" s="317">
        <v>0</v>
      </c>
      <c r="AA72" s="317">
        <v>0</v>
      </c>
      <c r="AB72" s="317">
        <v>0</v>
      </c>
      <c r="AC72" s="317">
        <v>0</v>
      </c>
      <c r="AD72" s="317">
        <v>0</v>
      </c>
      <c r="AE72" s="317">
        <v>0</v>
      </c>
      <c r="AF72" s="317">
        <v>0</v>
      </c>
      <c r="AG72" s="317">
        <v>0</v>
      </c>
      <c r="AH72" s="317">
        <v>107.33420134806751</v>
      </c>
      <c r="AI72" s="317">
        <v>118.09711716583843</v>
      </c>
      <c r="AJ72" s="317">
        <v>124.84514986417213</v>
      </c>
      <c r="AK72" s="317">
        <v>153.67584330711193</v>
      </c>
      <c r="AL72" s="317">
        <v>201.12634820346716</v>
      </c>
      <c r="AM72" s="317">
        <v>262.83170562693203</v>
      </c>
      <c r="AN72" s="317">
        <v>312.96012753805439</v>
      </c>
      <c r="AO72" s="317">
        <v>307.0450305822651</v>
      </c>
      <c r="AP72" s="317">
        <v>378.69296829416226</v>
      </c>
      <c r="AQ72" s="317">
        <v>515.07485509284595</v>
      </c>
      <c r="AR72" s="317">
        <v>336.63596215377765</v>
      </c>
      <c r="AS72" s="317">
        <v>339.67694564640578</v>
      </c>
      <c r="AT72" s="317">
        <v>544.57499746421422</v>
      </c>
      <c r="AU72" s="317">
        <v>785.58611108214154</v>
      </c>
      <c r="AV72" s="317">
        <v>599.62238662792834</v>
      </c>
      <c r="AW72" s="317">
        <v>593.29327897530789</v>
      </c>
      <c r="AX72" s="317">
        <v>732.60564332437264</v>
      </c>
      <c r="AY72" s="317">
        <v>825.80575749488889</v>
      </c>
      <c r="AZ72" s="317">
        <v>726.77756190904392</v>
      </c>
      <c r="BA72" s="317">
        <v>659.00131797917015</v>
      </c>
      <c r="BB72" s="317">
        <v>609.13117420628669</v>
      </c>
      <c r="BC72" s="317">
        <v>455.30241178196718</v>
      </c>
      <c r="BD72" s="317">
        <v>454.78346866454336</v>
      </c>
      <c r="BE72" s="317">
        <v>499.89104974869628</v>
      </c>
      <c r="BF72" s="317">
        <v>531.60277341496908</v>
      </c>
      <c r="BG72" s="317">
        <v>712.28070217248569</v>
      </c>
      <c r="BH72" s="317">
        <v>545.81236137682868</v>
      </c>
      <c r="BI72" s="317">
        <v>352.99254632387965</v>
      </c>
      <c r="BJ72" s="317">
        <v>329.55473742407497</v>
      </c>
      <c r="BK72" s="317">
        <v>302.51698733511739</v>
      </c>
      <c r="BL72" s="317">
        <v>272.27920187781297</v>
      </c>
      <c r="BM72" s="317">
        <v>358.76507315229821</v>
      </c>
      <c r="BN72" s="317">
        <v>0</v>
      </c>
      <c r="BO72" s="317">
        <v>0</v>
      </c>
      <c r="BP72" s="317">
        <v>0</v>
      </c>
      <c r="BQ72" s="317">
        <v>0</v>
      </c>
      <c r="BR72" s="317">
        <v>0</v>
      </c>
      <c r="BS72" s="317">
        <v>0</v>
      </c>
      <c r="BT72" s="317">
        <v>0</v>
      </c>
      <c r="BU72" s="317">
        <v>0</v>
      </c>
      <c r="BV72" s="317">
        <v>0</v>
      </c>
      <c r="BW72" s="317">
        <v>0</v>
      </c>
      <c r="BX72" s="317">
        <v>0</v>
      </c>
      <c r="BY72" s="317">
        <v>0</v>
      </c>
      <c r="BZ72" s="317">
        <v>0</v>
      </c>
      <c r="CA72" s="317">
        <v>0</v>
      </c>
      <c r="CB72" s="317">
        <v>0</v>
      </c>
      <c r="CC72" s="318">
        <v>0</v>
      </c>
    </row>
    <row r="73" spans="1:81" s="49" customFormat="1" ht="24.75" customHeight="1" x14ac:dyDescent="0.4">
      <c r="B73" s="65" t="s">
        <v>659</v>
      </c>
      <c r="C73" s="67"/>
      <c r="D73" s="317">
        <v>0</v>
      </c>
      <c r="E73" s="317">
        <v>0</v>
      </c>
      <c r="F73" s="317">
        <v>0</v>
      </c>
      <c r="G73" s="317">
        <v>0</v>
      </c>
      <c r="H73" s="317">
        <v>0</v>
      </c>
      <c r="I73" s="317">
        <v>0</v>
      </c>
      <c r="J73" s="317">
        <v>0</v>
      </c>
      <c r="K73" s="317">
        <v>0</v>
      </c>
      <c r="L73" s="317">
        <v>0</v>
      </c>
      <c r="M73" s="317">
        <v>0</v>
      </c>
      <c r="N73" s="317">
        <v>0</v>
      </c>
      <c r="O73" s="317">
        <v>0</v>
      </c>
      <c r="P73" s="317">
        <v>0</v>
      </c>
      <c r="Q73" s="317">
        <v>0</v>
      </c>
      <c r="R73" s="317">
        <v>0</v>
      </c>
      <c r="S73" s="317">
        <v>0</v>
      </c>
      <c r="T73" s="317">
        <v>0</v>
      </c>
      <c r="U73" s="317">
        <v>0</v>
      </c>
      <c r="V73" s="317">
        <v>0</v>
      </c>
      <c r="W73" s="317">
        <v>0</v>
      </c>
      <c r="X73" s="317">
        <v>0</v>
      </c>
      <c r="Y73" s="317">
        <v>0</v>
      </c>
      <c r="Z73" s="317">
        <v>0</v>
      </c>
      <c r="AA73" s="317">
        <v>0</v>
      </c>
      <c r="AB73" s="317">
        <v>0</v>
      </c>
      <c r="AC73" s="317">
        <v>0</v>
      </c>
      <c r="AD73" s="317">
        <v>0</v>
      </c>
      <c r="AE73" s="317">
        <v>0</v>
      </c>
      <c r="AF73" s="317">
        <v>0</v>
      </c>
      <c r="AG73" s="317">
        <v>0</v>
      </c>
      <c r="AH73" s="317">
        <v>1469.4883431974902</v>
      </c>
      <c r="AI73" s="317">
        <v>1321.2900372497002</v>
      </c>
      <c r="AJ73" s="317">
        <v>1453.6589065632807</v>
      </c>
      <c r="AK73" s="317">
        <v>1874.8204746478557</v>
      </c>
      <c r="AL73" s="317">
        <v>2337.603686217938</v>
      </c>
      <c r="AM73" s="317">
        <v>2607.5343493831087</v>
      </c>
      <c r="AN73" s="317">
        <v>2852.3258612404998</v>
      </c>
      <c r="AO73" s="317">
        <v>3102.5304572106347</v>
      </c>
      <c r="AP73" s="317">
        <v>3165.7094392953195</v>
      </c>
      <c r="AQ73" s="317">
        <v>3107.9968956786179</v>
      </c>
      <c r="AR73" s="317">
        <v>2987.6169470595819</v>
      </c>
      <c r="AS73" s="317">
        <v>2971.6538692164263</v>
      </c>
      <c r="AT73" s="317">
        <v>3102.5135995706974</v>
      </c>
      <c r="AU73" s="317">
        <v>3816.1262998934299</v>
      </c>
      <c r="AV73" s="317">
        <v>4620.4018581768014</v>
      </c>
      <c r="AW73" s="317">
        <v>5002.2038769319497</v>
      </c>
      <c r="AX73" s="317">
        <v>4790.4896068830549</v>
      </c>
      <c r="AY73" s="317">
        <v>4582.7073836955287</v>
      </c>
      <c r="AZ73" s="317">
        <v>3931.8384385970635</v>
      </c>
      <c r="BA73" s="317">
        <v>3485.7514382190711</v>
      </c>
      <c r="BB73" s="317">
        <v>3438.9305924230853</v>
      </c>
      <c r="BC73" s="317">
        <v>3777.7952314917757</v>
      </c>
      <c r="BD73" s="317">
        <v>4582.3744940675597</v>
      </c>
      <c r="BE73" s="317">
        <v>5100.1378432995089</v>
      </c>
      <c r="BF73" s="317">
        <v>5483.85883506559</v>
      </c>
      <c r="BG73" s="317">
        <v>5512.1455050765462</v>
      </c>
      <c r="BH73" s="317">
        <v>4681.0641146821672</v>
      </c>
      <c r="BI73" s="317">
        <v>3514.4678623709442</v>
      </c>
      <c r="BJ73" s="317">
        <v>2773.4620910617882</v>
      </c>
      <c r="BK73" s="317">
        <v>2286.2501030920466</v>
      </c>
      <c r="BL73" s="317">
        <v>1864.8939447498331</v>
      </c>
      <c r="BM73" s="317">
        <v>1106.0430813342889</v>
      </c>
      <c r="BN73" s="317">
        <v>0</v>
      </c>
      <c r="BO73" s="317">
        <v>0</v>
      </c>
      <c r="BP73" s="317">
        <v>0</v>
      </c>
      <c r="BQ73" s="317">
        <v>0</v>
      </c>
      <c r="BR73" s="317">
        <v>0</v>
      </c>
      <c r="BS73" s="317">
        <v>0</v>
      </c>
      <c r="BT73" s="317">
        <v>0</v>
      </c>
      <c r="BU73" s="317">
        <v>0</v>
      </c>
      <c r="BV73" s="317">
        <v>0</v>
      </c>
      <c r="BW73" s="317">
        <v>0</v>
      </c>
      <c r="BX73" s="317">
        <v>0</v>
      </c>
      <c r="BY73" s="317">
        <v>0</v>
      </c>
      <c r="BZ73" s="317">
        <v>0</v>
      </c>
      <c r="CA73" s="317">
        <v>0</v>
      </c>
      <c r="CB73" s="317">
        <v>0</v>
      </c>
      <c r="CC73" s="318">
        <v>0</v>
      </c>
    </row>
    <row r="74" spans="1:81" s="49" customFormat="1" x14ac:dyDescent="0.4">
      <c r="B74" s="178" t="s">
        <v>665</v>
      </c>
      <c r="C74" s="65"/>
      <c r="D74" s="317">
        <v>0</v>
      </c>
      <c r="E74" s="317">
        <v>0</v>
      </c>
      <c r="F74" s="317">
        <v>0</v>
      </c>
      <c r="G74" s="317">
        <v>0</v>
      </c>
      <c r="H74" s="317">
        <v>0</v>
      </c>
      <c r="I74" s="317">
        <v>0</v>
      </c>
      <c r="J74" s="317">
        <v>0</v>
      </c>
      <c r="K74" s="317">
        <v>0</v>
      </c>
      <c r="L74" s="317">
        <v>0</v>
      </c>
      <c r="M74" s="317">
        <v>0</v>
      </c>
      <c r="N74" s="317">
        <v>0</v>
      </c>
      <c r="O74" s="317">
        <v>0</v>
      </c>
      <c r="P74" s="317">
        <v>0</v>
      </c>
      <c r="Q74" s="317">
        <v>0</v>
      </c>
      <c r="R74" s="317">
        <v>0</v>
      </c>
      <c r="S74" s="317">
        <v>0</v>
      </c>
      <c r="T74" s="317">
        <v>0</v>
      </c>
      <c r="U74" s="317">
        <v>0</v>
      </c>
      <c r="V74" s="317">
        <v>0</v>
      </c>
      <c r="W74" s="317">
        <v>0</v>
      </c>
      <c r="X74" s="317">
        <v>0</v>
      </c>
      <c r="Y74" s="317">
        <v>0</v>
      </c>
      <c r="Z74" s="317">
        <v>0</v>
      </c>
      <c r="AA74" s="317">
        <v>0</v>
      </c>
      <c r="AB74" s="317">
        <v>0</v>
      </c>
      <c r="AC74" s="317">
        <v>0</v>
      </c>
      <c r="AD74" s="317">
        <v>0</v>
      </c>
      <c r="AE74" s="317">
        <v>0</v>
      </c>
      <c r="AF74" s="317">
        <v>0</v>
      </c>
      <c r="AG74" s="317">
        <v>0</v>
      </c>
      <c r="AH74" s="317">
        <v>477.74589061702886</v>
      </c>
      <c r="AI74" s="317">
        <v>415.19117861928959</v>
      </c>
      <c r="AJ74" s="317">
        <v>489.78857768448017</v>
      </c>
      <c r="AK74" s="317">
        <v>820.78350628194869</v>
      </c>
      <c r="AL74" s="317">
        <v>1106.4719743993485</v>
      </c>
      <c r="AM74" s="317">
        <v>1274.0805491220544</v>
      </c>
      <c r="AN74" s="317">
        <v>1423.5229327608217</v>
      </c>
      <c r="AO74" s="317">
        <v>1503.7878914252253</v>
      </c>
      <c r="AP74" s="317">
        <v>1459.5448884769105</v>
      </c>
      <c r="AQ74" s="317">
        <v>1290.5082829431867</v>
      </c>
      <c r="AR74" s="317">
        <v>979.57462756024086</v>
      </c>
      <c r="AS74" s="317">
        <v>743.69483366066129</v>
      </c>
      <c r="AT74" s="317">
        <v>729.53081613217557</v>
      </c>
      <c r="AU74" s="317">
        <v>1032.1839070853907</v>
      </c>
      <c r="AV74" s="317">
        <v>1277.264594369105</v>
      </c>
      <c r="AW74" s="317">
        <v>1340.6975336979699</v>
      </c>
      <c r="AX74" s="317">
        <v>1410.0210012157954</v>
      </c>
      <c r="AY74" s="317">
        <v>1102.1141156335923</v>
      </c>
      <c r="AZ74" s="317">
        <v>444.61071114839154</v>
      </c>
      <c r="BA74" s="317">
        <v>0</v>
      </c>
      <c r="BB74" s="317">
        <v>0</v>
      </c>
      <c r="BC74" s="317">
        <v>0</v>
      </c>
      <c r="BD74" s="317">
        <v>0</v>
      </c>
      <c r="BE74" s="317">
        <v>0</v>
      </c>
      <c r="BF74" s="317">
        <v>0</v>
      </c>
      <c r="BG74" s="317">
        <v>0</v>
      </c>
      <c r="BH74" s="317">
        <v>0</v>
      </c>
      <c r="BI74" s="317">
        <v>0</v>
      </c>
      <c r="BJ74" s="317">
        <v>0</v>
      </c>
      <c r="BK74" s="317">
        <v>0</v>
      </c>
      <c r="BL74" s="317">
        <v>0</v>
      </c>
      <c r="BM74" s="317">
        <v>0</v>
      </c>
      <c r="BN74" s="317">
        <v>0</v>
      </c>
      <c r="BO74" s="317">
        <v>0</v>
      </c>
      <c r="BP74" s="317">
        <v>0</v>
      </c>
      <c r="BQ74" s="317">
        <v>0</v>
      </c>
      <c r="BR74" s="317">
        <v>0</v>
      </c>
      <c r="BS74" s="317">
        <v>0</v>
      </c>
      <c r="BT74" s="317">
        <v>0</v>
      </c>
      <c r="BU74" s="317">
        <v>0</v>
      </c>
      <c r="BV74" s="317">
        <v>0</v>
      </c>
      <c r="BW74" s="317">
        <v>0</v>
      </c>
      <c r="BX74" s="317">
        <v>0</v>
      </c>
      <c r="BY74" s="317">
        <v>0</v>
      </c>
      <c r="BZ74" s="317">
        <v>0</v>
      </c>
      <c r="CA74" s="317">
        <v>0</v>
      </c>
      <c r="CB74" s="317">
        <v>0</v>
      </c>
      <c r="CC74" s="318">
        <v>0</v>
      </c>
    </row>
    <row r="75" spans="1:81" s="49" customFormat="1" x14ac:dyDescent="0.4">
      <c r="B75" s="178" t="s">
        <v>666</v>
      </c>
      <c r="C75" s="65"/>
      <c r="D75" s="317">
        <v>0</v>
      </c>
      <c r="E75" s="317">
        <v>0</v>
      </c>
      <c r="F75" s="317">
        <v>0</v>
      </c>
      <c r="G75" s="317">
        <v>0</v>
      </c>
      <c r="H75" s="317">
        <v>0</v>
      </c>
      <c r="I75" s="317">
        <v>0</v>
      </c>
      <c r="J75" s="317">
        <v>0</v>
      </c>
      <c r="K75" s="317">
        <v>0</v>
      </c>
      <c r="L75" s="317">
        <v>0</v>
      </c>
      <c r="M75" s="317">
        <v>0</v>
      </c>
      <c r="N75" s="317">
        <v>0</v>
      </c>
      <c r="O75" s="317">
        <v>0</v>
      </c>
      <c r="P75" s="317">
        <v>0</v>
      </c>
      <c r="Q75" s="317">
        <v>0</v>
      </c>
      <c r="R75" s="317">
        <v>0</v>
      </c>
      <c r="S75" s="317">
        <v>0</v>
      </c>
      <c r="T75" s="317">
        <v>0</v>
      </c>
      <c r="U75" s="317">
        <v>0</v>
      </c>
      <c r="V75" s="317">
        <v>0</v>
      </c>
      <c r="W75" s="317">
        <v>0</v>
      </c>
      <c r="X75" s="317">
        <v>0</v>
      </c>
      <c r="Y75" s="317">
        <v>0</v>
      </c>
      <c r="Z75" s="317">
        <v>0</v>
      </c>
      <c r="AA75" s="317">
        <v>0</v>
      </c>
      <c r="AB75" s="317">
        <v>0</v>
      </c>
      <c r="AC75" s="317">
        <v>0</v>
      </c>
      <c r="AD75" s="317">
        <v>0</v>
      </c>
      <c r="AE75" s="317">
        <v>0</v>
      </c>
      <c r="AF75" s="317">
        <v>0</v>
      </c>
      <c r="AG75" s="317">
        <v>0</v>
      </c>
      <c r="AH75" s="317">
        <v>14.326466558328201</v>
      </c>
      <c r="AI75" s="317">
        <v>13.636958427014022</v>
      </c>
      <c r="AJ75" s="317">
        <v>16.219726520053641</v>
      </c>
      <c r="AK75" s="317">
        <v>10.140512796590111</v>
      </c>
      <c r="AL75" s="317">
        <v>15.960127633062248</v>
      </c>
      <c r="AM75" s="317">
        <v>14.236559147688483</v>
      </c>
      <c r="AN75" s="317">
        <v>16.702064469311448</v>
      </c>
      <c r="AO75" s="317">
        <v>15.909142731169339</v>
      </c>
      <c r="AP75" s="317">
        <v>15.803738642277864</v>
      </c>
      <c r="AQ75" s="317">
        <v>26.920563004532365</v>
      </c>
      <c r="AR75" s="317">
        <v>46.034223008049075</v>
      </c>
      <c r="AS75" s="317">
        <v>48.694532521434333</v>
      </c>
      <c r="AT75" s="317">
        <v>53.13355957722321</v>
      </c>
      <c r="AU75" s="317">
        <v>60.744053108926508</v>
      </c>
      <c r="AV75" s="317">
        <v>69.234035836419238</v>
      </c>
      <c r="AW75" s="317">
        <v>75.497927619018085</v>
      </c>
      <c r="AX75" s="317">
        <v>74.737991215662603</v>
      </c>
      <c r="AY75" s="317">
        <v>78.251772079857233</v>
      </c>
      <c r="AZ75" s="317">
        <v>81.763785928479706</v>
      </c>
      <c r="BA75" s="317">
        <v>83.535811296607903</v>
      </c>
      <c r="BB75" s="317">
        <v>84.573873919561393</v>
      </c>
      <c r="BC75" s="317">
        <v>87.212338542932102</v>
      </c>
      <c r="BD75" s="317">
        <v>98.265861054648255</v>
      </c>
      <c r="BE75" s="317">
        <v>107.2709933992291</v>
      </c>
      <c r="BF75" s="317">
        <v>118.38360738110224</v>
      </c>
      <c r="BG75" s="317">
        <v>65.009666158872221</v>
      </c>
      <c r="BH75" s="317">
        <v>0</v>
      </c>
      <c r="BI75" s="317">
        <v>0</v>
      </c>
      <c r="BJ75" s="317">
        <v>0</v>
      </c>
      <c r="BK75" s="317">
        <v>0</v>
      </c>
      <c r="BL75" s="317">
        <v>0</v>
      </c>
      <c r="BM75" s="317">
        <v>0</v>
      </c>
      <c r="BN75" s="317">
        <v>0</v>
      </c>
      <c r="BO75" s="317">
        <v>0</v>
      </c>
      <c r="BP75" s="317">
        <v>0</v>
      </c>
      <c r="BQ75" s="317">
        <v>0</v>
      </c>
      <c r="BR75" s="317">
        <v>0</v>
      </c>
      <c r="BS75" s="317">
        <v>0</v>
      </c>
      <c r="BT75" s="317">
        <v>0</v>
      </c>
      <c r="BU75" s="317">
        <v>0</v>
      </c>
      <c r="BV75" s="317">
        <v>0</v>
      </c>
      <c r="BW75" s="317">
        <v>0</v>
      </c>
      <c r="BX75" s="317">
        <v>0</v>
      </c>
      <c r="BY75" s="317">
        <v>0</v>
      </c>
      <c r="BZ75" s="317">
        <v>0</v>
      </c>
      <c r="CA75" s="317">
        <v>0</v>
      </c>
      <c r="CB75" s="317">
        <v>0</v>
      </c>
      <c r="CC75" s="318">
        <v>0</v>
      </c>
    </row>
    <row r="76" spans="1:81" s="49" customFormat="1" x14ac:dyDescent="0.4">
      <c r="B76" s="178" t="s">
        <v>651</v>
      </c>
      <c r="C76" s="65"/>
      <c r="D76" s="317">
        <v>0</v>
      </c>
      <c r="E76" s="317">
        <v>0</v>
      </c>
      <c r="F76" s="317">
        <v>0</v>
      </c>
      <c r="G76" s="317">
        <v>0</v>
      </c>
      <c r="H76" s="317">
        <v>0</v>
      </c>
      <c r="I76" s="317">
        <v>0</v>
      </c>
      <c r="J76" s="317">
        <v>0</v>
      </c>
      <c r="K76" s="317">
        <v>0</v>
      </c>
      <c r="L76" s="317">
        <v>0</v>
      </c>
      <c r="M76" s="317">
        <v>0</v>
      </c>
      <c r="N76" s="317">
        <v>0</v>
      </c>
      <c r="O76" s="317">
        <v>0</v>
      </c>
      <c r="P76" s="317">
        <v>0</v>
      </c>
      <c r="Q76" s="317">
        <v>0</v>
      </c>
      <c r="R76" s="317">
        <v>0</v>
      </c>
      <c r="S76" s="317">
        <v>0</v>
      </c>
      <c r="T76" s="317">
        <v>0</v>
      </c>
      <c r="U76" s="317">
        <v>0</v>
      </c>
      <c r="V76" s="317">
        <v>0</v>
      </c>
      <c r="W76" s="317">
        <v>0</v>
      </c>
      <c r="X76" s="317">
        <v>0</v>
      </c>
      <c r="Y76" s="317">
        <v>0</v>
      </c>
      <c r="Z76" s="317">
        <v>0</v>
      </c>
      <c r="AA76" s="317">
        <v>0</v>
      </c>
      <c r="AB76" s="317">
        <v>0</v>
      </c>
      <c r="AC76" s="317">
        <v>0</v>
      </c>
      <c r="AD76" s="317">
        <v>0</v>
      </c>
      <c r="AE76" s="317">
        <v>0</v>
      </c>
      <c r="AF76" s="317">
        <v>0</v>
      </c>
      <c r="AG76" s="317">
        <v>0</v>
      </c>
      <c r="AH76" s="317">
        <v>26.544739739492609</v>
      </c>
      <c r="AI76" s="317">
        <v>25.699104918523492</v>
      </c>
      <c r="AJ76" s="317">
        <v>23.68183241474074</v>
      </c>
      <c r="AK76" s="317">
        <v>25.823639211487375</v>
      </c>
      <c r="AL76" s="317">
        <v>25.078470658628159</v>
      </c>
      <c r="AM76" s="317">
        <v>34.987533535193286</v>
      </c>
      <c r="AN76" s="317">
        <v>35.164735036108148</v>
      </c>
      <c r="AO76" s="317">
        <v>40.548286952362091</v>
      </c>
      <c r="AP76" s="317">
        <v>53.893622177193393</v>
      </c>
      <c r="AQ76" s="317">
        <v>64.547811318774933</v>
      </c>
      <c r="AR76" s="317">
        <v>71.341354867866926</v>
      </c>
      <c r="AS76" s="317">
        <v>92.556811029170305</v>
      </c>
      <c r="AT76" s="317">
        <v>136.62843107243921</v>
      </c>
      <c r="AU76" s="317">
        <v>239.01419371411714</v>
      </c>
      <c r="AV76" s="317">
        <v>337.71148353762686</v>
      </c>
      <c r="AW76" s="317">
        <v>444.28972457150695</v>
      </c>
      <c r="AX76" s="317">
        <v>438.74351036855199</v>
      </c>
      <c r="AY76" s="317">
        <v>496.04820448770249</v>
      </c>
      <c r="AZ76" s="317">
        <v>528.73613887215288</v>
      </c>
      <c r="BA76" s="317">
        <v>574.27796241753697</v>
      </c>
      <c r="BB76" s="317">
        <v>608.84307485033139</v>
      </c>
      <c r="BC76" s="317">
        <v>719.07393973028752</v>
      </c>
      <c r="BD76" s="317">
        <v>906.10735402282023</v>
      </c>
      <c r="BE76" s="317">
        <v>1070.3861586119456</v>
      </c>
      <c r="BF76" s="317">
        <v>1201.2928659720189</v>
      </c>
      <c r="BG76" s="317">
        <v>1273.2655732974038</v>
      </c>
      <c r="BH76" s="317">
        <v>1176.9795841533244</v>
      </c>
      <c r="BI76" s="317">
        <v>918.58598679056911</v>
      </c>
      <c r="BJ76" s="317">
        <v>746.70417573093243</v>
      </c>
      <c r="BK76" s="317">
        <v>623.25256749854316</v>
      </c>
      <c r="BL76" s="317">
        <v>534.33041874886294</v>
      </c>
      <c r="BM76" s="317">
        <v>381.33366561611325</v>
      </c>
      <c r="BN76" s="317">
        <v>0</v>
      </c>
      <c r="BO76" s="317">
        <v>0</v>
      </c>
      <c r="BP76" s="317">
        <v>0</v>
      </c>
      <c r="BQ76" s="317">
        <v>0</v>
      </c>
      <c r="BR76" s="317">
        <v>0</v>
      </c>
      <c r="BS76" s="317">
        <v>0</v>
      </c>
      <c r="BT76" s="317">
        <v>0</v>
      </c>
      <c r="BU76" s="317">
        <v>0</v>
      </c>
      <c r="BV76" s="317">
        <v>0</v>
      </c>
      <c r="BW76" s="317">
        <v>0</v>
      </c>
      <c r="BX76" s="317">
        <v>0</v>
      </c>
      <c r="BY76" s="317">
        <v>0</v>
      </c>
      <c r="BZ76" s="317">
        <v>0</v>
      </c>
      <c r="CA76" s="317">
        <v>0</v>
      </c>
      <c r="CB76" s="317">
        <v>0</v>
      </c>
      <c r="CC76" s="318">
        <v>0</v>
      </c>
    </row>
    <row r="77" spans="1:81" s="49" customFormat="1" x14ac:dyDescent="0.4">
      <c r="B77" s="178" t="s">
        <v>667</v>
      </c>
      <c r="C77" s="65"/>
      <c r="D77" s="317">
        <v>0</v>
      </c>
      <c r="E77" s="317">
        <v>0</v>
      </c>
      <c r="F77" s="317">
        <v>0</v>
      </c>
      <c r="G77" s="317">
        <v>0</v>
      </c>
      <c r="H77" s="317">
        <v>0</v>
      </c>
      <c r="I77" s="317">
        <v>0</v>
      </c>
      <c r="J77" s="317">
        <v>0</v>
      </c>
      <c r="K77" s="317">
        <v>0</v>
      </c>
      <c r="L77" s="317">
        <v>0</v>
      </c>
      <c r="M77" s="317">
        <v>0</v>
      </c>
      <c r="N77" s="317">
        <v>0</v>
      </c>
      <c r="O77" s="317">
        <v>0</v>
      </c>
      <c r="P77" s="317">
        <v>0</v>
      </c>
      <c r="Q77" s="317">
        <v>0</v>
      </c>
      <c r="R77" s="317">
        <v>0</v>
      </c>
      <c r="S77" s="317">
        <v>0</v>
      </c>
      <c r="T77" s="317">
        <v>0</v>
      </c>
      <c r="U77" s="317">
        <v>0</v>
      </c>
      <c r="V77" s="317">
        <v>0</v>
      </c>
      <c r="W77" s="317">
        <v>0</v>
      </c>
      <c r="X77" s="317">
        <v>0</v>
      </c>
      <c r="Y77" s="317">
        <v>0</v>
      </c>
      <c r="Z77" s="317">
        <v>0</v>
      </c>
      <c r="AA77" s="317">
        <v>0</v>
      </c>
      <c r="AB77" s="317">
        <v>0</v>
      </c>
      <c r="AC77" s="317">
        <v>0</v>
      </c>
      <c r="AD77" s="317">
        <v>0</v>
      </c>
      <c r="AE77" s="317">
        <v>0</v>
      </c>
      <c r="AF77" s="317">
        <v>0</v>
      </c>
      <c r="AG77" s="317">
        <v>0</v>
      </c>
      <c r="AH77" s="317">
        <v>931.0007895168327</v>
      </c>
      <c r="AI77" s="317">
        <v>846.81517743514848</v>
      </c>
      <c r="AJ77" s="317">
        <v>903.60162766498547</v>
      </c>
      <c r="AK77" s="317">
        <v>989.98272920077954</v>
      </c>
      <c r="AL77" s="317">
        <v>1154.0395323386056</v>
      </c>
      <c r="AM77" s="317">
        <v>1236.3982589574989</v>
      </c>
      <c r="AN77" s="317">
        <v>1321.6392459538624</v>
      </c>
      <c r="AO77" s="317">
        <v>1480.8643616905456</v>
      </c>
      <c r="AP77" s="317">
        <v>1573.4900651190439</v>
      </c>
      <c r="AQ77" s="317">
        <v>1654.1043855898927</v>
      </c>
      <c r="AR77" s="317">
        <v>1777.2267371260195</v>
      </c>
      <c r="AS77" s="317">
        <v>1918.2224942301841</v>
      </c>
      <c r="AT77" s="317">
        <v>1998.9804192741801</v>
      </c>
      <c r="AU77" s="317">
        <v>2267.1537418414309</v>
      </c>
      <c r="AV77" s="317">
        <v>2670.1960314729022</v>
      </c>
      <c r="AW77" s="317">
        <v>2857.7694720075647</v>
      </c>
      <c r="AX77" s="317">
        <v>2691.4102572889701</v>
      </c>
      <c r="AY77" s="317">
        <v>2706.3714607883153</v>
      </c>
      <c r="AZ77" s="317">
        <v>2669.9510840057801</v>
      </c>
      <c r="BA77" s="317">
        <v>2621.2224490971612</v>
      </c>
      <c r="BB77" s="317">
        <v>2552.5396015636479</v>
      </c>
      <c r="BC77" s="317">
        <v>2800.3137758410739</v>
      </c>
      <c r="BD77" s="317">
        <v>3370.4932001290535</v>
      </c>
      <c r="BE77" s="317">
        <v>3696.617393544444</v>
      </c>
      <c r="BF77" s="317">
        <v>3923.374653500367</v>
      </c>
      <c r="BG77" s="317">
        <v>3954.3796543960293</v>
      </c>
      <c r="BH77" s="317">
        <v>3341.7574609554727</v>
      </c>
      <c r="BI77" s="317">
        <v>2500.1789976651467</v>
      </c>
      <c r="BJ77" s="317">
        <v>1948.4096578088026</v>
      </c>
      <c r="BK77" s="317">
        <v>1596.524359573468</v>
      </c>
      <c r="BL77" s="317">
        <v>1290.9550142297642</v>
      </c>
      <c r="BM77" s="317">
        <v>687.57563780351575</v>
      </c>
      <c r="BN77" s="317">
        <v>0</v>
      </c>
      <c r="BO77" s="317">
        <v>0</v>
      </c>
      <c r="BP77" s="317">
        <v>0</v>
      </c>
      <c r="BQ77" s="317">
        <v>0</v>
      </c>
      <c r="BR77" s="317">
        <v>0</v>
      </c>
      <c r="BS77" s="317">
        <v>0</v>
      </c>
      <c r="BT77" s="317">
        <v>0</v>
      </c>
      <c r="BU77" s="317">
        <v>0</v>
      </c>
      <c r="BV77" s="317">
        <v>0</v>
      </c>
      <c r="BW77" s="317">
        <v>0</v>
      </c>
      <c r="BX77" s="317">
        <v>0</v>
      </c>
      <c r="BY77" s="317">
        <v>0</v>
      </c>
      <c r="BZ77" s="317">
        <v>0</v>
      </c>
      <c r="CA77" s="317">
        <v>0</v>
      </c>
      <c r="CB77" s="317">
        <v>0</v>
      </c>
      <c r="CC77" s="318">
        <v>0</v>
      </c>
    </row>
    <row r="78" spans="1:81" s="49" customFormat="1" x14ac:dyDescent="0.4">
      <c r="B78" s="178" t="s">
        <v>668</v>
      </c>
      <c r="C78" s="65"/>
      <c r="D78" s="317">
        <v>0</v>
      </c>
      <c r="E78" s="317">
        <v>0</v>
      </c>
      <c r="F78" s="317">
        <v>0</v>
      </c>
      <c r="G78" s="317">
        <v>0</v>
      </c>
      <c r="H78" s="317">
        <v>0</v>
      </c>
      <c r="I78" s="317">
        <v>0</v>
      </c>
      <c r="J78" s="317">
        <v>0</v>
      </c>
      <c r="K78" s="317">
        <v>0</v>
      </c>
      <c r="L78" s="317">
        <v>0</v>
      </c>
      <c r="M78" s="317">
        <v>0</v>
      </c>
      <c r="N78" s="317">
        <v>0</v>
      </c>
      <c r="O78" s="317">
        <v>0</v>
      </c>
      <c r="P78" s="317">
        <v>0</v>
      </c>
      <c r="Q78" s="317">
        <v>0</v>
      </c>
      <c r="R78" s="317">
        <v>0</v>
      </c>
      <c r="S78" s="317">
        <v>0</v>
      </c>
      <c r="T78" s="317">
        <v>0</v>
      </c>
      <c r="U78" s="317">
        <v>0</v>
      </c>
      <c r="V78" s="317">
        <v>0</v>
      </c>
      <c r="W78" s="317">
        <v>0</v>
      </c>
      <c r="X78" s="317">
        <v>0</v>
      </c>
      <c r="Y78" s="317">
        <v>0</v>
      </c>
      <c r="Z78" s="317">
        <v>0</v>
      </c>
      <c r="AA78" s="317">
        <v>0</v>
      </c>
      <c r="AB78" s="317">
        <v>0</v>
      </c>
      <c r="AC78" s="317">
        <v>0</v>
      </c>
      <c r="AD78" s="317">
        <v>0</v>
      </c>
      <c r="AE78" s="317">
        <v>0</v>
      </c>
      <c r="AF78" s="317">
        <v>0</v>
      </c>
      <c r="AG78" s="317">
        <v>0</v>
      </c>
      <c r="AH78" s="317">
        <v>11.845849225770067</v>
      </c>
      <c r="AI78" s="317">
        <v>11.118344375256154</v>
      </c>
      <c r="AJ78" s="317">
        <v>11.134037779197905</v>
      </c>
      <c r="AK78" s="317">
        <v>14.156488273443616</v>
      </c>
      <c r="AL78" s="317">
        <v>17.454511527665844</v>
      </c>
      <c r="AM78" s="317">
        <v>21.390461494959741</v>
      </c>
      <c r="AN78" s="317">
        <v>23.536622003553187</v>
      </c>
      <c r="AO78" s="317">
        <v>28.587549380389579</v>
      </c>
      <c r="AP78" s="317">
        <v>28.978604564298781</v>
      </c>
      <c r="AQ78" s="317">
        <v>28.194283208715731</v>
      </c>
      <c r="AR78" s="317">
        <v>62.374866521232022</v>
      </c>
      <c r="AS78" s="317">
        <v>92.666858776236964</v>
      </c>
      <c r="AT78" s="317">
        <v>67.782037849417463</v>
      </c>
      <c r="AU78" s="317">
        <v>83.795359443947106</v>
      </c>
      <c r="AV78" s="317">
        <v>118.02213887610996</v>
      </c>
      <c r="AW78" s="317">
        <v>124.00066382819804</v>
      </c>
      <c r="AX78" s="317">
        <v>79.028238042532621</v>
      </c>
      <c r="AY78" s="317">
        <v>87.663158679419226</v>
      </c>
      <c r="AZ78" s="317">
        <v>90.224944510972861</v>
      </c>
      <c r="BA78" s="317">
        <v>90.267925311272947</v>
      </c>
      <c r="BB78" s="317">
        <v>76.887510439349811</v>
      </c>
      <c r="BC78" s="317">
        <v>80.659845268075202</v>
      </c>
      <c r="BD78" s="317">
        <v>98.379468603617084</v>
      </c>
      <c r="BE78" s="317">
        <v>99.18302799951887</v>
      </c>
      <c r="BF78" s="317">
        <v>101.07235100348467</v>
      </c>
      <c r="BG78" s="317">
        <v>81.895141128650693</v>
      </c>
      <c r="BH78" s="317">
        <v>46.279912053320459</v>
      </c>
      <c r="BI78" s="317">
        <v>18.645188000518438</v>
      </c>
      <c r="BJ78" s="317">
        <v>17.285746683387476</v>
      </c>
      <c r="BK78" s="317">
        <v>3.3334327385368177</v>
      </c>
      <c r="BL78" s="317">
        <v>0</v>
      </c>
      <c r="BM78" s="317">
        <v>0</v>
      </c>
      <c r="BN78" s="317">
        <v>0</v>
      </c>
      <c r="BO78" s="317">
        <v>0</v>
      </c>
      <c r="BP78" s="317">
        <v>0</v>
      </c>
      <c r="BQ78" s="317">
        <v>0</v>
      </c>
      <c r="BR78" s="317">
        <v>0</v>
      </c>
      <c r="BS78" s="317">
        <v>0</v>
      </c>
      <c r="BT78" s="317">
        <v>0</v>
      </c>
      <c r="BU78" s="317">
        <v>0</v>
      </c>
      <c r="BV78" s="317">
        <v>0</v>
      </c>
      <c r="BW78" s="317">
        <v>0</v>
      </c>
      <c r="BX78" s="317">
        <v>0</v>
      </c>
      <c r="BY78" s="317">
        <v>0</v>
      </c>
      <c r="BZ78" s="317">
        <v>0</v>
      </c>
      <c r="CA78" s="317">
        <v>0</v>
      </c>
      <c r="CB78" s="317">
        <v>0</v>
      </c>
      <c r="CC78" s="318">
        <v>0</v>
      </c>
    </row>
    <row r="79" spans="1:81" s="49" customFormat="1" x14ac:dyDescent="0.4">
      <c r="B79" s="255" t="s">
        <v>669</v>
      </c>
      <c r="C79" s="362"/>
      <c r="D79" s="317">
        <v>0</v>
      </c>
      <c r="E79" s="317">
        <v>0</v>
      </c>
      <c r="F79" s="317">
        <v>0</v>
      </c>
      <c r="G79" s="317">
        <v>0</v>
      </c>
      <c r="H79" s="317">
        <v>0</v>
      </c>
      <c r="I79" s="317">
        <v>0</v>
      </c>
      <c r="J79" s="317">
        <v>0</v>
      </c>
      <c r="K79" s="317">
        <v>0</v>
      </c>
      <c r="L79" s="317">
        <v>0</v>
      </c>
      <c r="M79" s="317">
        <v>0</v>
      </c>
      <c r="N79" s="317">
        <v>0</v>
      </c>
      <c r="O79" s="317">
        <v>0</v>
      </c>
      <c r="P79" s="317">
        <v>0</v>
      </c>
      <c r="Q79" s="317">
        <v>0</v>
      </c>
      <c r="R79" s="317">
        <v>0</v>
      </c>
      <c r="S79" s="317">
        <v>0</v>
      </c>
      <c r="T79" s="317">
        <v>0</v>
      </c>
      <c r="U79" s="317">
        <v>0</v>
      </c>
      <c r="V79" s="317">
        <v>0</v>
      </c>
      <c r="W79" s="317">
        <v>0</v>
      </c>
      <c r="X79" s="317">
        <v>0</v>
      </c>
      <c r="Y79" s="317">
        <v>0</v>
      </c>
      <c r="Z79" s="317">
        <v>0</v>
      </c>
      <c r="AA79" s="317">
        <v>0</v>
      </c>
      <c r="AB79" s="317">
        <v>0</v>
      </c>
      <c r="AC79" s="317">
        <v>0</v>
      </c>
      <c r="AD79" s="317">
        <v>0</v>
      </c>
      <c r="AE79" s="317">
        <v>0</v>
      </c>
      <c r="AF79" s="317">
        <v>0</v>
      </c>
      <c r="AG79" s="317">
        <v>0</v>
      </c>
      <c r="AH79" s="317">
        <v>8.0246075400377883</v>
      </c>
      <c r="AI79" s="317">
        <v>8.8292734744681223</v>
      </c>
      <c r="AJ79" s="317">
        <v>9.2331044998226535</v>
      </c>
      <c r="AK79" s="317">
        <v>13.93359888360642</v>
      </c>
      <c r="AL79" s="317">
        <v>18.599069660627535</v>
      </c>
      <c r="AM79" s="317">
        <v>26.440987125714123</v>
      </c>
      <c r="AN79" s="317">
        <v>31.760261016842851</v>
      </c>
      <c r="AO79" s="317">
        <v>32.833225030942486</v>
      </c>
      <c r="AP79" s="317">
        <v>33.998520315594632</v>
      </c>
      <c r="AQ79" s="317">
        <v>43.72156961351569</v>
      </c>
      <c r="AR79" s="317">
        <v>51.065137976173474</v>
      </c>
      <c r="AS79" s="317">
        <v>75.818338998739335</v>
      </c>
      <c r="AT79" s="317">
        <v>116.45833566526174</v>
      </c>
      <c r="AU79" s="317">
        <v>133.23504469961736</v>
      </c>
      <c r="AV79" s="317">
        <v>147.97357408463779</v>
      </c>
      <c r="AW79" s="317">
        <v>159.94855520769201</v>
      </c>
      <c r="AX79" s="317">
        <v>96.548608751542062</v>
      </c>
      <c r="AY79" s="317">
        <v>112.25867202664223</v>
      </c>
      <c r="AZ79" s="317">
        <v>116.55177413128605</v>
      </c>
      <c r="BA79" s="317">
        <v>116.44729009649164</v>
      </c>
      <c r="BB79" s="317">
        <v>116.08653165019481</v>
      </c>
      <c r="BC79" s="317">
        <v>90.535332109407292</v>
      </c>
      <c r="BD79" s="317">
        <v>109.12861025742053</v>
      </c>
      <c r="BE79" s="317">
        <v>126.680269744371</v>
      </c>
      <c r="BF79" s="317">
        <v>139.73535720861787</v>
      </c>
      <c r="BG79" s="317">
        <v>137.59547009559043</v>
      </c>
      <c r="BH79" s="317">
        <v>116.04715752005013</v>
      </c>
      <c r="BI79" s="317">
        <v>77.05768991471092</v>
      </c>
      <c r="BJ79" s="317">
        <v>61.062510838665631</v>
      </c>
      <c r="BK79" s="317">
        <v>63.139743281498554</v>
      </c>
      <c r="BL79" s="317">
        <v>39.608511771205912</v>
      </c>
      <c r="BM79" s="317">
        <v>37.133777914659888</v>
      </c>
      <c r="BN79" s="317">
        <v>0</v>
      </c>
      <c r="BO79" s="317">
        <v>0</v>
      </c>
      <c r="BP79" s="317">
        <v>0</v>
      </c>
      <c r="BQ79" s="317">
        <v>0</v>
      </c>
      <c r="BR79" s="317">
        <v>0</v>
      </c>
      <c r="BS79" s="317">
        <v>0</v>
      </c>
      <c r="BT79" s="317">
        <v>0</v>
      </c>
      <c r="BU79" s="317">
        <v>0</v>
      </c>
      <c r="BV79" s="317">
        <v>0</v>
      </c>
      <c r="BW79" s="317">
        <v>0</v>
      </c>
      <c r="BX79" s="317">
        <v>0</v>
      </c>
      <c r="BY79" s="317">
        <v>0</v>
      </c>
      <c r="BZ79" s="317">
        <v>0</v>
      </c>
      <c r="CA79" s="317">
        <v>0</v>
      </c>
      <c r="CB79" s="317">
        <v>0</v>
      </c>
      <c r="CC79" s="318">
        <v>0</v>
      </c>
    </row>
    <row r="80" spans="1:81" s="49" customFormat="1" ht="25.5" customHeight="1" x14ac:dyDescent="0.4">
      <c r="B80" s="362" t="s">
        <v>670</v>
      </c>
      <c r="C80" s="362"/>
      <c r="D80" s="317">
        <v>0</v>
      </c>
      <c r="E80" s="317">
        <v>0</v>
      </c>
      <c r="F80" s="317">
        <v>0</v>
      </c>
      <c r="G80" s="317">
        <v>0</v>
      </c>
      <c r="H80" s="317">
        <v>0</v>
      </c>
      <c r="I80" s="317">
        <v>0</v>
      </c>
      <c r="J80" s="317">
        <v>0</v>
      </c>
      <c r="K80" s="317">
        <v>0</v>
      </c>
      <c r="L80" s="317">
        <v>0</v>
      </c>
      <c r="M80" s="317">
        <v>0</v>
      </c>
      <c r="N80" s="317">
        <v>0</v>
      </c>
      <c r="O80" s="317">
        <v>0</v>
      </c>
      <c r="P80" s="317">
        <v>0</v>
      </c>
      <c r="Q80" s="317">
        <v>0</v>
      </c>
      <c r="R80" s="317">
        <v>0</v>
      </c>
      <c r="S80" s="317">
        <v>0</v>
      </c>
      <c r="T80" s="317">
        <v>0</v>
      </c>
      <c r="U80" s="317">
        <v>0</v>
      </c>
      <c r="V80" s="317">
        <v>0</v>
      </c>
      <c r="W80" s="317">
        <v>0</v>
      </c>
      <c r="X80" s="317">
        <v>0</v>
      </c>
      <c r="Y80" s="317">
        <v>0</v>
      </c>
      <c r="Z80" s="317">
        <v>0</v>
      </c>
      <c r="AA80" s="317">
        <v>0</v>
      </c>
      <c r="AB80" s="317">
        <v>0</v>
      </c>
      <c r="AC80" s="317">
        <v>0</v>
      </c>
      <c r="AD80" s="317">
        <v>0</v>
      </c>
      <c r="AE80" s="317">
        <v>0</v>
      </c>
      <c r="AF80" s="317">
        <v>0</v>
      </c>
      <c r="AG80" s="317">
        <v>0</v>
      </c>
      <c r="AH80" s="317">
        <v>0</v>
      </c>
      <c r="AI80" s="317">
        <v>0</v>
      </c>
      <c r="AJ80" s="317">
        <v>0</v>
      </c>
      <c r="AK80" s="317">
        <v>0</v>
      </c>
      <c r="AL80" s="317">
        <v>0</v>
      </c>
      <c r="AM80" s="317">
        <v>0</v>
      </c>
      <c r="AN80" s="317">
        <v>0</v>
      </c>
      <c r="AO80" s="317">
        <v>0</v>
      </c>
      <c r="AP80" s="317">
        <v>0</v>
      </c>
      <c r="AQ80" s="317">
        <v>0</v>
      </c>
      <c r="AR80" s="317">
        <v>0</v>
      </c>
      <c r="AS80" s="317">
        <v>0</v>
      </c>
      <c r="AT80" s="317">
        <v>0</v>
      </c>
      <c r="AU80" s="317">
        <v>0</v>
      </c>
      <c r="AV80" s="317">
        <v>0</v>
      </c>
      <c r="AW80" s="317">
        <v>0</v>
      </c>
      <c r="AX80" s="317">
        <v>0</v>
      </c>
      <c r="AY80" s="317">
        <v>0</v>
      </c>
      <c r="AZ80" s="317">
        <v>0</v>
      </c>
      <c r="BA80" s="317">
        <v>0</v>
      </c>
      <c r="BB80" s="317">
        <v>0</v>
      </c>
      <c r="BC80" s="317">
        <v>0</v>
      </c>
      <c r="BD80" s="317">
        <v>0</v>
      </c>
      <c r="BE80" s="317">
        <v>0</v>
      </c>
      <c r="BF80" s="317">
        <v>0</v>
      </c>
      <c r="BG80" s="317">
        <v>0</v>
      </c>
      <c r="BH80" s="317">
        <v>0</v>
      </c>
      <c r="BI80" s="317">
        <v>0</v>
      </c>
      <c r="BJ80" s="317">
        <v>0</v>
      </c>
      <c r="BK80" s="317">
        <v>0</v>
      </c>
      <c r="BL80" s="317">
        <v>0</v>
      </c>
      <c r="BM80" s="317">
        <v>0</v>
      </c>
      <c r="BN80" s="317">
        <v>0</v>
      </c>
      <c r="BO80" s="317">
        <v>0</v>
      </c>
      <c r="BP80" s="317">
        <v>0</v>
      </c>
      <c r="BQ80" s="317">
        <v>0</v>
      </c>
      <c r="BR80" s="317">
        <v>0</v>
      </c>
      <c r="BS80" s="317">
        <v>0</v>
      </c>
      <c r="BT80" s="317">
        <v>0</v>
      </c>
      <c r="BU80" s="317">
        <v>0</v>
      </c>
      <c r="BV80" s="317">
        <v>0</v>
      </c>
      <c r="BW80" s="317">
        <v>0</v>
      </c>
      <c r="BX80" s="317">
        <v>0</v>
      </c>
      <c r="BY80" s="317">
        <v>0</v>
      </c>
      <c r="BZ80" s="317">
        <v>0</v>
      </c>
      <c r="CA80" s="317">
        <v>0</v>
      </c>
      <c r="CB80" s="317">
        <v>0</v>
      </c>
      <c r="CC80" s="318">
        <v>0</v>
      </c>
    </row>
    <row r="81" spans="1:81" s="49" customFormat="1" x14ac:dyDescent="0.4">
      <c r="B81" s="255" t="s">
        <v>671</v>
      </c>
      <c r="C81" s="362"/>
      <c r="D81" s="317">
        <v>0</v>
      </c>
      <c r="E81" s="317">
        <v>0</v>
      </c>
      <c r="F81" s="317">
        <v>0</v>
      </c>
      <c r="G81" s="317">
        <v>0</v>
      </c>
      <c r="H81" s="317">
        <v>0</v>
      </c>
      <c r="I81" s="317">
        <v>0</v>
      </c>
      <c r="J81" s="317">
        <v>0</v>
      </c>
      <c r="K81" s="317">
        <v>0</v>
      </c>
      <c r="L81" s="317">
        <v>0</v>
      </c>
      <c r="M81" s="317">
        <v>0</v>
      </c>
      <c r="N81" s="317">
        <v>0</v>
      </c>
      <c r="O81" s="317">
        <v>0</v>
      </c>
      <c r="P81" s="317">
        <v>0</v>
      </c>
      <c r="Q81" s="317">
        <v>0</v>
      </c>
      <c r="R81" s="317">
        <v>0</v>
      </c>
      <c r="S81" s="317">
        <v>0</v>
      </c>
      <c r="T81" s="317">
        <v>0</v>
      </c>
      <c r="U81" s="317">
        <v>0</v>
      </c>
      <c r="V81" s="317">
        <v>0</v>
      </c>
      <c r="W81" s="317">
        <v>0</v>
      </c>
      <c r="X81" s="317">
        <v>0</v>
      </c>
      <c r="Y81" s="317">
        <v>0</v>
      </c>
      <c r="Z81" s="317">
        <v>0</v>
      </c>
      <c r="AA81" s="317">
        <v>0</v>
      </c>
      <c r="AB81" s="317">
        <v>0</v>
      </c>
      <c r="AC81" s="317">
        <v>0</v>
      </c>
      <c r="AD81" s="317">
        <v>0</v>
      </c>
      <c r="AE81" s="317">
        <v>0</v>
      </c>
      <c r="AF81" s="317">
        <v>0</v>
      </c>
      <c r="AG81" s="317">
        <v>0</v>
      </c>
      <c r="AH81" s="317">
        <v>0</v>
      </c>
      <c r="AI81" s="317">
        <v>34.645557256930992</v>
      </c>
      <c r="AJ81" s="317">
        <v>52.352482714130367</v>
      </c>
      <c r="AK81" s="317">
        <v>60.520127123808251</v>
      </c>
      <c r="AL81" s="317">
        <v>95.585548735254179</v>
      </c>
      <c r="AM81" s="317">
        <v>243.27254863556234</v>
      </c>
      <c r="AN81" s="317">
        <v>442.66277484317601</v>
      </c>
      <c r="AO81" s="317">
        <v>729.61767557545613</v>
      </c>
      <c r="AP81" s="317">
        <v>1006.5677136185786</v>
      </c>
      <c r="AQ81" s="317">
        <v>1279.2373022268064</v>
      </c>
      <c r="AR81" s="317">
        <v>1571.2336641260026</v>
      </c>
      <c r="AS81" s="317">
        <v>1835.2082553749051</v>
      </c>
      <c r="AT81" s="317">
        <v>1962.2169859072037</v>
      </c>
      <c r="AU81" s="317">
        <v>2352.8469038152243</v>
      </c>
      <c r="AV81" s="317">
        <v>2765.1283761804875</v>
      </c>
      <c r="AW81" s="317">
        <v>2951.4004409602048</v>
      </c>
      <c r="AX81" s="317">
        <v>2929.095531171009</v>
      </c>
      <c r="AY81" s="317">
        <v>2505.0243528343344</v>
      </c>
      <c r="AZ81" s="317">
        <v>2292.3012614985819</v>
      </c>
      <c r="BA81" s="317">
        <v>2103.1920930123893</v>
      </c>
      <c r="BB81" s="317">
        <v>1881.1040706340787</v>
      </c>
      <c r="BC81" s="317">
        <v>1763.2504973690677</v>
      </c>
      <c r="BD81" s="317">
        <v>1677.3718106907568</v>
      </c>
      <c r="BE81" s="317">
        <v>1621.2649176802186</v>
      </c>
      <c r="BF81" s="317">
        <v>912.10542513818075</v>
      </c>
      <c r="BG81" s="317">
        <v>351.43310163436837</v>
      </c>
      <c r="BH81" s="317">
        <v>0</v>
      </c>
      <c r="BI81" s="317">
        <v>0</v>
      </c>
      <c r="BJ81" s="317">
        <v>0</v>
      </c>
      <c r="BK81" s="317">
        <v>0</v>
      </c>
      <c r="BL81" s="317">
        <v>0</v>
      </c>
      <c r="BM81" s="317">
        <v>0</v>
      </c>
      <c r="BN81" s="317">
        <v>0</v>
      </c>
      <c r="BO81" s="317">
        <v>0</v>
      </c>
      <c r="BP81" s="317">
        <v>0</v>
      </c>
      <c r="BQ81" s="317">
        <v>0</v>
      </c>
      <c r="BR81" s="317">
        <v>0</v>
      </c>
      <c r="BS81" s="317">
        <v>0</v>
      </c>
      <c r="BT81" s="317">
        <v>0</v>
      </c>
      <c r="BU81" s="317">
        <v>0</v>
      </c>
      <c r="BV81" s="317">
        <v>0</v>
      </c>
      <c r="BW81" s="317">
        <v>0</v>
      </c>
      <c r="BX81" s="317">
        <v>0</v>
      </c>
      <c r="BY81" s="317">
        <v>0</v>
      </c>
      <c r="BZ81" s="317">
        <v>0</v>
      </c>
      <c r="CA81" s="317">
        <v>0</v>
      </c>
      <c r="CB81" s="317">
        <v>0</v>
      </c>
      <c r="CC81" s="318">
        <v>0</v>
      </c>
    </row>
    <row r="82" spans="1:81" s="49" customFormat="1" x14ac:dyDescent="0.4">
      <c r="B82" s="255" t="s">
        <v>672</v>
      </c>
      <c r="C82" s="362"/>
      <c r="D82" s="317">
        <v>0</v>
      </c>
      <c r="E82" s="317">
        <v>0</v>
      </c>
      <c r="F82" s="317">
        <v>0</v>
      </c>
      <c r="G82" s="317">
        <v>0</v>
      </c>
      <c r="H82" s="317">
        <v>0</v>
      </c>
      <c r="I82" s="317">
        <v>0</v>
      </c>
      <c r="J82" s="317">
        <v>0</v>
      </c>
      <c r="K82" s="317">
        <v>0</v>
      </c>
      <c r="L82" s="317">
        <v>0</v>
      </c>
      <c r="M82" s="317">
        <v>0</v>
      </c>
      <c r="N82" s="317">
        <v>0</v>
      </c>
      <c r="O82" s="317">
        <v>0</v>
      </c>
      <c r="P82" s="317">
        <v>0</v>
      </c>
      <c r="Q82" s="317">
        <v>0</v>
      </c>
      <c r="R82" s="317">
        <v>0</v>
      </c>
      <c r="S82" s="317">
        <v>0</v>
      </c>
      <c r="T82" s="317">
        <v>0</v>
      </c>
      <c r="U82" s="317">
        <v>0</v>
      </c>
      <c r="V82" s="317">
        <v>0</v>
      </c>
      <c r="W82" s="317">
        <v>0</v>
      </c>
      <c r="X82" s="317">
        <v>0</v>
      </c>
      <c r="Y82" s="317">
        <v>0</v>
      </c>
      <c r="Z82" s="317">
        <v>0</v>
      </c>
      <c r="AA82" s="317">
        <v>0</v>
      </c>
      <c r="AB82" s="317">
        <v>0</v>
      </c>
      <c r="AC82" s="317">
        <v>0</v>
      </c>
      <c r="AD82" s="317">
        <v>0</v>
      </c>
      <c r="AE82" s="317">
        <v>0</v>
      </c>
      <c r="AF82" s="317">
        <v>0</v>
      </c>
      <c r="AG82" s="317">
        <v>0</v>
      </c>
      <c r="AH82" s="317">
        <v>0</v>
      </c>
      <c r="AI82" s="317">
        <v>9.0941157674536068</v>
      </c>
      <c r="AJ82" s="317">
        <v>13.742008390431346</v>
      </c>
      <c r="AK82" s="317">
        <v>15.885934183229681</v>
      </c>
      <c r="AL82" s="317">
        <v>25.090260186826114</v>
      </c>
      <c r="AM82" s="317">
        <v>63.856635467818954</v>
      </c>
      <c r="AN82" s="317">
        <v>116.1945957604925</v>
      </c>
      <c r="AO82" s="317">
        <v>191.51741617133914</v>
      </c>
      <c r="AP82" s="317">
        <v>264.21405918062362</v>
      </c>
      <c r="AQ82" s="317">
        <v>335.7871265923506</v>
      </c>
      <c r="AR82" s="317">
        <v>412.4332806459222</v>
      </c>
      <c r="AS82" s="317">
        <v>481.72399733668976</v>
      </c>
      <c r="AT82" s="317">
        <v>488.07787974873673</v>
      </c>
      <c r="AU82" s="317">
        <v>590.47565278874004</v>
      </c>
      <c r="AV82" s="317">
        <v>695.54019860261258</v>
      </c>
      <c r="AW82" s="317">
        <v>805.97197921462237</v>
      </c>
      <c r="AX82" s="317">
        <v>823.31554757639071</v>
      </c>
      <c r="AY82" s="317">
        <v>802.81365404691178</v>
      </c>
      <c r="AZ82" s="317">
        <v>785.61379673954275</v>
      </c>
      <c r="BA82" s="317">
        <v>799.13841735756523</v>
      </c>
      <c r="BB82" s="317">
        <v>789.89615762825053</v>
      </c>
      <c r="BC82" s="317">
        <v>786.79483161489634</v>
      </c>
      <c r="BD82" s="317">
        <v>755.18628611886265</v>
      </c>
      <c r="BE82" s="317">
        <v>750.12464803484431</v>
      </c>
      <c r="BF82" s="317">
        <v>220.740697078214</v>
      </c>
      <c r="BG82" s="317">
        <v>95.43722677918359</v>
      </c>
      <c r="BH82" s="317">
        <v>0</v>
      </c>
      <c r="BI82" s="317">
        <v>0</v>
      </c>
      <c r="BJ82" s="317">
        <v>0</v>
      </c>
      <c r="BK82" s="317">
        <v>0</v>
      </c>
      <c r="BL82" s="317">
        <v>0</v>
      </c>
      <c r="BM82" s="317">
        <v>0</v>
      </c>
      <c r="BN82" s="317">
        <v>0</v>
      </c>
      <c r="BO82" s="317">
        <v>0</v>
      </c>
      <c r="BP82" s="317">
        <v>0</v>
      </c>
      <c r="BQ82" s="317">
        <v>0</v>
      </c>
      <c r="BR82" s="317">
        <v>0</v>
      </c>
      <c r="BS82" s="317">
        <v>0</v>
      </c>
      <c r="BT82" s="317">
        <v>0</v>
      </c>
      <c r="BU82" s="317">
        <v>0</v>
      </c>
      <c r="BV82" s="317">
        <v>0</v>
      </c>
      <c r="BW82" s="317">
        <v>0</v>
      </c>
      <c r="BX82" s="317">
        <v>0</v>
      </c>
      <c r="BY82" s="317">
        <v>0</v>
      </c>
      <c r="BZ82" s="317">
        <v>0</v>
      </c>
      <c r="CA82" s="317">
        <v>0</v>
      </c>
      <c r="CB82" s="317">
        <v>0</v>
      </c>
      <c r="CC82" s="318">
        <v>0</v>
      </c>
    </row>
    <row r="83" spans="1:81" s="49" customFormat="1" ht="25.5" customHeight="1" x14ac:dyDescent="0.4">
      <c r="B83" s="65" t="s">
        <v>660</v>
      </c>
      <c r="C83" s="67"/>
      <c r="D83" s="317">
        <v>0</v>
      </c>
      <c r="E83" s="317">
        <v>0</v>
      </c>
      <c r="F83" s="317">
        <v>0</v>
      </c>
      <c r="G83" s="317">
        <v>0</v>
      </c>
      <c r="H83" s="317">
        <v>0</v>
      </c>
      <c r="I83" s="317">
        <v>0</v>
      </c>
      <c r="J83" s="317">
        <v>0</v>
      </c>
      <c r="K83" s="317">
        <v>0</v>
      </c>
      <c r="L83" s="317">
        <v>0</v>
      </c>
      <c r="M83" s="317">
        <v>0</v>
      </c>
      <c r="N83" s="317">
        <v>0</v>
      </c>
      <c r="O83" s="317">
        <v>0</v>
      </c>
      <c r="P83" s="317">
        <v>0</v>
      </c>
      <c r="Q83" s="317">
        <v>0</v>
      </c>
      <c r="R83" s="317">
        <v>0</v>
      </c>
      <c r="S83" s="317">
        <v>0</v>
      </c>
      <c r="T83" s="317">
        <v>0</v>
      </c>
      <c r="U83" s="317">
        <v>0</v>
      </c>
      <c r="V83" s="317">
        <v>0</v>
      </c>
      <c r="W83" s="317">
        <v>0</v>
      </c>
      <c r="X83" s="317">
        <v>0</v>
      </c>
      <c r="Y83" s="317">
        <v>0</v>
      </c>
      <c r="Z83" s="317">
        <v>0</v>
      </c>
      <c r="AA83" s="317">
        <v>0</v>
      </c>
      <c r="AB83" s="317">
        <v>0</v>
      </c>
      <c r="AC83" s="317">
        <v>0</v>
      </c>
      <c r="AD83" s="317">
        <v>0</v>
      </c>
      <c r="AE83" s="317">
        <v>0</v>
      </c>
      <c r="AF83" s="317">
        <v>0</v>
      </c>
      <c r="AG83" s="317">
        <v>0</v>
      </c>
      <c r="AH83" s="317">
        <v>6509.0206236755284</v>
      </c>
      <c r="AI83" s="317">
        <v>5961.3655213103366</v>
      </c>
      <c r="AJ83" s="317">
        <v>6429.9451157419408</v>
      </c>
      <c r="AK83" s="317">
        <v>8828.8382138017751</v>
      </c>
      <c r="AL83" s="317">
        <v>11812.408472773683</v>
      </c>
      <c r="AM83" s="317">
        <v>13599.436442533781</v>
      </c>
      <c r="AN83" s="317">
        <v>14667.852707184509</v>
      </c>
      <c r="AO83" s="317">
        <v>15685.449086521416</v>
      </c>
      <c r="AP83" s="317">
        <v>15807.062428596768</v>
      </c>
      <c r="AQ83" s="317">
        <v>14426.210204094195</v>
      </c>
      <c r="AR83" s="317">
        <v>12158.690084160527</v>
      </c>
      <c r="AS83" s="317">
        <v>10804.254983621433</v>
      </c>
      <c r="AT83" s="317">
        <v>11681.426465143004</v>
      </c>
      <c r="AU83" s="317">
        <v>14565.645560638337</v>
      </c>
      <c r="AV83" s="317">
        <v>18313.943385266906</v>
      </c>
      <c r="AW83" s="317">
        <v>19299.982372525184</v>
      </c>
      <c r="AX83" s="317">
        <v>19635.247885017467</v>
      </c>
      <c r="AY83" s="317">
        <v>19983.812556361943</v>
      </c>
      <c r="AZ83" s="317">
        <v>16283.338759834523</v>
      </c>
      <c r="BA83" s="317">
        <v>12970.696774220369</v>
      </c>
      <c r="BB83" s="317">
        <v>12657.418324581895</v>
      </c>
      <c r="BC83" s="317">
        <v>12818.310261690051</v>
      </c>
      <c r="BD83" s="317">
        <v>13405.210408212164</v>
      </c>
      <c r="BE83" s="317">
        <v>14157.080382818038</v>
      </c>
      <c r="BF83" s="317">
        <v>14744.519266164569</v>
      </c>
      <c r="BG83" s="317">
        <v>12928.478150257397</v>
      </c>
      <c r="BH83" s="317">
        <v>9640.468757059587</v>
      </c>
      <c r="BI83" s="317">
        <v>9216.0811871171081</v>
      </c>
      <c r="BJ83" s="317">
        <v>9184.5846801742628</v>
      </c>
      <c r="BK83" s="317">
        <v>9592.9391377000466</v>
      </c>
      <c r="BL83" s="317">
        <v>9261.1740082804772</v>
      </c>
      <c r="BM83" s="317">
        <v>9452.8751111209895</v>
      </c>
      <c r="BN83" s="317">
        <v>0</v>
      </c>
      <c r="BO83" s="317">
        <v>0</v>
      </c>
      <c r="BP83" s="317">
        <v>0</v>
      </c>
      <c r="BQ83" s="317">
        <v>0</v>
      </c>
      <c r="BR83" s="317">
        <v>0</v>
      </c>
      <c r="BS83" s="317">
        <v>0</v>
      </c>
      <c r="BT83" s="317">
        <v>0</v>
      </c>
      <c r="BU83" s="317">
        <v>0</v>
      </c>
      <c r="BV83" s="317">
        <v>0</v>
      </c>
      <c r="BW83" s="317">
        <v>0</v>
      </c>
      <c r="BX83" s="317">
        <v>0</v>
      </c>
      <c r="BY83" s="317">
        <v>0</v>
      </c>
      <c r="BZ83" s="317">
        <v>0</v>
      </c>
      <c r="CA83" s="317">
        <v>0</v>
      </c>
      <c r="CB83" s="317">
        <v>0</v>
      </c>
      <c r="CC83" s="318">
        <v>0</v>
      </c>
    </row>
    <row r="84" spans="1:81" s="49" customFormat="1" x14ac:dyDescent="0.4">
      <c r="B84" s="178" t="s">
        <v>665</v>
      </c>
      <c r="C84" s="65"/>
      <c r="D84" s="317">
        <v>0</v>
      </c>
      <c r="E84" s="317">
        <v>0</v>
      </c>
      <c r="F84" s="317">
        <v>0</v>
      </c>
      <c r="G84" s="317">
        <v>0</v>
      </c>
      <c r="H84" s="317">
        <v>0</v>
      </c>
      <c r="I84" s="317">
        <v>0</v>
      </c>
      <c r="J84" s="317">
        <v>0</v>
      </c>
      <c r="K84" s="317">
        <v>0</v>
      </c>
      <c r="L84" s="317">
        <v>0</v>
      </c>
      <c r="M84" s="317">
        <v>0</v>
      </c>
      <c r="N84" s="317">
        <v>0</v>
      </c>
      <c r="O84" s="317">
        <v>0</v>
      </c>
      <c r="P84" s="317">
        <v>0</v>
      </c>
      <c r="Q84" s="317">
        <v>0</v>
      </c>
      <c r="R84" s="317">
        <v>0</v>
      </c>
      <c r="S84" s="317">
        <v>0</v>
      </c>
      <c r="T84" s="317">
        <v>0</v>
      </c>
      <c r="U84" s="317">
        <v>0</v>
      </c>
      <c r="V84" s="317">
        <v>0</v>
      </c>
      <c r="W84" s="317">
        <v>0</v>
      </c>
      <c r="X84" s="317">
        <v>0</v>
      </c>
      <c r="Y84" s="317">
        <v>0</v>
      </c>
      <c r="Z84" s="317">
        <v>0</v>
      </c>
      <c r="AA84" s="317">
        <v>0</v>
      </c>
      <c r="AB84" s="317">
        <v>0</v>
      </c>
      <c r="AC84" s="317">
        <v>0</v>
      </c>
      <c r="AD84" s="317">
        <v>0</v>
      </c>
      <c r="AE84" s="317">
        <v>0</v>
      </c>
      <c r="AF84" s="317">
        <v>0</v>
      </c>
      <c r="AG84" s="317">
        <v>0</v>
      </c>
      <c r="AH84" s="317">
        <v>2154.4976186331983</v>
      </c>
      <c r="AI84" s="317">
        <v>1872.3937205560251</v>
      </c>
      <c r="AJ84" s="317">
        <v>2425.7128632611862</v>
      </c>
      <c r="AK84" s="317">
        <v>4202.2174040960354</v>
      </c>
      <c r="AL84" s="317">
        <v>6836.4716538821931</v>
      </c>
      <c r="AM84" s="317">
        <v>8344.3786107309534</v>
      </c>
      <c r="AN84" s="317">
        <v>8999.1670289975973</v>
      </c>
      <c r="AO84" s="317">
        <v>9650.4169264511984</v>
      </c>
      <c r="AP84" s="317">
        <v>9560.674645237772</v>
      </c>
      <c r="AQ84" s="317">
        <v>8300.9557242763967</v>
      </c>
      <c r="AR84" s="317">
        <v>5899.9992298776988</v>
      </c>
      <c r="AS84" s="317">
        <v>4772.9103761892993</v>
      </c>
      <c r="AT84" s="317">
        <v>4967.583820559862</v>
      </c>
      <c r="AU84" s="317">
        <v>6658.4584113085721</v>
      </c>
      <c r="AV84" s="317">
        <v>8322.3902078012561</v>
      </c>
      <c r="AW84" s="317">
        <v>8651.9440127664366</v>
      </c>
      <c r="AX84" s="317">
        <v>7502.3434491518483</v>
      </c>
      <c r="AY84" s="317">
        <v>6951.6682778524919</v>
      </c>
      <c r="AZ84" s="317">
        <v>3359.4436239195243</v>
      </c>
      <c r="BA84" s="317">
        <v>0</v>
      </c>
      <c r="BB84" s="317">
        <v>0</v>
      </c>
      <c r="BC84" s="317">
        <v>0</v>
      </c>
      <c r="BD84" s="317">
        <v>0</v>
      </c>
      <c r="BE84" s="317">
        <v>0</v>
      </c>
      <c r="BF84" s="317">
        <v>0</v>
      </c>
      <c r="BG84" s="317">
        <v>0</v>
      </c>
      <c r="BH84" s="317">
        <v>0</v>
      </c>
      <c r="BI84" s="317">
        <v>0</v>
      </c>
      <c r="BJ84" s="317">
        <v>0</v>
      </c>
      <c r="BK84" s="317">
        <v>0</v>
      </c>
      <c r="BL84" s="317">
        <v>0</v>
      </c>
      <c r="BM84" s="317">
        <v>0</v>
      </c>
      <c r="BN84" s="317">
        <v>0</v>
      </c>
      <c r="BO84" s="317">
        <v>0</v>
      </c>
      <c r="BP84" s="317">
        <v>0</v>
      </c>
      <c r="BQ84" s="317">
        <v>0</v>
      </c>
      <c r="BR84" s="317">
        <v>0</v>
      </c>
      <c r="BS84" s="317">
        <v>0</v>
      </c>
      <c r="BT84" s="317">
        <v>0</v>
      </c>
      <c r="BU84" s="317">
        <v>0</v>
      </c>
      <c r="BV84" s="317">
        <v>0</v>
      </c>
      <c r="BW84" s="317">
        <v>0</v>
      </c>
      <c r="BX84" s="317">
        <v>0</v>
      </c>
      <c r="BY84" s="317">
        <v>0</v>
      </c>
      <c r="BZ84" s="317">
        <v>0</v>
      </c>
      <c r="CA84" s="317">
        <v>0</v>
      </c>
      <c r="CB84" s="317">
        <v>0</v>
      </c>
      <c r="CC84" s="318">
        <v>0</v>
      </c>
    </row>
    <row r="85" spans="1:81" s="49" customFormat="1" x14ac:dyDescent="0.4">
      <c r="B85" s="178" t="s">
        <v>666</v>
      </c>
      <c r="C85" s="65"/>
      <c r="D85" s="317">
        <v>0</v>
      </c>
      <c r="E85" s="317">
        <v>0</v>
      </c>
      <c r="F85" s="317">
        <v>0</v>
      </c>
      <c r="G85" s="317">
        <v>0</v>
      </c>
      <c r="H85" s="317">
        <v>0</v>
      </c>
      <c r="I85" s="317">
        <v>0</v>
      </c>
      <c r="J85" s="317">
        <v>0</v>
      </c>
      <c r="K85" s="317">
        <v>0</v>
      </c>
      <c r="L85" s="317">
        <v>0</v>
      </c>
      <c r="M85" s="317">
        <v>0</v>
      </c>
      <c r="N85" s="317">
        <v>0</v>
      </c>
      <c r="O85" s="317">
        <v>0</v>
      </c>
      <c r="P85" s="317">
        <v>0</v>
      </c>
      <c r="Q85" s="317">
        <v>0</v>
      </c>
      <c r="R85" s="317">
        <v>0</v>
      </c>
      <c r="S85" s="317">
        <v>0</v>
      </c>
      <c r="T85" s="317">
        <v>0</v>
      </c>
      <c r="U85" s="317">
        <v>0</v>
      </c>
      <c r="V85" s="317">
        <v>0</v>
      </c>
      <c r="W85" s="317">
        <v>0</v>
      </c>
      <c r="X85" s="317">
        <v>0</v>
      </c>
      <c r="Y85" s="317">
        <v>0</v>
      </c>
      <c r="Z85" s="317">
        <v>0</v>
      </c>
      <c r="AA85" s="317">
        <v>0</v>
      </c>
      <c r="AB85" s="317">
        <v>0</v>
      </c>
      <c r="AC85" s="317">
        <v>0</v>
      </c>
      <c r="AD85" s="317">
        <v>0</v>
      </c>
      <c r="AE85" s="317">
        <v>0</v>
      </c>
      <c r="AF85" s="317">
        <v>0</v>
      </c>
      <c r="AG85" s="317">
        <v>0</v>
      </c>
      <c r="AH85" s="317">
        <v>2853.0300551686182</v>
      </c>
      <c r="AI85" s="317">
        <v>2681.0730810376544</v>
      </c>
      <c r="AJ85" s="317">
        <v>2608.2546805005654</v>
      </c>
      <c r="AK85" s="317">
        <v>2999.3016833697302</v>
      </c>
      <c r="AL85" s="317">
        <v>2800.1449953157235</v>
      </c>
      <c r="AM85" s="317">
        <v>2651.3586455035811</v>
      </c>
      <c r="AN85" s="317">
        <v>2863.042228926322</v>
      </c>
      <c r="AO85" s="317">
        <v>2883.4278103854904</v>
      </c>
      <c r="AP85" s="317">
        <v>2683.2281972216169</v>
      </c>
      <c r="AQ85" s="317">
        <v>2482.2899007319302</v>
      </c>
      <c r="AR85" s="317">
        <v>2571.4256108926215</v>
      </c>
      <c r="AS85" s="317">
        <v>2414.5999271529154</v>
      </c>
      <c r="AT85" s="317">
        <v>2450.8971883135932</v>
      </c>
      <c r="AU85" s="317">
        <v>2636.5974988212174</v>
      </c>
      <c r="AV85" s="317">
        <v>3818.8283488105899</v>
      </c>
      <c r="AW85" s="317">
        <v>3834.007165937649</v>
      </c>
      <c r="AX85" s="317">
        <v>3821.0120310590501</v>
      </c>
      <c r="AY85" s="317">
        <v>3909.1779380909697</v>
      </c>
      <c r="AZ85" s="317">
        <v>3777.8922600269866</v>
      </c>
      <c r="BA85" s="317">
        <v>3917.637915765793</v>
      </c>
      <c r="BB85" s="317">
        <v>3794.7174654454693</v>
      </c>
      <c r="BC85" s="317">
        <v>4141.0672903839932</v>
      </c>
      <c r="BD85" s="317">
        <v>4597.2789450672499</v>
      </c>
      <c r="BE85" s="317">
        <v>5152.2933669596405</v>
      </c>
      <c r="BF85" s="317">
        <v>5697.1651187406487</v>
      </c>
      <c r="BG85" s="317">
        <v>3277.7425277826442</v>
      </c>
      <c r="BH85" s="317">
        <v>183.78388939333908</v>
      </c>
      <c r="BI85" s="317">
        <v>114.48455584132748</v>
      </c>
      <c r="BJ85" s="317">
        <v>116.59499339990047</v>
      </c>
      <c r="BK85" s="317">
        <v>115.89464639208514</v>
      </c>
      <c r="BL85" s="317">
        <v>115.55452032762736</v>
      </c>
      <c r="BM85" s="317">
        <v>121.35538258222721</v>
      </c>
      <c r="BN85" s="317">
        <v>0</v>
      </c>
      <c r="BO85" s="317">
        <v>0</v>
      </c>
      <c r="BP85" s="317">
        <v>0</v>
      </c>
      <c r="BQ85" s="317">
        <v>0</v>
      </c>
      <c r="BR85" s="317">
        <v>0</v>
      </c>
      <c r="BS85" s="317">
        <v>0</v>
      </c>
      <c r="BT85" s="317">
        <v>0</v>
      </c>
      <c r="BU85" s="317">
        <v>0</v>
      </c>
      <c r="BV85" s="317">
        <v>0</v>
      </c>
      <c r="BW85" s="317">
        <v>0</v>
      </c>
      <c r="BX85" s="317">
        <v>0</v>
      </c>
      <c r="BY85" s="317">
        <v>0</v>
      </c>
      <c r="BZ85" s="317">
        <v>0</v>
      </c>
      <c r="CA85" s="317">
        <v>0</v>
      </c>
      <c r="CB85" s="317">
        <v>0</v>
      </c>
      <c r="CC85" s="318">
        <v>0</v>
      </c>
    </row>
    <row r="86" spans="1:81" s="49" customFormat="1" x14ac:dyDescent="0.4">
      <c r="B86" s="178" t="s">
        <v>651</v>
      </c>
      <c r="C86" s="65"/>
      <c r="D86" s="317">
        <v>0</v>
      </c>
      <c r="E86" s="317">
        <v>0</v>
      </c>
      <c r="F86" s="317">
        <v>0</v>
      </c>
      <c r="G86" s="317">
        <v>0</v>
      </c>
      <c r="H86" s="317">
        <v>0</v>
      </c>
      <c r="I86" s="317">
        <v>0</v>
      </c>
      <c r="J86" s="317">
        <v>0</v>
      </c>
      <c r="K86" s="317">
        <v>0</v>
      </c>
      <c r="L86" s="317">
        <v>0</v>
      </c>
      <c r="M86" s="317">
        <v>0</v>
      </c>
      <c r="N86" s="317">
        <v>0</v>
      </c>
      <c r="O86" s="317">
        <v>0</v>
      </c>
      <c r="P86" s="317">
        <v>0</v>
      </c>
      <c r="Q86" s="317">
        <v>0</v>
      </c>
      <c r="R86" s="317">
        <v>0</v>
      </c>
      <c r="S86" s="317">
        <v>0</v>
      </c>
      <c r="T86" s="317">
        <v>0</v>
      </c>
      <c r="U86" s="317">
        <v>0</v>
      </c>
      <c r="V86" s="317">
        <v>0</v>
      </c>
      <c r="W86" s="317">
        <v>0</v>
      </c>
      <c r="X86" s="317">
        <v>0</v>
      </c>
      <c r="Y86" s="317">
        <v>0</v>
      </c>
      <c r="Z86" s="317">
        <v>0</v>
      </c>
      <c r="AA86" s="317">
        <v>0</v>
      </c>
      <c r="AB86" s="317">
        <v>0</v>
      </c>
      <c r="AC86" s="317">
        <v>0</v>
      </c>
      <c r="AD86" s="317">
        <v>0</v>
      </c>
      <c r="AE86" s="317">
        <v>0</v>
      </c>
      <c r="AF86" s="317">
        <v>0</v>
      </c>
      <c r="AG86" s="317">
        <v>0</v>
      </c>
      <c r="AH86" s="317">
        <v>479.45935232996857</v>
      </c>
      <c r="AI86" s="317">
        <v>455.09111718713046</v>
      </c>
      <c r="AJ86" s="317">
        <v>443.59717778913813</v>
      </c>
      <c r="AK86" s="317">
        <v>459.91282909931454</v>
      </c>
      <c r="AL86" s="317">
        <v>562.49306829741488</v>
      </c>
      <c r="AM86" s="317">
        <v>589.24332999783235</v>
      </c>
      <c r="AN86" s="317">
        <v>603.09811951835184</v>
      </c>
      <c r="AO86" s="317">
        <v>644.07141000327942</v>
      </c>
      <c r="AP86" s="317">
        <v>729.01649942872552</v>
      </c>
      <c r="AQ86" s="317">
        <v>680.35950104535959</v>
      </c>
      <c r="AR86" s="317">
        <v>849.21340254479355</v>
      </c>
      <c r="AS86" s="317">
        <v>901.84616530740936</v>
      </c>
      <c r="AT86" s="317">
        <v>1154.6725470459228</v>
      </c>
      <c r="AU86" s="317">
        <v>1239.6591582078995</v>
      </c>
      <c r="AV86" s="317">
        <v>1879.3039298958322</v>
      </c>
      <c r="AW86" s="317">
        <v>2397.0437517300752</v>
      </c>
      <c r="AX86" s="317">
        <v>2990.3579371851329</v>
      </c>
      <c r="AY86" s="317">
        <v>3473.6262361332747</v>
      </c>
      <c r="AZ86" s="317">
        <v>3539.4879399942511</v>
      </c>
      <c r="BA86" s="317">
        <v>3744.0257323098599</v>
      </c>
      <c r="BB86" s="317">
        <v>4006.7050373078159</v>
      </c>
      <c r="BC86" s="317">
        <v>4205.1797806703562</v>
      </c>
      <c r="BD86" s="317">
        <v>4489.0766821156094</v>
      </c>
      <c r="BE86" s="317">
        <v>4824.1063205189093</v>
      </c>
      <c r="BF86" s="317">
        <v>5098.5696798970612</v>
      </c>
      <c r="BG86" s="317">
        <v>5339.3664576633455</v>
      </c>
      <c r="BH86" s="317">
        <v>5476.1862823214205</v>
      </c>
      <c r="BI86" s="317">
        <v>5648.4323466974993</v>
      </c>
      <c r="BJ86" s="317">
        <v>5733.7267589939283</v>
      </c>
      <c r="BK86" s="317">
        <v>6020.3141532902782</v>
      </c>
      <c r="BL86" s="317">
        <v>5941.6626660542534</v>
      </c>
      <c r="BM86" s="317">
        <v>6094.9212043698481</v>
      </c>
      <c r="BN86" s="317">
        <v>0</v>
      </c>
      <c r="BO86" s="317">
        <v>0</v>
      </c>
      <c r="BP86" s="317">
        <v>0</v>
      </c>
      <c r="BQ86" s="317">
        <v>0</v>
      </c>
      <c r="BR86" s="317">
        <v>0</v>
      </c>
      <c r="BS86" s="317">
        <v>0</v>
      </c>
      <c r="BT86" s="317">
        <v>0</v>
      </c>
      <c r="BU86" s="317">
        <v>0</v>
      </c>
      <c r="BV86" s="317">
        <v>0</v>
      </c>
      <c r="BW86" s="317">
        <v>0</v>
      </c>
      <c r="BX86" s="317">
        <v>0</v>
      </c>
      <c r="BY86" s="317">
        <v>0</v>
      </c>
      <c r="BZ86" s="317">
        <v>0</v>
      </c>
      <c r="CA86" s="317">
        <v>0</v>
      </c>
      <c r="CB86" s="317">
        <v>0</v>
      </c>
      <c r="CC86" s="318">
        <v>0</v>
      </c>
    </row>
    <row r="87" spans="1:81" s="49" customFormat="1" x14ac:dyDescent="0.4">
      <c r="B87" s="178" t="s">
        <v>667</v>
      </c>
      <c r="C87" s="65"/>
      <c r="D87" s="317">
        <v>0</v>
      </c>
      <c r="E87" s="317">
        <v>0</v>
      </c>
      <c r="F87" s="317">
        <v>0</v>
      </c>
      <c r="G87" s="317">
        <v>0</v>
      </c>
      <c r="H87" s="317">
        <v>0</v>
      </c>
      <c r="I87" s="317">
        <v>0</v>
      </c>
      <c r="J87" s="317">
        <v>0</v>
      </c>
      <c r="K87" s="317">
        <v>0</v>
      </c>
      <c r="L87" s="317">
        <v>0</v>
      </c>
      <c r="M87" s="317">
        <v>0</v>
      </c>
      <c r="N87" s="317">
        <v>0</v>
      </c>
      <c r="O87" s="317">
        <v>0</v>
      </c>
      <c r="P87" s="317">
        <v>0</v>
      </c>
      <c r="Q87" s="317">
        <v>0</v>
      </c>
      <c r="R87" s="317">
        <v>0</v>
      </c>
      <c r="S87" s="317">
        <v>0</v>
      </c>
      <c r="T87" s="317">
        <v>0</v>
      </c>
      <c r="U87" s="317">
        <v>0</v>
      </c>
      <c r="V87" s="317">
        <v>0</v>
      </c>
      <c r="W87" s="317">
        <v>0</v>
      </c>
      <c r="X87" s="317">
        <v>0</v>
      </c>
      <c r="Y87" s="317">
        <v>0</v>
      </c>
      <c r="Z87" s="317">
        <v>0</v>
      </c>
      <c r="AA87" s="317">
        <v>0</v>
      </c>
      <c r="AB87" s="317">
        <v>0</v>
      </c>
      <c r="AC87" s="317">
        <v>0</v>
      </c>
      <c r="AD87" s="317">
        <v>0</v>
      </c>
      <c r="AE87" s="317">
        <v>0</v>
      </c>
      <c r="AF87" s="317">
        <v>0</v>
      </c>
      <c r="AG87" s="317">
        <v>0</v>
      </c>
      <c r="AH87" s="317">
        <v>776.12412716195536</v>
      </c>
      <c r="AI87" s="317">
        <v>705.94321493050484</v>
      </c>
      <c r="AJ87" s="317">
        <v>697.3538235343982</v>
      </c>
      <c r="AK87" s="317">
        <v>885.68641580703604</v>
      </c>
      <c r="AL87" s="317">
        <v>1259.4766461030003</v>
      </c>
      <c r="AM87" s="317">
        <v>1586.8277026081985</v>
      </c>
      <c r="AN87" s="317">
        <v>1712.9562764240575</v>
      </c>
      <c r="AO87" s="317">
        <v>1994.5677517104377</v>
      </c>
      <c r="AP87" s="317">
        <v>2195.6486730033898</v>
      </c>
      <c r="AQ87" s="317">
        <v>2187.2950009903975</v>
      </c>
      <c r="AR87" s="317">
        <v>2203.6629629743579</v>
      </c>
      <c r="AS87" s="317">
        <v>2128.5460557547735</v>
      </c>
      <c r="AT87" s="317">
        <v>2430.980268665784</v>
      </c>
      <c r="AU87" s="317">
        <v>2969.8074559220768</v>
      </c>
      <c r="AV87" s="317">
        <v>3483.2915606229153</v>
      </c>
      <c r="AW87" s="317">
        <v>3647.8111757254942</v>
      </c>
      <c r="AX87" s="317">
        <v>4274.4373962783311</v>
      </c>
      <c r="AY87" s="317">
        <v>4415.6235440257315</v>
      </c>
      <c r="AZ87" s="317">
        <v>4285.0664433990196</v>
      </c>
      <c r="BA87" s="317">
        <v>4021.9066410769942</v>
      </c>
      <c r="BB87" s="317">
        <v>3720.3861543928288</v>
      </c>
      <c r="BC87" s="317">
        <v>3479.6211330483784</v>
      </c>
      <c r="BD87" s="317">
        <v>3374.3714194719346</v>
      </c>
      <c r="BE87" s="317">
        <v>3236.3626191030544</v>
      </c>
      <c r="BF87" s="317">
        <v>3017.3318816754677</v>
      </c>
      <c r="BG87" s="317">
        <v>3175.2389523632519</v>
      </c>
      <c r="BH87" s="317">
        <v>3015.8073464164027</v>
      </c>
      <c r="BI87" s="317">
        <v>2767.3488435606641</v>
      </c>
      <c r="BJ87" s="317">
        <v>2671.7723133990053</v>
      </c>
      <c r="BK87" s="317">
        <v>2762.7817497498372</v>
      </c>
      <c r="BL87" s="317">
        <v>2629.2307106955645</v>
      </c>
      <c r="BM87" s="317">
        <v>2820.3957501055465</v>
      </c>
      <c r="BN87" s="317">
        <v>0</v>
      </c>
      <c r="BO87" s="317">
        <v>0</v>
      </c>
      <c r="BP87" s="317">
        <v>0</v>
      </c>
      <c r="BQ87" s="317">
        <v>0</v>
      </c>
      <c r="BR87" s="317">
        <v>0</v>
      </c>
      <c r="BS87" s="317">
        <v>0</v>
      </c>
      <c r="BT87" s="317">
        <v>0</v>
      </c>
      <c r="BU87" s="317">
        <v>0</v>
      </c>
      <c r="BV87" s="317">
        <v>0</v>
      </c>
      <c r="BW87" s="317">
        <v>0</v>
      </c>
      <c r="BX87" s="317">
        <v>0</v>
      </c>
      <c r="BY87" s="317">
        <v>0</v>
      </c>
      <c r="BZ87" s="317">
        <v>0</v>
      </c>
      <c r="CA87" s="317">
        <v>0</v>
      </c>
      <c r="CB87" s="317">
        <v>0</v>
      </c>
      <c r="CC87" s="318">
        <v>0</v>
      </c>
    </row>
    <row r="88" spans="1:81" s="49" customFormat="1" x14ac:dyDescent="0.4">
      <c r="B88" s="178" t="s">
        <v>668</v>
      </c>
      <c r="C88" s="65"/>
      <c r="D88" s="317">
        <v>0</v>
      </c>
      <c r="E88" s="317">
        <v>0</v>
      </c>
      <c r="F88" s="317">
        <v>0</v>
      </c>
      <c r="G88" s="317">
        <v>0</v>
      </c>
      <c r="H88" s="317">
        <v>0</v>
      </c>
      <c r="I88" s="317">
        <v>0</v>
      </c>
      <c r="J88" s="317">
        <v>0</v>
      </c>
      <c r="K88" s="317">
        <v>0</v>
      </c>
      <c r="L88" s="317">
        <v>0</v>
      </c>
      <c r="M88" s="317">
        <v>0</v>
      </c>
      <c r="N88" s="317">
        <v>0</v>
      </c>
      <c r="O88" s="317">
        <v>0</v>
      </c>
      <c r="P88" s="317">
        <v>0</v>
      </c>
      <c r="Q88" s="317">
        <v>0</v>
      </c>
      <c r="R88" s="317">
        <v>0</v>
      </c>
      <c r="S88" s="317">
        <v>0</v>
      </c>
      <c r="T88" s="317">
        <v>0</v>
      </c>
      <c r="U88" s="317">
        <v>0</v>
      </c>
      <c r="V88" s="317">
        <v>0</v>
      </c>
      <c r="W88" s="317">
        <v>0</v>
      </c>
      <c r="X88" s="317">
        <v>0</v>
      </c>
      <c r="Y88" s="317">
        <v>0</v>
      </c>
      <c r="Z88" s="317">
        <v>0</v>
      </c>
      <c r="AA88" s="317">
        <v>0</v>
      </c>
      <c r="AB88" s="317">
        <v>0</v>
      </c>
      <c r="AC88" s="317">
        <v>0</v>
      </c>
      <c r="AD88" s="317">
        <v>0</v>
      </c>
      <c r="AE88" s="317">
        <v>0</v>
      </c>
      <c r="AF88" s="317">
        <v>0</v>
      </c>
      <c r="AG88" s="317">
        <v>0</v>
      </c>
      <c r="AH88" s="317">
        <v>146.59987657375817</v>
      </c>
      <c r="AI88" s="317">
        <v>137.59654390765149</v>
      </c>
      <c r="AJ88" s="317">
        <v>139.41452529230378</v>
      </c>
      <c r="AK88" s="317">
        <v>141.97763700615565</v>
      </c>
      <c r="AL88" s="317">
        <v>171.29483063251104</v>
      </c>
      <c r="AM88" s="317">
        <v>191.23743519199652</v>
      </c>
      <c r="AN88" s="317">
        <v>208.38918679696926</v>
      </c>
      <c r="AO88" s="317">
        <v>238.75338241968606</v>
      </c>
      <c r="AP88" s="317">
        <v>293.79996572669859</v>
      </c>
      <c r="AQ88" s="317">
        <v>303.95679157078303</v>
      </c>
      <c r="AR88" s="317">
        <v>348.81805369344937</v>
      </c>
      <c r="AS88" s="317">
        <v>322.49385256937006</v>
      </c>
      <c r="AT88" s="317">
        <v>249.17597875888924</v>
      </c>
      <c r="AU88" s="317">
        <v>408.77196999604718</v>
      </c>
      <c r="AV88" s="317">
        <v>358.48052559302675</v>
      </c>
      <c r="AW88" s="317">
        <v>335.83154259791371</v>
      </c>
      <c r="AX88" s="317">
        <v>411.0400367702743</v>
      </c>
      <c r="AY88" s="317">
        <v>520.16947479122859</v>
      </c>
      <c r="AZ88" s="317">
        <v>711.22270471698573</v>
      </c>
      <c r="BA88" s="317">
        <v>744.57245718504078</v>
      </c>
      <c r="BB88" s="317">
        <v>642.56502487968783</v>
      </c>
      <c r="BC88" s="317">
        <v>627.67497791476239</v>
      </c>
      <c r="BD88" s="317">
        <v>598.82850315024598</v>
      </c>
      <c r="BE88" s="317">
        <v>571.10729623210875</v>
      </c>
      <c r="BF88" s="317">
        <v>539.58516964504133</v>
      </c>
      <c r="BG88" s="317">
        <v>561.4449803712597</v>
      </c>
      <c r="BH88" s="317">
        <v>534.92603507164654</v>
      </c>
      <c r="BI88" s="317">
        <v>409.88058460844871</v>
      </c>
      <c r="BJ88" s="317">
        <v>393.99838779601913</v>
      </c>
      <c r="BK88" s="317">
        <v>454.57134421422808</v>
      </c>
      <c r="BL88" s="317">
        <v>342.05542109642573</v>
      </c>
      <c r="BM88" s="317">
        <v>94.571478825729585</v>
      </c>
      <c r="BN88" s="317">
        <v>0</v>
      </c>
      <c r="BO88" s="317">
        <v>0</v>
      </c>
      <c r="BP88" s="317">
        <v>0</v>
      </c>
      <c r="BQ88" s="317">
        <v>0</v>
      </c>
      <c r="BR88" s="317">
        <v>0</v>
      </c>
      <c r="BS88" s="317">
        <v>0</v>
      </c>
      <c r="BT88" s="317">
        <v>0</v>
      </c>
      <c r="BU88" s="317">
        <v>0</v>
      </c>
      <c r="BV88" s="317">
        <v>0</v>
      </c>
      <c r="BW88" s="317">
        <v>0</v>
      </c>
      <c r="BX88" s="317">
        <v>0</v>
      </c>
      <c r="BY88" s="317">
        <v>0</v>
      </c>
      <c r="BZ88" s="317">
        <v>0</v>
      </c>
      <c r="CA88" s="317">
        <v>0</v>
      </c>
      <c r="CB88" s="317">
        <v>0</v>
      </c>
      <c r="CC88" s="318">
        <v>0</v>
      </c>
    </row>
    <row r="89" spans="1:81" s="29" customFormat="1" ht="27" customHeight="1" thickBot="1" x14ac:dyDescent="0.4">
      <c r="B89" s="366" t="s">
        <v>669</v>
      </c>
      <c r="C89" s="408"/>
      <c r="D89" s="409">
        <v>0</v>
      </c>
      <c r="E89" s="409">
        <v>0</v>
      </c>
      <c r="F89" s="409">
        <v>0</v>
      </c>
      <c r="G89" s="409">
        <v>0</v>
      </c>
      <c r="H89" s="409">
        <v>0</v>
      </c>
      <c r="I89" s="409">
        <v>0</v>
      </c>
      <c r="J89" s="409">
        <v>0</v>
      </c>
      <c r="K89" s="409">
        <v>0</v>
      </c>
      <c r="L89" s="409">
        <v>0</v>
      </c>
      <c r="M89" s="409">
        <v>0</v>
      </c>
      <c r="N89" s="409">
        <v>0</v>
      </c>
      <c r="O89" s="409">
        <v>0</v>
      </c>
      <c r="P89" s="409">
        <v>0</v>
      </c>
      <c r="Q89" s="409">
        <v>0</v>
      </c>
      <c r="R89" s="409">
        <v>0</v>
      </c>
      <c r="S89" s="409">
        <v>0</v>
      </c>
      <c r="T89" s="409">
        <v>0</v>
      </c>
      <c r="U89" s="409">
        <v>0</v>
      </c>
      <c r="V89" s="409">
        <v>0</v>
      </c>
      <c r="W89" s="409">
        <v>0</v>
      </c>
      <c r="X89" s="409">
        <v>0</v>
      </c>
      <c r="Y89" s="409">
        <v>0</v>
      </c>
      <c r="Z89" s="409">
        <v>0</v>
      </c>
      <c r="AA89" s="409">
        <v>0</v>
      </c>
      <c r="AB89" s="409">
        <v>0</v>
      </c>
      <c r="AC89" s="409">
        <v>0</v>
      </c>
      <c r="AD89" s="409">
        <v>0</v>
      </c>
      <c r="AE89" s="409">
        <v>0</v>
      </c>
      <c r="AF89" s="409">
        <v>0</v>
      </c>
      <c r="AG89" s="409">
        <v>0</v>
      </c>
      <c r="AH89" s="409">
        <v>99.309593808029732</v>
      </c>
      <c r="AI89" s="409">
        <v>109.2678436913703</v>
      </c>
      <c r="AJ89" s="409">
        <v>115.61204536434947</v>
      </c>
      <c r="AK89" s="409">
        <v>139.74224442350553</v>
      </c>
      <c r="AL89" s="409">
        <v>182.52727854283961</v>
      </c>
      <c r="AM89" s="409">
        <v>236.39071850121792</v>
      </c>
      <c r="AN89" s="409">
        <v>281.1998665212115</v>
      </c>
      <c r="AO89" s="409">
        <v>274.21180555132258</v>
      </c>
      <c r="AP89" s="409">
        <v>344.69444797856761</v>
      </c>
      <c r="AQ89" s="409">
        <v>471.35328547933022</v>
      </c>
      <c r="AR89" s="409">
        <v>285.57082417760421</v>
      </c>
      <c r="AS89" s="409">
        <v>263.85860664766642</v>
      </c>
      <c r="AT89" s="409">
        <v>428.11666179895252</v>
      </c>
      <c r="AU89" s="409">
        <v>652.35106638252421</v>
      </c>
      <c r="AV89" s="409">
        <v>451.6488125432906</v>
      </c>
      <c r="AW89" s="409">
        <v>433.34472376761585</v>
      </c>
      <c r="AX89" s="409">
        <v>636.05703457283062</v>
      </c>
      <c r="AY89" s="409">
        <v>713.54708546824668</v>
      </c>
      <c r="AZ89" s="409">
        <v>610.22578777775789</v>
      </c>
      <c r="BA89" s="409">
        <v>542.5540278826785</v>
      </c>
      <c r="BB89" s="409">
        <v>493.04464255609184</v>
      </c>
      <c r="BC89" s="409">
        <v>364.76707967255987</v>
      </c>
      <c r="BD89" s="409">
        <v>345.65485840712279</v>
      </c>
      <c r="BE89" s="409">
        <v>373.21078000432527</v>
      </c>
      <c r="BF89" s="409">
        <v>391.86741620635115</v>
      </c>
      <c r="BG89" s="409">
        <v>574.6852320768952</v>
      </c>
      <c r="BH89" s="409">
        <v>429.7652038567785</v>
      </c>
      <c r="BI89" s="409">
        <v>275.93485640916873</v>
      </c>
      <c r="BJ89" s="409">
        <v>268.4922265854093</v>
      </c>
      <c r="BK89" s="409">
        <v>239.37724405361882</v>
      </c>
      <c r="BL89" s="409">
        <v>232.67069010660705</v>
      </c>
      <c r="BM89" s="409">
        <v>321.63129523763837</v>
      </c>
      <c r="BN89" s="409">
        <v>0</v>
      </c>
      <c r="BO89" s="409">
        <v>0</v>
      </c>
      <c r="BP89" s="409">
        <v>0</v>
      </c>
      <c r="BQ89" s="409">
        <v>0</v>
      </c>
      <c r="BR89" s="409">
        <v>0</v>
      </c>
      <c r="BS89" s="409">
        <v>0</v>
      </c>
      <c r="BT89" s="409">
        <v>0</v>
      </c>
      <c r="BU89" s="409">
        <v>0</v>
      </c>
      <c r="BV89" s="409">
        <v>0</v>
      </c>
      <c r="BW89" s="409">
        <v>0</v>
      </c>
      <c r="BX89" s="409">
        <v>0</v>
      </c>
      <c r="BY89" s="409">
        <v>0</v>
      </c>
      <c r="BZ89" s="409">
        <v>0</v>
      </c>
      <c r="CA89" s="409">
        <v>0</v>
      </c>
      <c r="CB89" s="409">
        <v>0</v>
      </c>
      <c r="CC89" s="410">
        <v>0</v>
      </c>
    </row>
    <row r="90" spans="1:81" ht="39.75" customHeight="1" x14ac:dyDescent="0.4">
      <c r="A90" s="324"/>
      <c r="B90" s="325" t="s">
        <v>675</v>
      </c>
      <c r="C90" s="411"/>
      <c r="D90" s="327" t="s">
        <v>478</v>
      </c>
      <c r="E90" s="327" t="s">
        <v>479</v>
      </c>
      <c r="F90" s="327" t="s">
        <v>480</v>
      </c>
      <c r="G90" s="327" t="s">
        <v>481</v>
      </c>
      <c r="H90" s="327" t="s">
        <v>482</v>
      </c>
      <c r="I90" s="327" t="s">
        <v>483</v>
      </c>
      <c r="J90" s="327" t="s">
        <v>484</v>
      </c>
      <c r="K90" s="327" t="s">
        <v>485</v>
      </c>
      <c r="L90" s="327" t="s">
        <v>486</v>
      </c>
      <c r="M90" s="327" t="s">
        <v>487</v>
      </c>
      <c r="N90" s="327" t="s">
        <v>488</v>
      </c>
      <c r="O90" s="327" t="s">
        <v>489</v>
      </c>
      <c r="P90" s="327" t="s">
        <v>490</v>
      </c>
      <c r="Q90" s="327" t="s">
        <v>491</v>
      </c>
      <c r="R90" s="327" t="s">
        <v>492</v>
      </c>
      <c r="S90" s="327" t="s">
        <v>493</v>
      </c>
      <c r="T90" s="327" t="s">
        <v>494</v>
      </c>
      <c r="U90" s="327" t="s">
        <v>495</v>
      </c>
      <c r="V90" s="327" t="s">
        <v>496</v>
      </c>
      <c r="W90" s="327" t="s">
        <v>497</v>
      </c>
      <c r="X90" s="327" t="s">
        <v>498</v>
      </c>
      <c r="Y90" s="327" t="s">
        <v>499</v>
      </c>
      <c r="Z90" s="327" t="s">
        <v>500</v>
      </c>
      <c r="AA90" s="327" t="s">
        <v>501</v>
      </c>
      <c r="AB90" s="327" t="s">
        <v>502</v>
      </c>
      <c r="AC90" s="327" t="s">
        <v>503</v>
      </c>
      <c r="AD90" s="327" t="s">
        <v>504</v>
      </c>
      <c r="AE90" s="327" t="s">
        <v>505</v>
      </c>
      <c r="AF90" s="327" t="s">
        <v>506</v>
      </c>
      <c r="AG90" s="327" t="s">
        <v>507</v>
      </c>
      <c r="AH90" s="327" t="s">
        <v>508</v>
      </c>
      <c r="AI90" s="327" t="s">
        <v>509</v>
      </c>
      <c r="AJ90" s="327" t="s">
        <v>510</v>
      </c>
      <c r="AK90" s="327" t="s">
        <v>511</v>
      </c>
      <c r="AL90" s="327" t="s">
        <v>512</v>
      </c>
      <c r="AM90" s="327" t="s">
        <v>513</v>
      </c>
      <c r="AN90" s="327" t="s">
        <v>514</v>
      </c>
      <c r="AO90" s="327" t="s">
        <v>515</v>
      </c>
      <c r="AP90" s="327" t="s">
        <v>516</v>
      </c>
      <c r="AQ90" s="327" t="s">
        <v>517</v>
      </c>
      <c r="AR90" s="327" t="s">
        <v>518</v>
      </c>
      <c r="AS90" s="327" t="s">
        <v>519</v>
      </c>
      <c r="AT90" s="327" t="s">
        <v>520</v>
      </c>
      <c r="AU90" s="327" t="s">
        <v>521</v>
      </c>
      <c r="AV90" s="327" t="s">
        <v>522</v>
      </c>
      <c r="AW90" s="327" t="s">
        <v>523</v>
      </c>
      <c r="AX90" s="327" t="s">
        <v>524</v>
      </c>
      <c r="AY90" s="327" t="s">
        <v>525</v>
      </c>
      <c r="AZ90" s="327" t="s">
        <v>526</v>
      </c>
      <c r="BA90" s="327" t="s">
        <v>527</v>
      </c>
      <c r="BB90" s="327" t="s">
        <v>528</v>
      </c>
      <c r="BC90" s="327" t="s">
        <v>529</v>
      </c>
      <c r="BD90" s="327" t="s">
        <v>530</v>
      </c>
      <c r="BE90" s="327" t="s">
        <v>531</v>
      </c>
      <c r="BF90" s="327" t="s">
        <v>532</v>
      </c>
      <c r="BG90" s="327" t="s">
        <v>533</v>
      </c>
      <c r="BH90" s="327" t="s">
        <v>534</v>
      </c>
      <c r="BI90" s="327" t="s">
        <v>535</v>
      </c>
      <c r="BJ90" s="327" t="s">
        <v>536</v>
      </c>
      <c r="BK90" s="327" t="s">
        <v>537</v>
      </c>
      <c r="BL90" s="327" t="s">
        <v>538</v>
      </c>
      <c r="BM90" s="327" t="s">
        <v>539</v>
      </c>
      <c r="BN90" s="327" t="s">
        <v>540</v>
      </c>
      <c r="BO90" s="327" t="s">
        <v>541</v>
      </c>
      <c r="BP90" s="327" t="s">
        <v>542</v>
      </c>
      <c r="BQ90" s="327" t="s">
        <v>543</v>
      </c>
      <c r="BR90" s="327" t="s">
        <v>544</v>
      </c>
      <c r="BS90" s="327" t="s">
        <v>545</v>
      </c>
      <c r="BT90" s="327" t="s">
        <v>546</v>
      </c>
      <c r="BU90" s="327" t="s">
        <v>547</v>
      </c>
      <c r="BV90" s="327" t="s">
        <v>548</v>
      </c>
      <c r="BW90" s="327" t="s">
        <v>549</v>
      </c>
      <c r="BX90" s="327" t="s">
        <v>550</v>
      </c>
      <c r="BY90" s="327" t="s">
        <v>551</v>
      </c>
      <c r="BZ90" s="327" t="s">
        <v>552</v>
      </c>
      <c r="CA90" s="327" t="s">
        <v>553</v>
      </c>
      <c r="CB90" s="327" t="s">
        <v>554</v>
      </c>
      <c r="CC90" s="328" t="s">
        <v>555</v>
      </c>
    </row>
    <row r="91" spans="1:81" ht="26.25" customHeight="1" x14ac:dyDescent="0.4">
      <c r="A91" s="316"/>
      <c r="B91" s="93" t="s">
        <v>133</v>
      </c>
      <c r="C91" s="49"/>
      <c r="D91" s="314">
        <v>0</v>
      </c>
      <c r="E91" s="314">
        <v>0</v>
      </c>
      <c r="F91" s="314">
        <v>0</v>
      </c>
      <c r="G91" s="314">
        <v>0</v>
      </c>
      <c r="H91" s="314">
        <v>0</v>
      </c>
      <c r="I91" s="314">
        <v>0</v>
      </c>
      <c r="J91" s="314">
        <v>0</v>
      </c>
      <c r="K91" s="314">
        <v>0</v>
      </c>
      <c r="L91" s="314">
        <v>0</v>
      </c>
      <c r="M91" s="314">
        <v>0</v>
      </c>
      <c r="N91" s="314">
        <v>0</v>
      </c>
      <c r="O91" s="314">
        <v>0</v>
      </c>
      <c r="P91" s="314">
        <v>0</v>
      </c>
      <c r="Q91" s="314">
        <v>0</v>
      </c>
      <c r="R91" s="314">
        <v>0</v>
      </c>
      <c r="S91" s="314">
        <v>0</v>
      </c>
      <c r="T91" s="314">
        <v>0</v>
      </c>
      <c r="U91" s="314">
        <v>0</v>
      </c>
      <c r="V91" s="314">
        <v>0</v>
      </c>
      <c r="W91" s="314">
        <v>0</v>
      </c>
      <c r="X91" s="314">
        <v>0</v>
      </c>
      <c r="Y91" s="314">
        <v>0</v>
      </c>
      <c r="Z91" s="314">
        <v>0</v>
      </c>
      <c r="AA91" s="314">
        <v>0</v>
      </c>
      <c r="AB91" s="314">
        <v>0</v>
      </c>
      <c r="AC91" s="314">
        <v>0</v>
      </c>
      <c r="AD91" s="314">
        <v>0</v>
      </c>
      <c r="AE91" s="314">
        <v>0</v>
      </c>
      <c r="AF91" s="314">
        <v>0</v>
      </c>
      <c r="AG91" s="314">
        <v>0</v>
      </c>
      <c r="AH91" s="314">
        <v>0</v>
      </c>
      <c r="AI91" s="314">
        <v>2838</v>
      </c>
      <c r="AJ91" s="314">
        <v>3010</v>
      </c>
      <c r="AK91" s="314">
        <v>3584</v>
      </c>
      <c r="AL91" s="314">
        <v>4157</v>
      </c>
      <c r="AM91" s="314">
        <v>4336</v>
      </c>
      <c r="AN91" s="314">
        <v>4541</v>
      </c>
      <c r="AO91" s="314">
        <v>4709</v>
      </c>
      <c r="AP91" s="314">
        <v>4710</v>
      </c>
      <c r="AQ91" s="314">
        <v>4517</v>
      </c>
      <c r="AR91" s="314">
        <v>4089</v>
      </c>
      <c r="AS91" s="314">
        <v>3977</v>
      </c>
      <c r="AT91" s="314">
        <v>4124</v>
      </c>
      <c r="AU91" s="314">
        <v>4593</v>
      </c>
      <c r="AV91" s="314">
        <v>5179</v>
      </c>
      <c r="AW91" s="314">
        <v>5512</v>
      </c>
      <c r="AX91" s="314">
        <v>5647</v>
      </c>
      <c r="AY91" s="314">
        <v>5657</v>
      </c>
      <c r="AZ91" s="314">
        <v>5514</v>
      </c>
      <c r="BA91" s="314">
        <v>3943</v>
      </c>
      <c r="BB91" s="314">
        <v>3834</v>
      </c>
      <c r="BC91" s="314">
        <v>3822</v>
      </c>
      <c r="BD91" s="314">
        <v>3901</v>
      </c>
      <c r="BE91" s="314">
        <v>3986</v>
      </c>
      <c r="BF91" s="314">
        <v>3989</v>
      </c>
      <c r="BG91" s="314">
        <v>3129</v>
      </c>
      <c r="BH91" s="314">
        <v>2187</v>
      </c>
      <c r="BI91" s="314">
        <v>2142</v>
      </c>
      <c r="BJ91" s="314">
        <v>2135</v>
      </c>
      <c r="BK91" s="314">
        <v>2117</v>
      </c>
      <c r="BL91" s="314">
        <v>2087</v>
      </c>
      <c r="BM91" s="314">
        <v>1935</v>
      </c>
      <c r="BN91" s="314">
        <v>1803</v>
      </c>
      <c r="BO91" s="314">
        <v>1619</v>
      </c>
      <c r="BP91" s="314">
        <v>1254</v>
      </c>
      <c r="BQ91" s="314">
        <v>939</v>
      </c>
      <c r="BR91" s="314">
        <v>799</v>
      </c>
      <c r="BS91" s="314">
        <v>706</v>
      </c>
      <c r="BT91" s="314">
        <v>625</v>
      </c>
      <c r="BU91" s="314">
        <v>588</v>
      </c>
      <c r="BV91" s="314">
        <v>494</v>
      </c>
      <c r="BW91" s="314">
        <v>359</v>
      </c>
      <c r="BX91" s="314">
        <v>271</v>
      </c>
      <c r="BY91" s="314">
        <v>201</v>
      </c>
      <c r="BZ91" s="314">
        <v>148</v>
      </c>
      <c r="CA91" s="314">
        <v>108</v>
      </c>
      <c r="CB91" s="314">
        <v>69</v>
      </c>
      <c r="CC91" s="315">
        <v>38</v>
      </c>
    </row>
    <row r="92" spans="1:81" ht="26.25" customHeight="1" x14ac:dyDescent="0.4">
      <c r="A92" s="49"/>
      <c r="B92" s="65" t="s">
        <v>655</v>
      </c>
      <c r="C92" s="36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BX92" s="174"/>
      <c r="BY92" s="174"/>
      <c r="BZ92" s="174"/>
      <c r="CA92" s="174"/>
      <c r="CB92" s="174"/>
      <c r="CC92" s="197"/>
    </row>
    <row r="93" spans="1:81" x14ac:dyDescent="0.4">
      <c r="A93" s="330"/>
      <c r="B93" s="255" t="s">
        <v>656</v>
      </c>
      <c r="C93" s="330"/>
      <c r="D93" s="317">
        <v>0</v>
      </c>
      <c r="E93" s="317">
        <v>0</v>
      </c>
      <c r="F93" s="317">
        <v>0</v>
      </c>
      <c r="G93" s="317">
        <v>0</v>
      </c>
      <c r="H93" s="317">
        <v>0</v>
      </c>
      <c r="I93" s="317">
        <v>0</v>
      </c>
      <c r="J93" s="317">
        <v>0</v>
      </c>
      <c r="K93" s="317">
        <v>0</v>
      </c>
      <c r="L93" s="317">
        <v>0</v>
      </c>
      <c r="M93" s="317">
        <v>0</v>
      </c>
      <c r="N93" s="317">
        <v>0</v>
      </c>
      <c r="O93" s="317">
        <v>0</v>
      </c>
      <c r="P93" s="317">
        <v>0</v>
      </c>
      <c r="Q93" s="317">
        <v>0</v>
      </c>
      <c r="R93" s="317">
        <v>0</v>
      </c>
      <c r="S93" s="317">
        <v>0</v>
      </c>
      <c r="T93" s="317">
        <v>0</v>
      </c>
      <c r="U93" s="317">
        <v>0</v>
      </c>
      <c r="V93" s="317">
        <v>0</v>
      </c>
      <c r="W93" s="317">
        <v>0</v>
      </c>
      <c r="X93" s="317">
        <v>0</v>
      </c>
      <c r="Y93" s="317">
        <v>0</v>
      </c>
      <c r="Z93" s="317">
        <v>0</v>
      </c>
      <c r="AA93" s="317">
        <v>0</v>
      </c>
      <c r="AB93" s="317">
        <v>0</v>
      </c>
      <c r="AC93" s="317">
        <v>0</v>
      </c>
      <c r="AD93" s="317">
        <v>0</v>
      </c>
      <c r="AE93" s="317">
        <v>0</v>
      </c>
      <c r="AF93" s="317">
        <v>0</v>
      </c>
      <c r="AG93" s="317">
        <v>0</v>
      </c>
      <c r="AH93" s="317">
        <v>0</v>
      </c>
      <c r="AI93" s="317">
        <v>0</v>
      </c>
      <c r="AJ93" s="317">
        <v>0</v>
      </c>
      <c r="AK93" s="317">
        <v>0</v>
      </c>
      <c r="AL93" s="317">
        <v>0</v>
      </c>
      <c r="AM93" s="317">
        <v>0</v>
      </c>
      <c r="AN93" s="317">
        <v>0</v>
      </c>
      <c r="AO93" s="317">
        <v>0</v>
      </c>
      <c r="AP93" s="317">
        <v>0</v>
      </c>
      <c r="AQ93" s="317">
        <v>0</v>
      </c>
      <c r="AR93" s="317">
        <v>0</v>
      </c>
      <c r="AS93" s="317">
        <v>0</v>
      </c>
      <c r="AT93" s="317">
        <v>0</v>
      </c>
      <c r="AU93" s="317">
        <v>0</v>
      </c>
      <c r="AV93" s="317">
        <v>0</v>
      </c>
      <c r="AW93" s="317">
        <v>0</v>
      </c>
      <c r="AX93" s="317">
        <v>0</v>
      </c>
      <c r="AY93" s="317">
        <v>0</v>
      </c>
      <c r="AZ93" s="317">
        <v>0</v>
      </c>
      <c r="BA93" s="317">
        <v>0</v>
      </c>
      <c r="BB93" s="317">
        <v>0</v>
      </c>
      <c r="BC93" s="317">
        <v>0</v>
      </c>
      <c r="BD93" s="317">
        <v>1268</v>
      </c>
      <c r="BE93" s="317">
        <v>1322</v>
      </c>
      <c r="BF93" s="317">
        <v>1345</v>
      </c>
      <c r="BG93" s="317">
        <v>1297</v>
      </c>
      <c r="BH93" s="317">
        <v>1213</v>
      </c>
      <c r="BI93" s="317">
        <v>1198</v>
      </c>
      <c r="BJ93" s="317">
        <v>1196</v>
      </c>
      <c r="BK93" s="317">
        <v>1196</v>
      </c>
      <c r="BL93" s="317">
        <v>1176</v>
      </c>
      <c r="BM93" s="317">
        <v>1055</v>
      </c>
      <c r="BN93" s="317">
        <v>969</v>
      </c>
      <c r="BO93" s="317">
        <v>847</v>
      </c>
      <c r="BP93" s="317">
        <v>530</v>
      </c>
      <c r="BQ93" s="317">
        <v>252</v>
      </c>
      <c r="BR93" s="317">
        <v>138</v>
      </c>
      <c r="BS93" s="317">
        <v>73</v>
      </c>
      <c r="BT93" s="317">
        <v>28</v>
      </c>
      <c r="BU93" s="317">
        <v>6</v>
      </c>
      <c r="BV93" s="317">
        <v>0</v>
      </c>
      <c r="BW93" s="317">
        <v>0</v>
      </c>
      <c r="BX93" s="317">
        <v>0</v>
      </c>
      <c r="BY93" s="317">
        <v>0</v>
      </c>
      <c r="BZ93" s="317">
        <v>0</v>
      </c>
      <c r="CA93" s="317">
        <v>0</v>
      </c>
      <c r="CB93" s="317">
        <v>0</v>
      </c>
      <c r="CC93" s="318">
        <v>0</v>
      </c>
    </row>
    <row r="94" spans="1:81" x14ac:dyDescent="0.4">
      <c r="A94" s="49"/>
      <c r="B94" s="178" t="s">
        <v>657</v>
      </c>
      <c r="C94" s="362"/>
      <c r="D94" s="317">
        <v>0</v>
      </c>
      <c r="E94" s="317">
        <v>0</v>
      </c>
      <c r="F94" s="317">
        <v>0</v>
      </c>
      <c r="G94" s="317">
        <v>0</v>
      </c>
      <c r="H94" s="317">
        <v>0</v>
      </c>
      <c r="I94" s="317">
        <v>0</v>
      </c>
      <c r="J94" s="317">
        <v>0</v>
      </c>
      <c r="K94" s="317">
        <v>0</v>
      </c>
      <c r="L94" s="317">
        <v>0</v>
      </c>
      <c r="M94" s="317">
        <v>0</v>
      </c>
      <c r="N94" s="317">
        <v>0</v>
      </c>
      <c r="O94" s="317">
        <v>0</v>
      </c>
      <c r="P94" s="317">
        <v>0</v>
      </c>
      <c r="Q94" s="317">
        <v>0</v>
      </c>
      <c r="R94" s="317">
        <v>0</v>
      </c>
      <c r="S94" s="317">
        <v>0</v>
      </c>
      <c r="T94" s="317">
        <v>0</v>
      </c>
      <c r="U94" s="317">
        <v>0</v>
      </c>
      <c r="V94" s="317">
        <v>0</v>
      </c>
      <c r="W94" s="317">
        <v>0</v>
      </c>
      <c r="X94" s="317">
        <v>0</v>
      </c>
      <c r="Y94" s="317">
        <v>0</v>
      </c>
      <c r="Z94" s="317">
        <v>0</v>
      </c>
      <c r="AA94" s="317">
        <v>0</v>
      </c>
      <c r="AB94" s="317">
        <v>0</v>
      </c>
      <c r="AC94" s="317">
        <v>0</v>
      </c>
      <c r="AD94" s="317">
        <v>0</v>
      </c>
      <c r="AE94" s="317">
        <v>0</v>
      </c>
      <c r="AF94" s="317">
        <v>0</v>
      </c>
      <c r="AG94" s="317">
        <v>0</v>
      </c>
      <c r="AH94" s="317">
        <v>0</v>
      </c>
      <c r="AI94" s="317">
        <v>0</v>
      </c>
      <c r="AJ94" s="317">
        <v>0</v>
      </c>
      <c r="AK94" s="317">
        <v>0</v>
      </c>
      <c r="AL94" s="317">
        <v>0</v>
      </c>
      <c r="AM94" s="317">
        <v>0</v>
      </c>
      <c r="AN94" s="317">
        <v>0</v>
      </c>
      <c r="AO94" s="317">
        <v>0</v>
      </c>
      <c r="AP94" s="317">
        <v>0</v>
      </c>
      <c r="AQ94" s="317">
        <v>0</v>
      </c>
      <c r="AR94" s="317">
        <v>0</v>
      </c>
      <c r="AS94" s="317">
        <v>0</v>
      </c>
      <c r="AT94" s="317">
        <v>0</v>
      </c>
      <c r="AU94" s="317">
        <v>0</v>
      </c>
      <c r="AV94" s="317">
        <v>0</v>
      </c>
      <c r="AW94" s="317">
        <v>0</v>
      </c>
      <c r="AX94" s="317">
        <v>0</v>
      </c>
      <c r="AY94" s="317">
        <v>0</v>
      </c>
      <c r="AZ94" s="317">
        <v>0</v>
      </c>
      <c r="BA94" s="317">
        <v>0</v>
      </c>
      <c r="BB94" s="317">
        <v>0</v>
      </c>
      <c r="BC94" s="317">
        <v>0</v>
      </c>
      <c r="BD94" s="317">
        <v>913</v>
      </c>
      <c r="BE94" s="317">
        <v>889</v>
      </c>
      <c r="BF94" s="317">
        <v>863</v>
      </c>
      <c r="BG94" s="317">
        <v>842</v>
      </c>
      <c r="BH94" s="317">
        <v>808</v>
      </c>
      <c r="BI94" s="317">
        <v>784</v>
      </c>
      <c r="BJ94" s="317">
        <v>776</v>
      </c>
      <c r="BK94" s="317">
        <v>753</v>
      </c>
      <c r="BL94" s="317">
        <v>737</v>
      </c>
      <c r="BM94" s="317">
        <v>706</v>
      </c>
      <c r="BN94" s="317">
        <v>653</v>
      </c>
      <c r="BO94" s="317">
        <v>589</v>
      </c>
      <c r="BP94" s="317">
        <v>534</v>
      </c>
      <c r="BQ94" s="317">
        <v>491</v>
      </c>
      <c r="BR94" s="317">
        <v>462</v>
      </c>
      <c r="BS94" s="317">
        <v>431</v>
      </c>
      <c r="BT94" s="317">
        <v>395</v>
      </c>
      <c r="BU94" s="317">
        <v>379</v>
      </c>
      <c r="BV94" s="317">
        <v>314</v>
      </c>
      <c r="BW94" s="317">
        <v>218</v>
      </c>
      <c r="BX94" s="317">
        <v>158</v>
      </c>
      <c r="BY94" s="317">
        <v>116</v>
      </c>
      <c r="BZ94" s="317">
        <v>86</v>
      </c>
      <c r="CA94" s="317">
        <v>62</v>
      </c>
      <c r="CB94" s="317">
        <v>40</v>
      </c>
      <c r="CC94" s="318">
        <v>22</v>
      </c>
    </row>
    <row r="95" spans="1:81" x14ac:dyDescent="0.4">
      <c r="A95" s="49"/>
      <c r="B95" s="255" t="s">
        <v>442</v>
      </c>
      <c r="C95" s="49"/>
      <c r="D95" s="317">
        <v>0</v>
      </c>
      <c r="E95" s="317">
        <v>0</v>
      </c>
      <c r="F95" s="317">
        <v>0</v>
      </c>
      <c r="G95" s="317">
        <v>0</v>
      </c>
      <c r="H95" s="317">
        <v>0</v>
      </c>
      <c r="I95" s="317">
        <v>0</v>
      </c>
      <c r="J95" s="317">
        <v>0</v>
      </c>
      <c r="K95" s="317">
        <v>0</v>
      </c>
      <c r="L95" s="317">
        <v>0</v>
      </c>
      <c r="M95" s="317">
        <v>0</v>
      </c>
      <c r="N95" s="317">
        <v>0</v>
      </c>
      <c r="O95" s="317">
        <v>0</v>
      </c>
      <c r="P95" s="317">
        <v>0</v>
      </c>
      <c r="Q95" s="317">
        <v>0</v>
      </c>
      <c r="R95" s="317">
        <v>0</v>
      </c>
      <c r="S95" s="317">
        <v>0</v>
      </c>
      <c r="T95" s="317">
        <v>0</v>
      </c>
      <c r="U95" s="317">
        <v>0</v>
      </c>
      <c r="V95" s="317">
        <v>0</v>
      </c>
      <c r="W95" s="317">
        <v>0</v>
      </c>
      <c r="X95" s="317">
        <v>0</v>
      </c>
      <c r="Y95" s="317">
        <v>0</v>
      </c>
      <c r="Z95" s="317">
        <v>0</v>
      </c>
      <c r="AA95" s="317">
        <v>0</v>
      </c>
      <c r="AB95" s="317">
        <v>0</v>
      </c>
      <c r="AC95" s="317">
        <v>0</v>
      </c>
      <c r="AD95" s="317">
        <v>0</v>
      </c>
      <c r="AE95" s="317">
        <v>0</v>
      </c>
      <c r="AF95" s="317">
        <v>0</v>
      </c>
      <c r="AG95" s="317">
        <v>0</v>
      </c>
      <c r="AH95" s="317">
        <v>0</v>
      </c>
      <c r="AI95" s="317">
        <v>0</v>
      </c>
      <c r="AJ95" s="317">
        <v>0</v>
      </c>
      <c r="AK95" s="317">
        <v>0</v>
      </c>
      <c r="AL95" s="317">
        <v>0</v>
      </c>
      <c r="AM95" s="317">
        <v>0</v>
      </c>
      <c r="AN95" s="317">
        <v>0</v>
      </c>
      <c r="AO95" s="317">
        <v>0</v>
      </c>
      <c r="AP95" s="317">
        <v>0</v>
      </c>
      <c r="AQ95" s="317">
        <v>0</v>
      </c>
      <c r="AR95" s="317">
        <v>0</v>
      </c>
      <c r="AS95" s="317">
        <v>0</v>
      </c>
      <c r="AT95" s="317">
        <v>0</v>
      </c>
      <c r="AU95" s="317">
        <v>0</v>
      </c>
      <c r="AV95" s="317">
        <v>0</v>
      </c>
      <c r="AW95" s="317">
        <v>0</v>
      </c>
      <c r="AX95" s="317">
        <v>0</v>
      </c>
      <c r="AY95" s="317">
        <v>0</v>
      </c>
      <c r="AZ95" s="317">
        <v>0</v>
      </c>
      <c r="BA95" s="317">
        <v>0</v>
      </c>
      <c r="BB95" s="317">
        <v>0</v>
      </c>
      <c r="BC95" s="317">
        <v>0</v>
      </c>
      <c r="BD95" s="317">
        <v>92</v>
      </c>
      <c r="BE95" s="317">
        <v>97</v>
      </c>
      <c r="BF95" s="317">
        <v>106</v>
      </c>
      <c r="BG95" s="317">
        <v>100</v>
      </c>
      <c r="BH95" s="317">
        <v>80</v>
      </c>
      <c r="BI95" s="317">
        <v>81</v>
      </c>
      <c r="BJ95" s="317">
        <v>83</v>
      </c>
      <c r="BK95" s="317">
        <v>85</v>
      </c>
      <c r="BL95" s="317">
        <v>89</v>
      </c>
      <c r="BM95" s="317">
        <v>97</v>
      </c>
      <c r="BN95" s="317">
        <v>109</v>
      </c>
      <c r="BO95" s="317">
        <v>121</v>
      </c>
      <c r="BP95" s="317">
        <v>136</v>
      </c>
      <c r="BQ95" s="317">
        <v>150</v>
      </c>
      <c r="BR95" s="317">
        <v>160</v>
      </c>
      <c r="BS95" s="317">
        <v>169</v>
      </c>
      <c r="BT95" s="317">
        <v>173</v>
      </c>
      <c r="BU95" s="317">
        <v>180</v>
      </c>
      <c r="BV95" s="317">
        <v>165</v>
      </c>
      <c r="BW95" s="317">
        <v>133</v>
      </c>
      <c r="BX95" s="317">
        <v>109</v>
      </c>
      <c r="BY95" s="317">
        <v>82</v>
      </c>
      <c r="BZ95" s="317">
        <v>61</v>
      </c>
      <c r="CA95" s="317">
        <v>44</v>
      </c>
      <c r="CB95" s="317">
        <v>28</v>
      </c>
      <c r="CC95" s="318">
        <v>15</v>
      </c>
    </row>
    <row r="96" spans="1:81" x14ac:dyDescent="0.4">
      <c r="A96" s="49"/>
      <c r="B96" s="255" t="s">
        <v>658</v>
      </c>
      <c r="C96" s="65"/>
      <c r="D96" s="317">
        <v>0</v>
      </c>
      <c r="E96" s="317">
        <v>0</v>
      </c>
      <c r="F96" s="317">
        <v>0</v>
      </c>
      <c r="G96" s="317">
        <v>0</v>
      </c>
      <c r="H96" s="317">
        <v>0</v>
      </c>
      <c r="I96" s="317">
        <v>0</v>
      </c>
      <c r="J96" s="317">
        <v>0</v>
      </c>
      <c r="K96" s="317">
        <v>0</v>
      </c>
      <c r="L96" s="317">
        <v>0</v>
      </c>
      <c r="M96" s="317">
        <v>0</v>
      </c>
      <c r="N96" s="317">
        <v>0</v>
      </c>
      <c r="O96" s="317">
        <v>0</v>
      </c>
      <c r="P96" s="317">
        <v>0</v>
      </c>
      <c r="Q96" s="317">
        <v>0</v>
      </c>
      <c r="R96" s="317">
        <v>0</v>
      </c>
      <c r="S96" s="317">
        <v>0</v>
      </c>
      <c r="T96" s="317">
        <v>0</v>
      </c>
      <c r="U96" s="317">
        <v>0</v>
      </c>
      <c r="V96" s="317">
        <v>0</v>
      </c>
      <c r="W96" s="317">
        <v>0</v>
      </c>
      <c r="X96" s="317">
        <v>0</v>
      </c>
      <c r="Y96" s="317">
        <v>0</v>
      </c>
      <c r="Z96" s="317">
        <v>0</v>
      </c>
      <c r="AA96" s="317">
        <v>0</v>
      </c>
      <c r="AB96" s="317">
        <v>0</v>
      </c>
      <c r="AC96" s="317">
        <v>0</v>
      </c>
      <c r="AD96" s="317">
        <v>0</v>
      </c>
      <c r="AE96" s="317">
        <v>0</v>
      </c>
      <c r="AF96" s="317">
        <v>0</v>
      </c>
      <c r="AG96" s="317">
        <v>0</v>
      </c>
      <c r="AH96" s="317">
        <v>0</v>
      </c>
      <c r="AI96" s="317">
        <v>0</v>
      </c>
      <c r="AJ96" s="317">
        <v>0</v>
      </c>
      <c r="AK96" s="317">
        <v>0</v>
      </c>
      <c r="AL96" s="317">
        <v>0</v>
      </c>
      <c r="AM96" s="317">
        <v>0</v>
      </c>
      <c r="AN96" s="317">
        <v>0</v>
      </c>
      <c r="AO96" s="317">
        <v>0</v>
      </c>
      <c r="AP96" s="317">
        <v>0</v>
      </c>
      <c r="AQ96" s="317">
        <v>0</v>
      </c>
      <c r="AR96" s="317">
        <v>0</v>
      </c>
      <c r="AS96" s="317">
        <v>0</v>
      </c>
      <c r="AT96" s="317">
        <v>0</v>
      </c>
      <c r="AU96" s="317">
        <v>0</v>
      </c>
      <c r="AV96" s="317">
        <v>0</v>
      </c>
      <c r="AW96" s="317">
        <v>0</v>
      </c>
      <c r="AX96" s="317">
        <v>0</v>
      </c>
      <c r="AY96" s="317">
        <v>0</v>
      </c>
      <c r="AZ96" s="317">
        <v>0</v>
      </c>
      <c r="BA96" s="317">
        <v>0</v>
      </c>
      <c r="BB96" s="317">
        <v>0</v>
      </c>
      <c r="BC96" s="317">
        <v>0</v>
      </c>
      <c r="BD96" s="317">
        <v>1628</v>
      </c>
      <c r="BE96" s="317">
        <v>1677</v>
      </c>
      <c r="BF96" s="317">
        <v>1675</v>
      </c>
      <c r="BG96" s="317">
        <v>890</v>
      </c>
      <c r="BH96" s="317">
        <v>86</v>
      </c>
      <c r="BI96" s="317">
        <v>79</v>
      </c>
      <c r="BJ96" s="317">
        <v>79</v>
      </c>
      <c r="BK96" s="317">
        <v>83</v>
      </c>
      <c r="BL96" s="317">
        <v>85</v>
      </c>
      <c r="BM96" s="317">
        <v>76</v>
      </c>
      <c r="BN96" s="317">
        <v>71</v>
      </c>
      <c r="BO96" s="317">
        <v>62</v>
      </c>
      <c r="BP96" s="317">
        <v>53</v>
      </c>
      <c r="BQ96" s="317">
        <v>46</v>
      </c>
      <c r="BR96" s="317">
        <v>39</v>
      </c>
      <c r="BS96" s="317">
        <v>33</v>
      </c>
      <c r="BT96" s="317">
        <v>29</v>
      </c>
      <c r="BU96" s="317">
        <v>24</v>
      </c>
      <c r="BV96" s="317">
        <v>14</v>
      </c>
      <c r="BW96" s="317">
        <v>9</v>
      </c>
      <c r="BX96" s="317">
        <v>4</v>
      </c>
      <c r="BY96" s="317">
        <v>3</v>
      </c>
      <c r="BZ96" s="317">
        <v>2</v>
      </c>
      <c r="CA96" s="317">
        <v>2</v>
      </c>
      <c r="CB96" s="317">
        <v>1</v>
      </c>
      <c r="CC96" s="318">
        <v>1</v>
      </c>
    </row>
    <row r="97" spans="1:81" ht="26.25" customHeight="1" x14ac:dyDescent="0.4">
      <c r="A97" s="330"/>
      <c r="B97" s="65" t="s">
        <v>662</v>
      </c>
      <c r="D97" s="317">
        <v>0</v>
      </c>
      <c r="E97" s="317">
        <v>0</v>
      </c>
      <c r="F97" s="317">
        <v>0</v>
      </c>
      <c r="G97" s="317">
        <v>0</v>
      </c>
      <c r="H97" s="317">
        <v>0</v>
      </c>
      <c r="I97" s="317">
        <v>0</v>
      </c>
      <c r="J97" s="317">
        <v>0</v>
      </c>
      <c r="K97" s="317">
        <v>0</v>
      </c>
      <c r="L97" s="317">
        <v>0</v>
      </c>
      <c r="M97" s="317">
        <v>0</v>
      </c>
      <c r="N97" s="317">
        <v>0</v>
      </c>
      <c r="O97" s="317">
        <v>0</v>
      </c>
      <c r="P97" s="317">
        <v>0</v>
      </c>
      <c r="Q97" s="317">
        <v>0</v>
      </c>
      <c r="R97" s="317">
        <v>0</v>
      </c>
      <c r="S97" s="317">
        <v>0</v>
      </c>
      <c r="T97" s="317">
        <v>0</v>
      </c>
      <c r="U97" s="317">
        <v>0</v>
      </c>
      <c r="V97" s="317">
        <v>0</v>
      </c>
      <c r="W97" s="317">
        <v>0</v>
      </c>
      <c r="X97" s="317">
        <v>0</v>
      </c>
      <c r="Y97" s="317">
        <v>0</v>
      </c>
      <c r="Z97" s="317">
        <v>0</v>
      </c>
      <c r="AA97" s="317">
        <v>0</v>
      </c>
      <c r="AB97" s="317">
        <v>0</v>
      </c>
      <c r="AC97" s="317">
        <v>0</v>
      </c>
      <c r="AD97" s="317">
        <v>0</v>
      </c>
      <c r="AE97" s="317">
        <v>0</v>
      </c>
      <c r="AF97" s="317">
        <v>0</v>
      </c>
      <c r="AG97" s="317">
        <v>0</v>
      </c>
      <c r="AH97" s="317">
        <v>0</v>
      </c>
      <c r="AI97" s="317">
        <v>1115</v>
      </c>
      <c r="AJ97" s="317">
        <v>1316</v>
      </c>
      <c r="AK97" s="317">
        <v>1846</v>
      </c>
      <c r="AL97" s="317">
        <v>2376</v>
      </c>
      <c r="AM97" s="317">
        <v>2685</v>
      </c>
      <c r="AN97" s="317">
        <v>2858</v>
      </c>
      <c r="AO97" s="317">
        <v>2992</v>
      </c>
      <c r="AP97" s="317">
        <v>2988</v>
      </c>
      <c r="AQ97" s="317">
        <v>2790</v>
      </c>
      <c r="AR97" s="317">
        <v>2370</v>
      </c>
      <c r="AS97" s="317">
        <v>2370</v>
      </c>
      <c r="AT97" s="317">
        <v>2449</v>
      </c>
      <c r="AU97" s="317">
        <v>3018</v>
      </c>
      <c r="AV97" s="317">
        <v>3536</v>
      </c>
      <c r="AW97" s="317">
        <v>3776</v>
      </c>
      <c r="AX97" s="317">
        <v>3882</v>
      </c>
      <c r="AY97" s="317">
        <v>3876</v>
      </c>
      <c r="AZ97" s="317">
        <v>3750</v>
      </c>
      <c r="BA97" s="317">
        <v>2238</v>
      </c>
      <c r="BB97" s="317">
        <v>2192</v>
      </c>
      <c r="BC97" s="317">
        <v>2202</v>
      </c>
      <c r="BD97" s="317">
        <v>2230</v>
      </c>
      <c r="BE97" s="317">
        <v>2235</v>
      </c>
      <c r="BF97" s="317">
        <v>2213</v>
      </c>
      <c r="BG97" s="317">
        <v>2218</v>
      </c>
      <c r="BH97" s="317">
        <v>2175</v>
      </c>
      <c r="BI97" s="317">
        <v>2131</v>
      </c>
      <c r="BJ97" s="317">
        <v>2123</v>
      </c>
      <c r="BK97" s="317">
        <v>2105</v>
      </c>
      <c r="BL97" s="317">
        <v>2076</v>
      </c>
      <c r="BM97" s="317">
        <v>1925</v>
      </c>
      <c r="BN97" s="317">
        <v>0</v>
      </c>
      <c r="BO97" s="317">
        <v>0</v>
      </c>
      <c r="BP97" s="317">
        <v>0</v>
      </c>
      <c r="BQ97" s="317">
        <v>0</v>
      </c>
      <c r="BR97" s="317">
        <v>0</v>
      </c>
      <c r="BS97" s="317">
        <v>0</v>
      </c>
      <c r="BT97" s="317">
        <v>0</v>
      </c>
      <c r="BU97" s="317">
        <v>0</v>
      </c>
      <c r="BV97" s="317">
        <v>0</v>
      </c>
      <c r="BW97" s="317">
        <v>0</v>
      </c>
      <c r="BX97" s="317">
        <v>0</v>
      </c>
      <c r="BY97" s="317">
        <v>0</v>
      </c>
      <c r="BZ97" s="317">
        <v>0</v>
      </c>
      <c r="CA97" s="317">
        <v>0</v>
      </c>
      <c r="CB97" s="317">
        <v>0</v>
      </c>
      <c r="CC97" s="318">
        <v>0</v>
      </c>
    </row>
    <row r="98" spans="1:81" x14ac:dyDescent="0.4">
      <c r="A98" s="330"/>
      <c r="B98" s="65" t="s">
        <v>663</v>
      </c>
      <c r="D98" s="317">
        <v>0</v>
      </c>
      <c r="E98" s="317">
        <v>0</v>
      </c>
      <c r="F98" s="317">
        <v>0</v>
      </c>
      <c r="G98" s="317">
        <v>0</v>
      </c>
      <c r="H98" s="317">
        <v>0</v>
      </c>
      <c r="I98" s="317">
        <v>0</v>
      </c>
      <c r="J98" s="317">
        <v>0</v>
      </c>
      <c r="K98" s="317">
        <v>0</v>
      </c>
      <c r="L98" s="317">
        <v>0</v>
      </c>
      <c r="M98" s="317">
        <v>0</v>
      </c>
      <c r="N98" s="317">
        <v>0</v>
      </c>
      <c r="O98" s="317">
        <v>0</v>
      </c>
      <c r="P98" s="317">
        <v>0</v>
      </c>
      <c r="Q98" s="317">
        <v>0</v>
      </c>
      <c r="R98" s="317">
        <v>0</v>
      </c>
      <c r="S98" s="317">
        <v>0</v>
      </c>
      <c r="T98" s="317">
        <v>0</v>
      </c>
      <c r="U98" s="317">
        <v>0</v>
      </c>
      <c r="V98" s="317">
        <v>0</v>
      </c>
      <c r="W98" s="317">
        <v>0</v>
      </c>
      <c r="X98" s="317">
        <v>0</v>
      </c>
      <c r="Y98" s="317">
        <v>0</v>
      </c>
      <c r="Z98" s="317">
        <v>0</v>
      </c>
      <c r="AA98" s="317">
        <v>0</v>
      </c>
      <c r="AB98" s="317">
        <v>0</v>
      </c>
      <c r="AC98" s="317">
        <v>0</v>
      </c>
      <c r="AD98" s="317">
        <v>0</v>
      </c>
      <c r="AE98" s="317">
        <v>0</v>
      </c>
      <c r="AF98" s="317">
        <v>0</v>
      </c>
      <c r="AG98" s="317">
        <v>0</v>
      </c>
      <c r="AH98" s="317">
        <v>0</v>
      </c>
      <c r="AI98" s="317">
        <v>0</v>
      </c>
      <c r="AJ98" s="317">
        <v>0</v>
      </c>
      <c r="AK98" s="317">
        <v>0</v>
      </c>
      <c r="AL98" s="317">
        <v>0</v>
      </c>
      <c r="AM98" s="317">
        <v>0</v>
      </c>
      <c r="AN98" s="317">
        <v>0</v>
      </c>
      <c r="AO98" s="317">
        <v>0</v>
      </c>
      <c r="AP98" s="317">
        <v>0</v>
      </c>
      <c r="AQ98" s="317">
        <v>0</v>
      </c>
      <c r="AR98" s="317">
        <v>0</v>
      </c>
      <c r="AS98" s="317">
        <v>0</v>
      </c>
      <c r="AT98" s="317">
        <v>0</v>
      </c>
      <c r="AU98" s="317">
        <v>0</v>
      </c>
      <c r="AV98" s="317">
        <v>0</v>
      </c>
      <c r="AW98" s="317">
        <v>0</v>
      </c>
      <c r="AX98" s="317">
        <v>0</v>
      </c>
      <c r="AY98" s="317">
        <v>0</v>
      </c>
      <c r="AZ98" s="317">
        <v>0</v>
      </c>
      <c r="BA98" s="317">
        <v>0</v>
      </c>
      <c r="BB98" s="317">
        <v>0</v>
      </c>
      <c r="BC98" s="317">
        <v>0</v>
      </c>
      <c r="BD98" s="317">
        <v>2633</v>
      </c>
      <c r="BE98" s="317">
        <v>2663</v>
      </c>
      <c r="BF98" s="317">
        <v>2644</v>
      </c>
      <c r="BG98" s="317">
        <v>1832</v>
      </c>
      <c r="BH98" s="317">
        <v>974</v>
      </c>
      <c r="BI98" s="317">
        <v>944</v>
      </c>
      <c r="BJ98" s="317">
        <v>938</v>
      </c>
      <c r="BK98" s="317">
        <v>922</v>
      </c>
      <c r="BL98" s="317">
        <v>911</v>
      </c>
      <c r="BM98" s="317">
        <v>880</v>
      </c>
      <c r="BN98" s="317">
        <v>833</v>
      </c>
      <c r="BO98" s="317">
        <v>771</v>
      </c>
      <c r="BP98" s="317">
        <v>723</v>
      </c>
      <c r="BQ98" s="317">
        <v>687</v>
      </c>
      <c r="BR98" s="317">
        <v>661</v>
      </c>
      <c r="BS98" s="317">
        <v>633</v>
      </c>
      <c r="BT98" s="317">
        <v>598</v>
      </c>
      <c r="BU98" s="317">
        <v>582</v>
      </c>
      <c r="BV98" s="317">
        <v>493</v>
      </c>
      <c r="BW98" s="317">
        <v>359</v>
      </c>
      <c r="BX98" s="317">
        <v>271</v>
      </c>
      <c r="BY98" s="317">
        <v>201</v>
      </c>
      <c r="BZ98" s="317">
        <v>148</v>
      </c>
      <c r="CA98" s="317">
        <v>108</v>
      </c>
      <c r="CB98" s="317">
        <v>69</v>
      </c>
      <c r="CC98" s="318">
        <v>38</v>
      </c>
    </row>
    <row r="99" spans="1:81" ht="24.75" customHeight="1" x14ac:dyDescent="0.4">
      <c r="A99" s="49"/>
      <c r="B99" s="65" t="s">
        <v>664</v>
      </c>
      <c r="BX99" s="174"/>
      <c r="BY99" s="174"/>
      <c r="BZ99" s="174"/>
      <c r="CA99" s="174"/>
      <c r="CB99" s="174"/>
      <c r="CC99" s="197"/>
    </row>
    <row r="100" spans="1:81" x14ac:dyDescent="0.4">
      <c r="A100" s="330"/>
      <c r="B100" s="178" t="s">
        <v>665</v>
      </c>
      <c r="D100" s="317">
        <v>0</v>
      </c>
      <c r="E100" s="317">
        <v>0</v>
      </c>
      <c r="F100" s="317">
        <v>0</v>
      </c>
      <c r="G100" s="317">
        <v>0</v>
      </c>
      <c r="H100" s="317">
        <v>0</v>
      </c>
      <c r="I100" s="317">
        <v>0</v>
      </c>
      <c r="J100" s="317">
        <v>0</v>
      </c>
      <c r="K100" s="317">
        <v>0</v>
      </c>
      <c r="L100" s="317">
        <v>0</v>
      </c>
      <c r="M100" s="317">
        <v>0</v>
      </c>
      <c r="N100" s="317">
        <v>0</v>
      </c>
      <c r="O100" s="317">
        <v>0</v>
      </c>
      <c r="P100" s="317">
        <v>0</v>
      </c>
      <c r="Q100" s="317">
        <v>0</v>
      </c>
      <c r="R100" s="317">
        <v>0</v>
      </c>
      <c r="S100" s="317">
        <v>0</v>
      </c>
      <c r="T100" s="317">
        <v>0</v>
      </c>
      <c r="U100" s="317">
        <v>0</v>
      </c>
      <c r="V100" s="317">
        <v>0</v>
      </c>
      <c r="W100" s="317">
        <v>0</v>
      </c>
      <c r="X100" s="317">
        <v>0</v>
      </c>
      <c r="Y100" s="317">
        <v>0</v>
      </c>
      <c r="Z100" s="317">
        <v>0</v>
      </c>
      <c r="AA100" s="317">
        <v>0</v>
      </c>
      <c r="AB100" s="317">
        <v>0</v>
      </c>
      <c r="AC100" s="317">
        <v>0</v>
      </c>
      <c r="AD100" s="317">
        <v>0</v>
      </c>
      <c r="AE100" s="317">
        <v>0</v>
      </c>
      <c r="AF100" s="317">
        <v>0</v>
      </c>
      <c r="AG100" s="317">
        <v>0</v>
      </c>
      <c r="AH100" s="317">
        <v>0</v>
      </c>
      <c r="AI100" s="317">
        <v>551</v>
      </c>
      <c r="AJ100" s="317">
        <v>746</v>
      </c>
      <c r="AK100" s="317">
        <v>1179</v>
      </c>
      <c r="AL100" s="317">
        <v>1611</v>
      </c>
      <c r="AM100" s="317">
        <v>1813</v>
      </c>
      <c r="AN100" s="317">
        <v>1885</v>
      </c>
      <c r="AO100" s="317">
        <v>1892</v>
      </c>
      <c r="AP100" s="317">
        <v>1832</v>
      </c>
      <c r="AQ100" s="317">
        <v>1578</v>
      </c>
      <c r="AR100" s="317">
        <v>1249</v>
      </c>
      <c r="AS100" s="317">
        <v>1031</v>
      </c>
      <c r="AT100" s="317">
        <v>1007</v>
      </c>
      <c r="AU100" s="317">
        <v>1441</v>
      </c>
      <c r="AV100" s="317">
        <v>1753</v>
      </c>
      <c r="AW100" s="317">
        <v>1790</v>
      </c>
      <c r="AX100" s="317">
        <v>1800</v>
      </c>
      <c r="AY100" s="317">
        <v>1659</v>
      </c>
      <c r="AZ100" s="317">
        <v>1461</v>
      </c>
      <c r="BA100" s="317">
        <v>0</v>
      </c>
      <c r="BB100" s="317">
        <v>0</v>
      </c>
      <c r="BC100" s="317">
        <v>0</v>
      </c>
      <c r="BD100" s="317">
        <v>0</v>
      </c>
      <c r="BE100" s="317">
        <v>0</v>
      </c>
      <c r="BF100" s="317">
        <v>0</v>
      </c>
      <c r="BG100" s="317">
        <v>0</v>
      </c>
      <c r="BH100" s="317">
        <v>0</v>
      </c>
      <c r="BI100" s="317">
        <v>0</v>
      </c>
      <c r="BJ100" s="317">
        <v>0</v>
      </c>
      <c r="BK100" s="317">
        <v>0</v>
      </c>
      <c r="BL100" s="317">
        <v>0</v>
      </c>
      <c r="BM100" s="317">
        <v>0</v>
      </c>
      <c r="BN100" s="317">
        <v>0</v>
      </c>
      <c r="BO100" s="317">
        <v>0</v>
      </c>
      <c r="BP100" s="317">
        <v>0</v>
      </c>
      <c r="BQ100" s="317">
        <v>0</v>
      </c>
      <c r="BR100" s="317">
        <v>0</v>
      </c>
      <c r="BS100" s="317">
        <v>0</v>
      </c>
      <c r="BT100" s="317">
        <v>0</v>
      </c>
      <c r="BU100" s="317">
        <v>0</v>
      </c>
      <c r="BV100" s="317">
        <v>0</v>
      </c>
      <c r="BW100" s="317">
        <v>0</v>
      </c>
      <c r="BX100" s="317">
        <v>0</v>
      </c>
      <c r="BY100" s="317">
        <v>0</v>
      </c>
      <c r="BZ100" s="317">
        <v>0</v>
      </c>
      <c r="CA100" s="317">
        <v>0</v>
      </c>
      <c r="CB100" s="317">
        <v>0</v>
      </c>
      <c r="CC100" s="318">
        <v>0</v>
      </c>
    </row>
    <row r="101" spans="1:81" x14ac:dyDescent="0.4">
      <c r="A101" s="330"/>
      <c r="B101" s="178" t="s">
        <v>666</v>
      </c>
      <c r="D101" s="317">
        <v>0</v>
      </c>
      <c r="E101" s="317">
        <v>0</v>
      </c>
      <c r="F101" s="317">
        <v>0</v>
      </c>
      <c r="G101" s="317">
        <v>0</v>
      </c>
      <c r="H101" s="317">
        <v>0</v>
      </c>
      <c r="I101" s="317">
        <v>0</v>
      </c>
      <c r="J101" s="317">
        <v>0</v>
      </c>
      <c r="K101" s="317">
        <v>0</v>
      </c>
      <c r="L101" s="317">
        <v>0</v>
      </c>
      <c r="M101" s="317">
        <v>0</v>
      </c>
      <c r="N101" s="317">
        <v>0</v>
      </c>
      <c r="O101" s="317">
        <v>0</v>
      </c>
      <c r="P101" s="317">
        <v>0</v>
      </c>
      <c r="Q101" s="317">
        <v>0</v>
      </c>
      <c r="R101" s="317">
        <v>0</v>
      </c>
      <c r="S101" s="317">
        <v>0</v>
      </c>
      <c r="T101" s="317">
        <v>0</v>
      </c>
      <c r="U101" s="317">
        <v>0</v>
      </c>
      <c r="V101" s="317">
        <v>0</v>
      </c>
      <c r="W101" s="317">
        <v>0</v>
      </c>
      <c r="X101" s="317">
        <v>0</v>
      </c>
      <c r="Y101" s="317">
        <v>0</v>
      </c>
      <c r="Z101" s="317">
        <v>0</v>
      </c>
      <c r="AA101" s="317">
        <v>0</v>
      </c>
      <c r="AB101" s="317">
        <v>0</v>
      </c>
      <c r="AC101" s="317">
        <v>0</v>
      </c>
      <c r="AD101" s="317">
        <v>0</v>
      </c>
      <c r="AE101" s="317">
        <v>0</v>
      </c>
      <c r="AF101" s="317">
        <v>0</v>
      </c>
      <c r="AG101" s="317">
        <v>0</v>
      </c>
      <c r="AH101" s="317">
        <v>0</v>
      </c>
      <c r="AI101" s="317">
        <v>1723</v>
      </c>
      <c r="AJ101" s="317">
        <v>1694</v>
      </c>
      <c r="AK101" s="317">
        <v>1738</v>
      </c>
      <c r="AL101" s="317">
        <v>1781</v>
      </c>
      <c r="AM101" s="317">
        <v>1651</v>
      </c>
      <c r="AN101" s="317">
        <v>1683</v>
      </c>
      <c r="AO101" s="317">
        <v>1717</v>
      </c>
      <c r="AP101" s="317">
        <v>1722</v>
      </c>
      <c r="AQ101" s="317">
        <v>1727</v>
      </c>
      <c r="AR101" s="317">
        <v>1719</v>
      </c>
      <c r="AS101" s="317">
        <v>1607</v>
      </c>
      <c r="AT101" s="317">
        <v>1675</v>
      </c>
      <c r="AU101" s="317">
        <v>1575</v>
      </c>
      <c r="AV101" s="317">
        <v>1643</v>
      </c>
      <c r="AW101" s="317">
        <v>1736</v>
      </c>
      <c r="AX101" s="317">
        <v>1765</v>
      </c>
      <c r="AY101" s="317">
        <v>1781</v>
      </c>
      <c r="AZ101" s="317">
        <v>1764</v>
      </c>
      <c r="BA101" s="317">
        <v>1705</v>
      </c>
      <c r="BB101" s="317">
        <v>1643</v>
      </c>
      <c r="BC101" s="317">
        <v>1620</v>
      </c>
      <c r="BD101" s="317">
        <v>1671</v>
      </c>
      <c r="BE101" s="317">
        <v>1750</v>
      </c>
      <c r="BF101" s="317">
        <v>1776</v>
      </c>
      <c r="BG101" s="317">
        <v>911</v>
      </c>
      <c r="BH101" s="317">
        <v>12</v>
      </c>
      <c r="BI101" s="317">
        <v>11</v>
      </c>
      <c r="BJ101" s="317">
        <v>12</v>
      </c>
      <c r="BK101" s="317">
        <v>12</v>
      </c>
      <c r="BL101" s="317">
        <v>11</v>
      </c>
      <c r="BM101" s="317">
        <v>10</v>
      </c>
      <c r="BN101" s="317">
        <v>0</v>
      </c>
      <c r="BO101" s="317">
        <v>0</v>
      </c>
      <c r="BP101" s="317">
        <v>0</v>
      </c>
      <c r="BQ101" s="317">
        <v>0</v>
      </c>
      <c r="BR101" s="317">
        <v>0</v>
      </c>
      <c r="BS101" s="317">
        <v>0</v>
      </c>
      <c r="BT101" s="317">
        <v>0</v>
      </c>
      <c r="BU101" s="317">
        <v>0</v>
      </c>
      <c r="BV101" s="317">
        <v>0</v>
      </c>
      <c r="BW101" s="317">
        <v>0</v>
      </c>
      <c r="BX101" s="317">
        <v>0</v>
      </c>
      <c r="BY101" s="317">
        <v>0</v>
      </c>
      <c r="BZ101" s="317">
        <v>0</v>
      </c>
      <c r="CA101" s="317">
        <v>0</v>
      </c>
      <c r="CB101" s="317">
        <v>0</v>
      </c>
      <c r="CC101" s="318">
        <v>0</v>
      </c>
    </row>
    <row r="102" spans="1:81" x14ac:dyDescent="0.4">
      <c r="A102" s="49"/>
      <c r="B102" s="178" t="s">
        <v>651</v>
      </c>
      <c r="D102" s="317">
        <v>0</v>
      </c>
      <c r="E102" s="317">
        <v>0</v>
      </c>
      <c r="F102" s="317">
        <v>0</v>
      </c>
      <c r="G102" s="317">
        <v>0</v>
      </c>
      <c r="H102" s="317">
        <v>0</v>
      </c>
      <c r="I102" s="317">
        <v>0</v>
      </c>
      <c r="J102" s="317">
        <v>0</v>
      </c>
      <c r="K102" s="317">
        <v>0</v>
      </c>
      <c r="L102" s="317">
        <v>0</v>
      </c>
      <c r="M102" s="317">
        <v>0</v>
      </c>
      <c r="N102" s="317">
        <v>0</v>
      </c>
      <c r="O102" s="317">
        <v>0</v>
      </c>
      <c r="P102" s="317">
        <v>0</v>
      </c>
      <c r="Q102" s="317">
        <v>0</v>
      </c>
      <c r="R102" s="317">
        <v>0</v>
      </c>
      <c r="S102" s="317">
        <v>0</v>
      </c>
      <c r="T102" s="317">
        <v>0</v>
      </c>
      <c r="U102" s="317">
        <v>0</v>
      </c>
      <c r="V102" s="317">
        <v>0</v>
      </c>
      <c r="W102" s="317">
        <v>0</v>
      </c>
      <c r="X102" s="317">
        <v>0</v>
      </c>
      <c r="Y102" s="317">
        <v>0</v>
      </c>
      <c r="Z102" s="317">
        <v>0</v>
      </c>
      <c r="AA102" s="317">
        <v>0</v>
      </c>
      <c r="AB102" s="317">
        <v>0</v>
      </c>
      <c r="AC102" s="317">
        <v>0</v>
      </c>
      <c r="AD102" s="317">
        <v>0</v>
      </c>
      <c r="AE102" s="317">
        <v>0</v>
      </c>
      <c r="AF102" s="317">
        <v>0</v>
      </c>
      <c r="AG102" s="317">
        <v>0</v>
      </c>
      <c r="AH102" s="317">
        <v>0</v>
      </c>
      <c r="AI102" s="317">
        <v>207</v>
      </c>
      <c r="AJ102" s="317">
        <v>205</v>
      </c>
      <c r="AK102" s="317">
        <v>221</v>
      </c>
      <c r="AL102" s="317">
        <v>240</v>
      </c>
      <c r="AM102" s="317">
        <v>241</v>
      </c>
      <c r="AN102" s="317">
        <v>273</v>
      </c>
      <c r="AO102" s="317">
        <v>301</v>
      </c>
      <c r="AP102" s="317">
        <v>327</v>
      </c>
      <c r="AQ102" s="317">
        <v>352</v>
      </c>
      <c r="AR102" s="317">
        <v>247</v>
      </c>
      <c r="AS102" s="317">
        <v>290</v>
      </c>
      <c r="AT102" s="317">
        <v>330</v>
      </c>
      <c r="AU102" s="317">
        <v>375</v>
      </c>
      <c r="AV102" s="317">
        <v>425</v>
      </c>
      <c r="AW102" s="317">
        <v>527</v>
      </c>
      <c r="AX102" s="317">
        <v>618</v>
      </c>
      <c r="AY102" s="317">
        <v>739</v>
      </c>
      <c r="AZ102" s="317">
        <v>786</v>
      </c>
      <c r="BA102" s="317">
        <v>849</v>
      </c>
      <c r="BB102" s="317">
        <v>898</v>
      </c>
      <c r="BC102" s="317">
        <v>932</v>
      </c>
      <c r="BD102" s="317">
        <v>994</v>
      </c>
      <c r="BE102" s="317">
        <v>1048</v>
      </c>
      <c r="BF102" s="317">
        <v>1091</v>
      </c>
      <c r="BG102" s="317">
        <v>1121</v>
      </c>
      <c r="BH102" s="317">
        <v>1137</v>
      </c>
      <c r="BI102" s="317">
        <v>1139</v>
      </c>
      <c r="BJ102" s="317">
        <v>1142</v>
      </c>
      <c r="BK102" s="317">
        <v>1133</v>
      </c>
      <c r="BL102" s="317">
        <v>1128</v>
      </c>
      <c r="BM102" s="317">
        <v>1099</v>
      </c>
      <c r="BN102" s="317">
        <v>0</v>
      </c>
      <c r="BO102" s="317">
        <v>0</v>
      </c>
      <c r="BP102" s="317">
        <v>0</v>
      </c>
      <c r="BQ102" s="317">
        <v>0</v>
      </c>
      <c r="BR102" s="317">
        <v>0</v>
      </c>
      <c r="BS102" s="317">
        <v>0</v>
      </c>
      <c r="BT102" s="317">
        <v>0</v>
      </c>
      <c r="BU102" s="317">
        <v>0</v>
      </c>
      <c r="BV102" s="317">
        <v>0</v>
      </c>
      <c r="BW102" s="317">
        <v>0</v>
      </c>
      <c r="BX102" s="317">
        <v>0</v>
      </c>
      <c r="BY102" s="317">
        <v>0</v>
      </c>
      <c r="BZ102" s="317">
        <v>0</v>
      </c>
      <c r="CA102" s="317">
        <v>0</v>
      </c>
      <c r="CB102" s="317">
        <v>0</v>
      </c>
      <c r="CC102" s="318">
        <v>0</v>
      </c>
    </row>
    <row r="103" spans="1:81" x14ac:dyDescent="0.4">
      <c r="A103" s="49"/>
      <c r="B103" s="178" t="s">
        <v>667</v>
      </c>
      <c r="D103" s="317">
        <v>0</v>
      </c>
      <c r="E103" s="317">
        <v>0</v>
      </c>
      <c r="F103" s="317">
        <v>0</v>
      </c>
      <c r="G103" s="317">
        <v>0</v>
      </c>
      <c r="H103" s="317">
        <v>0</v>
      </c>
      <c r="I103" s="317">
        <v>0</v>
      </c>
      <c r="J103" s="317">
        <v>0</v>
      </c>
      <c r="K103" s="317">
        <v>0</v>
      </c>
      <c r="L103" s="317">
        <v>0</v>
      </c>
      <c r="M103" s="317">
        <v>0</v>
      </c>
      <c r="N103" s="317">
        <v>0</v>
      </c>
      <c r="O103" s="317">
        <v>0</v>
      </c>
      <c r="P103" s="317">
        <v>0</v>
      </c>
      <c r="Q103" s="317">
        <v>0</v>
      </c>
      <c r="R103" s="317">
        <v>0</v>
      </c>
      <c r="S103" s="317">
        <v>0</v>
      </c>
      <c r="T103" s="317">
        <v>0</v>
      </c>
      <c r="U103" s="317">
        <v>0</v>
      </c>
      <c r="V103" s="317">
        <v>0</v>
      </c>
      <c r="W103" s="317">
        <v>0</v>
      </c>
      <c r="X103" s="317">
        <v>0</v>
      </c>
      <c r="Y103" s="317">
        <v>0</v>
      </c>
      <c r="Z103" s="317">
        <v>0</v>
      </c>
      <c r="AA103" s="317">
        <v>0</v>
      </c>
      <c r="AB103" s="317">
        <v>0</v>
      </c>
      <c r="AC103" s="317">
        <v>0</v>
      </c>
      <c r="AD103" s="317">
        <v>0</v>
      </c>
      <c r="AE103" s="317">
        <v>0</v>
      </c>
      <c r="AF103" s="317">
        <v>0</v>
      </c>
      <c r="AG103" s="317">
        <v>0</v>
      </c>
      <c r="AH103" s="317">
        <v>0</v>
      </c>
      <c r="AI103" s="317">
        <v>306</v>
      </c>
      <c r="AJ103" s="317">
        <v>316</v>
      </c>
      <c r="AK103" s="317">
        <v>369</v>
      </c>
      <c r="AL103" s="317">
        <v>415</v>
      </c>
      <c r="AM103" s="317">
        <v>449</v>
      </c>
      <c r="AN103" s="317">
        <v>492</v>
      </c>
      <c r="AO103" s="317">
        <v>575</v>
      </c>
      <c r="AP103" s="317">
        <v>602</v>
      </c>
      <c r="AQ103" s="317">
        <v>629</v>
      </c>
      <c r="AR103" s="317">
        <v>694</v>
      </c>
      <c r="AS103" s="317">
        <v>756</v>
      </c>
      <c r="AT103" s="317">
        <v>793</v>
      </c>
      <c r="AU103" s="317">
        <v>871</v>
      </c>
      <c r="AV103" s="317">
        <v>957</v>
      </c>
      <c r="AW103" s="317">
        <v>1013</v>
      </c>
      <c r="AX103" s="317">
        <v>1039</v>
      </c>
      <c r="AY103" s="317">
        <v>1056</v>
      </c>
      <c r="AZ103" s="317">
        <v>1059</v>
      </c>
      <c r="BA103" s="317">
        <v>995</v>
      </c>
      <c r="BB103" s="317">
        <v>949</v>
      </c>
      <c r="BC103" s="317">
        <v>931</v>
      </c>
      <c r="BD103" s="317">
        <v>913</v>
      </c>
      <c r="BE103" s="317">
        <v>886</v>
      </c>
      <c r="BF103" s="317">
        <v>857</v>
      </c>
      <c r="BG103" s="317">
        <v>841</v>
      </c>
      <c r="BH103" s="317">
        <v>805</v>
      </c>
      <c r="BI103" s="317">
        <v>780</v>
      </c>
      <c r="BJ103" s="317">
        <v>771</v>
      </c>
      <c r="BK103" s="317">
        <v>750</v>
      </c>
      <c r="BL103" s="317">
        <v>735</v>
      </c>
      <c r="BM103" s="317">
        <v>693</v>
      </c>
      <c r="BN103" s="317">
        <v>0</v>
      </c>
      <c r="BO103" s="317">
        <v>0</v>
      </c>
      <c r="BP103" s="317">
        <v>0</v>
      </c>
      <c r="BQ103" s="317">
        <v>0</v>
      </c>
      <c r="BR103" s="317">
        <v>0</v>
      </c>
      <c r="BS103" s="317">
        <v>0</v>
      </c>
      <c r="BT103" s="317">
        <v>0</v>
      </c>
      <c r="BU103" s="317">
        <v>0</v>
      </c>
      <c r="BV103" s="317">
        <v>0</v>
      </c>
      <c r="BW103" s="317">
        <v>0</v>
      </c>
      <c r="BX103" s="317">
        <v>0</v>
      </c>
      <c r="BY103" s="317">
        <v>0</v>
      </c>
      <c r="BZ103" s="317">
        <v>0</v>
      </c>
      <c r="CA103" s="317">
        <v>0</v>
      </c>
      <c r="CB103" s="317">
        <v>0</v>
      </c>
      <c r="CC103" s="318">
        <v>0</v>
      </c>
    </row>
    <row r="104" spans="1:81" x14ac:dyDescent="0.4">
      <c r="A104" s="49"/>
      <c r="B104" s="178" t="s">
        <v>676</v>
      </c>
      <c r="D104" s="317">
        <v>0</v>
      </c>
      <c r="E104" s="317">
        <v>0</v>
      </c>
      <c r="F104" s="317">
        <v>0</v>
      </c>
      <c r="G104" s="317">
        <v>0</v>
      </c>
      <c r="H104" s="317">
        <v>0</v>
      </c>
      <c r="I104" s="317">
        <v>0</v>
      </c>
      <c r="J104" s="317">
        <v>0</v>
      </c>
      <c r="K104" s="317">
        <v>0</v>
      </c>
      <c r="L104" s="317">
        <v>0</v>
      </c>
      <c r="M104" s="317">
        <v>0</v>
      </c>
      <c r="N104" s="317">
        <v>0</v>
      </c>
      <c r="O104" s="317">
        <v>0</v>
      </c>
      <c r="P104" s="317">
        <v>0</v>
      </c>
      <c r="Q104" s="317">
        <v>0</v>
      </c>
      <c r="R104" s="317">
        <v>0</v>
      </c>
      <c r="S104" s="317">
        <v>0</v>
      </c>
      <c r="T104" s="317">
        <v>0</v>
      </c>
      <c r="U104" s="317">
        <v>0</v>
      </c>
      <c r="V104" s="317">
        <v>0</v>
      </c>
      <c r="W104" s="317">
        <v>0</v>
      </c>
      <c r="X104" s="317">
        <v>0</v>
      </c>
      <c r="Y104" s="317">
        <v>0</v>
      </c>
      <c r="Z104" s="317">
        <v>0</v>
      </c>
      <c r="AA104" s="317">
        <v>0</v>
      </c>
      <c r="AB104" s="317">
        <v>0</v>
      </c>
      <c r="AC104" s="317">
        <v>0</v>
      </c>
      <c r="AD104" s="317">
        <v>0</v>
      </c>
      <c r="AE104" s="317">
        <v>0</v>
      </c>
      <c r="AF104" s="317">
        <v>0</v>
      </c>
      <c r="AG104" s="317">
        <v>0</v>
      </c>
      <c r="AH104" s="317">
        <v>0</v>
      </c>
      <c r="AI104" s="317">
        <v>51</v>
      </c>
      <c r="AJ104" s="317">
        <v>49</v>
      </c>
      <c r="AK104" s="317">
        <v>77</v>
      </c>
      <c r="AL104" s="317">
        <v>110</v>
      </c>
      <c r="AM104" s="317">
        <v>182</v>
      </c>
      <c r="AN104" s="317">
        <v>208</v>
      </c>
      <c r="AO104" s="317">
        <v>224</v>
      </c>
      <c r="AP104" s="317">
        <v>228</v>
      </c>
      <c r="AQ104" s="317">
        <v>231</v>
      </c>
      <c r="AR104" s="317">
        <v>180</v>
      </c>
      <c r="AS104" s="317">
        <v>293</v>
      </c>
      <c r="AT104" s="317">
        <v>319</v>
      </c>
      <c r="AU104" s="317">
        <v>331</v>
      </c>
      <c r="AV104" s="317">
        <v>401</v>
      </c>
      <c r="AW104" s="317">
        <v>446</v>
      </c>
      <c r="AX104" s="317">
        <v>425</v>
      </c>
      <c r="AY104" s="317">
        <v>422</v>
      </c>
      <c r="AZ104" s="317">
        <v>444</v>
      </c>
      <c r="BA104" s="317">
        <v>394</v>
      </c>
      <c r="BB104" s="317">
        <v>345</v>
      </c>
      <c r="BC104" s="317">
        <v>339</v>
      </c>
      <c r="BD104" s="317">
        <v>323</v>
      </c>
      <c r="BE104" s="317">
        <v>301</v>
      </c>
      <c r="BF104" s="317">
        <v>265</v>
      </c>
      <c r="BG104" s="317">
        <v>256</v>
      </c>
      <c r="BH104" s="317">
        <v>233</v>
      </c>
      <c r="BI104" s="317">
        <v>212</v>
      </c>
      <c r="BJ104" s="317">
        <v>211</v>
      </c>
      <c r="BK104" s="317">
        <v>222</v>
      </c>
      <c r="BL104" s="317">
        <v>214</v>
      </c>
      <c r="BM104" s="317">
        <v>133</v>
      </c>
      <c r="BN104" s="317">
        <v>0</v>
      </c>
      <c r="BO104" s="317">
        <v>0</v>
      </c>
      <c r="BP104" s="317">
        <v>0</v>
      </c>
      <c r="BQ104" s="317">
        <v>0</v>
      </c>
      <c r="BR104" s="317">
        <v>0</v>
      </c>
      <c r="BS104" s="317">
        <v>0</v>
      </c>
      <c r="BT104" s="317">
        <v>0</v>
      </c>
      <c r="BU104" s="317">
        <v>0</v>
      </c>
      <c r="BV104" s="317">
        <v>0</v>
      </c>
      <c r="BW104" s="317">
        <v>0</v>
      </c>
      <c r="BX104" s="317">
        <v>0</v>
      </c>
      <c r="BY104" s="317">
        <v>0</v>
      </c>
      <c r="BZ104" s="317">
        <v>0</v>
      </c>
      <c r="CA104" s="317">
        <v>0</v>
      </c>
      <c r="CB104" s="317">
        <v>0</v>
      </c>
      <c r="CC104" s="318">
        <v>0</v>
      </c>
    </row>
    <row r="105" spans="1:81" ht="15.4" thickBot="1" x14ac:dyDescent="0.45">
      <c r="A105" s="104"/>
      <c r="B105" s="383"/>
      <c r="C105" s="333"/>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c r="BJ105" s="345"/>
      <c r="BK105" s="345"/>
      <c r="BL105" s="345"/>
      <c r="BM105" s="345"/>
      <c r="BN105" s="345"/>
      <c r="BO105" s="345"/>
      <c r="BP105" s="345"/>
      <c r="BQ105" s="345"/>
      <c r="BR105" s="345"/>
      <c r="BS105" s="345"/>
      <c r="BT105" s="345"/>
      <c r="BU105" s="345"/>
      <c r="BV105" s="345"/>
      <c r="BW105" s="345"/>
      <c r="BX105" s="345"/>
      <c r="BY105" s="345"/>
      <c r="BZ105" s="345"/>
      <c r="CA105" s="345"/>
      <c r="CB105" s="345"/>
      <c r="CC105" s="34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1"/>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4"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336"/>
      <c r="BW1" s="336"/>
    </row>
    <row r="2" spans="1:81" ht="15.75" customHeight="1" x14ac:dyDescent="0.4">
      <c r="A2" s="45" t="s">
        <v>45</v>
      </c>
      <c r="B2" s="18" t="s">
        <v>677</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6.25" customHeight="1" x14ac:dyDescent="0.4">
      <c r="A4" s="413"/>
      <c r="B4" s="93" t="s">
        <v>133</v>
      </c>
      <c r="C4" s="359"/>
      <c r="D4" s="314">
        <f t="shared" ref="D4:Y4" si="0">SUM(D6,D10,D13)</f>
        <v>0</v>
      </c>
      <c r="E4" s="314">
        <f t="shared" si="0"/>
        <v>0</v>
      </c>
      <c r="F4" s="314">
        <f t="shared" si="0"/>
        <v>0</v>
      </c>
      <c r="G4" s="314">
        <f t="shared" si="0"/>
        <v>0</v>
      </c>
      <c r="H4" s="314">
        <f t="shared" si="0"/>
        <v>0</v>
      </c>
      <c r="I4" s="314">
        <f t="shared" si="0"/>
        <v>0</v>
      </c>
      <c r="J4" s="314">
        <f t="shared" si="0"/>
        <v>0</v>
      </c>
      <c r="K4" s="314">
        <f t="shared" si="0"/>
        <v>0</v>
      </c>
      <c r="L4" s="314">
        <f t="shared" si="0"/>
        <v>0</v>
      </c>
      <c r="M4" s="314">
        <f t="shared" si="0"/>
        <v>0</v>
      </c>
      <c r="N4" s="314">
        <f t="shared" si="0"/>
        <v>0</v>
      </c>
      <c r="O4" s="314">
        <f t="shared" si="0"/>
        <v>0</v>
      </c>
      <c r="P4" s="314">
        <f t="shared" si="0"/>
        <v>0</v>
      </c>
      <c r="Q4" s="314">
        <f t="shared" si="0"/>
        <v>0</v>
      </c>
      <c r="R4" s="314">
        <f t="shared" si="0"/>
        <v>0</v>
      </c>
      <c r="S4" s="314">
        <f t="shared" si="0"/>
        <v>0</v>
      </c>
      <c r="T4" s="314">
        <f t="shared" si="0"/>
        <v>0</v>
      </c>
      <c r="U4" s="314">
        <f t="shared" si="0"/>
        <v>0</v>
      </c>
      <c r="V4" s="314">
        <f t="shared" si="0"/>
        <v>0</v>
      </c>
      <c r="W4" s="314">
        <f t="shared" si="0"/>
        <v>0</v>
      </c>
      <c r="X4" s="314">
        <f t="shared" si="0"/>
        <v>0</v>
      </c>
      <c r="Y4" s="314">
        <f t="shared" si="0"/>
        <v>0</v>
      </c>
      <c r="Z4" s="314">
        <f t="shared" ref="Z4:BK4" si="1">SUM(Z6,Z10,Z13,Z16,Z18)</f>
        <v>76.699999999999989</v>
      </c>
      <c r="AA4" s="314">
        <f t="shared" si="1"/>
        <v>83.800000000000011</v>
      </c>
      <c r="AB4" s="314">
        <f t="shared" si="1"/>
        <v>92.7</v>
      </c>
      <c r="AC4" s="314">
        <f t="shared" si="1"/>
        <v>103.7</v>
      </c>
      <c r="AD4" s="314">
        <f t="shared" si="1"/>
        <v>130.80000000000001</v>
      </c>
      <c r="AE4" s="314">
        <f t="shared" si="1"/>
        <v>171.1</v>
      </c>
      <c r="AF4" s="314">
        <f t="shared" si="1"/>
        <v>196.7</v>
      </c>
      <c r="AG4" s="314">
        <f t="shared" si="1"/>
        <v>224.6</v>
      </c>
      <c r="AH4" s="314">
        <f t="shared" si="1"/>
        <v>253</v>
      </c>
      <c r="AI4" s="314">
        <f t="shared" si="1"/>
        <v>285</v>
      </c>
      <c r="AJ4" s="314">
        <f t="shared" si="1"/>
        <v>329</v>
      </c>
      <c r="AK4" s="314">
        <f t="shared" si="1"/>
        <v>367</v>
      </c>
      <c r="AL4" s="314">
        <f t="shared" si="1"/>
        <v>399</v>
      </c>
      <c r="AM4" s="314">
        <f t="shared" si="1"/>
        <v>428</v>
      </c>
      <c r="AN4" s="314">
        <f t="shared" si="1"/>
        <v>441</v>
      </c>
      <c r="AO4" s="314">
        <f t="shared" si="1"/>
        <v>470</v>
      </c>
      <c r="AP4" s="314">
        <f t="shared" si="1"/>
        <v>505</v>
      </c>
      <c r="AQ4" s="314">
        <f t="shared" si="1"/>
        <v>514.10200000000009</v>
      </c>
      <c r="AR4" s="314">
        <f t="shared" si="1"/>
        <v>513.58300000000008</v>
      </c>
      <c r="AS4" s="314">
        <f t="shared" si="1"/>
        <v>533.13800000000003</v>
      </c>
      <c r="AT4" s="314">
        <f t="shared" si="1"/>
        <v>584.37099999999998</v>
      </c>
      <c r="AU4" s="314">
        <f t="shared" si="1"/>
        <v>654.65499413448993</v>
      </c>
      <c r="AV4" s="314">
        <f t="shared" si="1"/>
        <v>667.50399999999991</v>
      </c>
      <c r="AW4" s="314">
        <f t="shared" si="1"/>
        <v>686.28399999999988</v>
      </c>
      <c r="AX4" s="314">
        <f t="shared" si="1"/>
        <v>710.02199999999993</v>
      </c>
      <c r="AY4" s="314">
        <f t="shared" si="1"/>
        <v>734.97559504132221</v>
      </c>
      <c r="AZ4" s="314">
        <f t="shared" si="1"/>
        <v>748.39700000000005</v>
      </c>
      <c r="BA4" s="314">
        <f t="shared" si="1"/>
        <v>751.94600000000003</v>
      </c>
      <c r="BB4" s="314">
        <f t="shared" si="1"/>
        <v>769.20972503840244</v>
      </c>
      <c r="BC4" s="314">
        <f t="shared" si="1"/>
        <v>763.73799999999994</v>
      </c>
      <c r="BD4" s="314">
        <f t="shared" si="1"/>
        <v>770.87267336961202</v>
      </c>
      <c r="BE4" s="314">
        <f t="shared" si="1"/>
        <v>792.85709700000007</v>
      </c>
      <c r="BF4" s="314">
        <f t="shared" si="1"/>
        <v>802.21727761258762</v>
      </c>
      <c r="BG4" s="314">
        <f t="shared" si="1"/>
        <v>802.82745841250244</v>
      </c>
      <c r="BH4" s="314">
        <f t="shared" si="1"/>
        <v>815.19508900000005</v>
      </c>
      <c r="BI4" s="314">
        <f t="shared" si="1"/>
        <v>834.12734177900018</v>
      </c>
      <c r="BJ4" s="314">
        <f t="shared" si="1"/>
        <v>823.13039853999976</v>
      </c>
      <c r="BK4" s="314">
        <f t="shared" si="1"/>
        <v>822.24543098380013</v>
      </c>
      <c r="BL4" s="314">
        <f t="shared" ref="BL4:CC4" si="2">SUM(BL6,BL10,BL13,BL15,BL18)</f>
        <v>853.28739183000016</v>
      </c>
      <c r="BM4" s="314">
        <f t="shared" si="2"/>
        <v>886.07535800000016</v>
      </c>
      <c r="BN4" s="314">
        <f t="shared" si="2"/>
        <v>935.91351682000004</v>
      </c>
      <c r="BO4" s="314">
        <f t="shared" si="2"/>
        <v>934.84436764999998</v>
      </c>
      <c r="BP4" s="314">
        <f t="shared" si="2"/>
        <v>956.67538677023606</v>
      </c>
      <c r="BQ4" s="314">
        <f t="shared" si="2"/>
        <v>955.36992824000004</v>
      </c>
      <c r="BR4" s="314">
        <f t="shared" si="2"/>
        <v>990.27274720504909</v>
      </c>
      <c r="BS4" s="314">
        <f t="shared" si="2"/>
        <v>981.8956384411166</v>
      </c>
      <c r="BT4" s="314">
        <f t="shared" si="2"/>
        <v>944.54616344999977</v>
      </c>
      <c r="BU4" s="314">
        <f t="shared" si="2"/>
        <v>930.13222866000024</v>
      </c>
      <c r="BV4" s="314">
        <f t="shared" si="2"/>
        <v>923.82389724765926</v>
      </c>
      <c r="BW4" s="314">
        <f t="shared" si="2"/>
        <v>916.44816290999995</v>
      </c>
      <c r="BX4" s="314">
        <f t="shared" si="2"/>
        <v>795.1898418177235</v>
      </c>
      <c r="BY4" s="314">
        <f t="shared" si="2"/>
        <v>781.97862667514642</v>
      </c>
      <c r="BZ4" s="314">
        <f t="shared" si="2"/>
        <v>761.06682711205599</v>
      </c>
      <c r="CA4" s="314">
        <f t="shared" si="2"/>
        <v>751.37055783937137</v>
      </c>
      <c r="CB4" s="314">
        <f t="shared" si="2"/>
        <v>736.4016933338429</v>
      </c>
      <c r="CC4" s="315">
        <f t="shared" si="2"/>
        <v>723.80128150284111</v>
      </c>
    </row>
    <row r="5" spans="1:81" s="219" customFormat="1" ht="26.25" customHeight="1" x14ac:dyDescent="0.4">
      <c r="A5" s="413"/>
      <c r="B5" s="210" t="s">
        <v>678</v>
      </c>
      <c r="C5" s="359"/>
      <c r="D5" s="314"/>
      <c r="E5" s="314"/>
      <c r="F5" s="314"/>
      <c r="G5" s="314"/>
      <c r="H5" s="314"/>
      <c r="I5" s="314"/>
      <c r="J5" s="314"/>
      <c r="K5" s="314"/>
      <c r="L5" s="314"/>
      <c r="M5" s="314"/>
      <c r="N5" s="314"/>
      <c r="O5" s="314"/>
      <c r="P5" s="314"/>
      <c r="Q5" s="314"/>
      <c r="R5" s="314"/>
      <c r="S5" s="314"/>
      <c r="T5" s="314"/>
      <c r="U5" s="314"/>
      <c r="V5" s="314"/>
      <c r="W5" s="314"/>
      <c r="X5" s="314"/>
      <c r="Y5" s="314"/>
      <c r="Z5" s="314">
        <f t="shared" ref="Z5:BE5" si="3">Z6+Z10+Z13</f>
        <v>76.699999999999989</v>
      </c>
      <c r="AA5" s="314">
        <f t="shared" si="3"/>
        <v>83.800000000000011</v>
      </c>
      <c r="AB5" s="314">
        <f t="shared" si="3"/>
        <v>92.7</v>
      </c>
      <c r="AC5" s="314">
        <f t="shared" si="3"/>
        <v>103.7</v>
      </c>
      <c r="AD5" s="314">
        <f t="shared" si="3"/>
        <v>130.80000000000001</v>
      </c>
      <c r="AE5" s="314">
        <f t="shared" si="3"/>
        <v>171.1</v>
      </c>
      <c r="AF5" s="314">
        <f t="shared" si="3"/>
        <v>196.7</v>
      </c>
      <c r="AG5" s="314">
        <f t="shared" si="3"/>
        <v>224.6</v>
      </c>
      <c r="AH5" s="314">
        <f t="shared" si="3"/>
        <v>253</v>
      </c>
      <c r="AI5" s="314">
        <f t="shared" si="3"/>
        <v>285</v>
      </c>
      <c r="AJ5" s="314">
        <f t="shared" si="3"/>
        <v>329</v>
      </c>
      <c r="AK5" s="314">
        <f t="shared" si="3"/>
        <v>367</v>
      </c>
      <c r="AL5" s="314">
        <f t="shared" si="3"/>
        <v>399</v>
      </c>
      <c r="AM5" s="314">
        <f t="shared" si="3"/>
        <v>428</v>
      </c>
      <c r="AN5" s="314">
        <f t="shared" si="3"/>
        <v>441</v>
      </c>
      <c r="AO5" s="314">
        <f t="shared" si="3"/>
        <v>470</v>
      </c>
      <c r="AP5" s="314">
        <f t="shared" si="3"/>
        <v>505</v>
      </c>
      <c r="AQ5" s="314">
        <f t="shared" si="3"/>
        <v>514.10200000000009</v>
      </c>
      <c r="AR5" s="314">
        <f t="shared" si="3"/>
        <v>513.58300000000008</v>
      </c>
      <c r="AS5" s="314">
        <f t="shared" si="3"/>
        <v>533.13800000000003</v>
      </c>
      <c r="AT5" s="314">
        <f t="shared" si="3"/>
        <v>584.37099999999998</v>
      </c>
      <c r="AU5" s="314">
        <f t="shared" si="3"/>
        <v>654.65499413448993</v>
      </c>
      <c r="AV5" s="314">
        <f t="shared" si="3"/>
        <v>667.50399999999991</v>
      </c>
      <c r="AW5" s="314">
        <f t="shared" si="3"/>
        <v>686.28399999999988</v>
      </c>
      <c r="AX5" s="314">
        <f t="shared" si="3"/>
        <v>706.56499999999994</v>
      </c>
      <c r="AY5" s="314">
        <f t="shared" si="3"/>
        <v>730.84699999999987</v>
      </c>
      <c r="AZ5" s="314">
        <f t="shared" si="3"/>
        <v>742.93900000000008</v>
      </c>
      <c r="BA5" s="314">
        <f t="shared" si="3"/>
        <v>746.97900000000004</v>
      </c>
      <c r="BB5" s="314">
        <f t="shared" si="3"/>
        <v>760.91300000000001</v>
      </c>
      <c r="BC5" s="314">
        <f t="shared" si="3"/>
        <v>753.17499999999995</v>
      </c>
      <c r="BD5" s="314">
        <f t="shared" si="3"/>
        <v>759</v>
      </c>
      <c r="BE5" s="314">
        <f t="shared" si="3"/>
        <v>778.45800000000008</v>
      </c>
      <c r="BF5" s="314">
        <f t="shared" ref="BF5:CC5" si="4">BF6+BF10+BF13</f>
        <v>782.50758261258761</v>
      </c>
      <c r="BG5" s="314">
        <f t="shared" si="4"/>
        <v>783.48695761035617</v>
      </c>
      <c r="BH5" s="314">
        <f t="shared" si="4"/>
        <v>794.55200000000002</v>
      </c>
      <c r="BI5" s="314">
        <f t="shared" si="4"/>
        <v>787.58934177900016</v>
      </c>
      <c r="BJ5" s="314">
        <f t="shared" si="4"/>
        <v>790.4603985399998</v>
      </c>
      <c r="BK5" s="314">
        <f t="shared" si="4"/>
        <v>794.80543098380008</v>
      </c>
      <c r="BL5" s="314">
        <f t="shared" si="4"/>
        <v>816.22339083000008</v>
      </c>
      <c r="BM5" s="314">
        <f t="shared" si="4"/>
        <v>843.82698400000015</v>
      </c>
      <c r="BN5" s="314">
        <f t="shared" si="4"/>
        <v>888.44639182000003</v>
      </c>
      <c r="BO5" s="314">
        <f t="shared" si="4"/>
        <v>887.63814664999995</v>
      </c>
      <c r="BP5" s="314">
        <f t="shared" si="4"/>
        <v>905.24794301000009</v>
      </c>
      <c r="BQ5" s="314">
        <f t="shared" si="4"/>
        <v>900.69442791999995</v>
      </c>
      <c r="BR5" s="314">
        <f t="shared" si="4"/>
        <v>907.95083237504912</v>
      </c>
      <c r="BS5" s="314">
        <f t="shared" si="4"/>
        <v>892.04744098111667</v>
      </c>
      <c r="BT5" s="314">
        <f t="shared" si="4"/>
        <v>861.11320264999983</v>
      </c>
      <c r="BU5" s="314">
        <f t="shared" si="4"/>
        <v>840.41455076000022</v>
      </c>
      <c r="BV5" s="314">
        <f t="shared" si="4"/>
        <v>837.9986454000001</v>
      </c>
      <c r="BW5" s="314">
        <f t="shared" si="4"/>
        <v>830.78183790999992</v>
      </c>
      <c r="BX5" s="314">
        <f t="shared" si="4"/>
        <v>720.58335243198417</v>
      </c>
      <c r="BY5" s="314">
        <f t="shared" si="4"/>
        <v>689.91289612379262</v>
      </c>
      <c r="BZ5" s="314">
        <f t="shared" si="4"/>
        <v>678.63631408127094</v>
      </c>
      <c r="CA5" s="314">
        <f t="shared" si="4"/>
        <v>669.2689303965218</v>
      </c>
      <c r="CB5" s="314">
        <f t="shared" si="4"/>
        <v>654.93639413285177</v>
      </c>
      <c r="CC5" s="315">
        <f t="shared" si="4"/>
        <v>642.33598230185009</v>
      </c>
    </row>
    <row r="6" spans="1:81" ht="15" customHeight="1" x14ac:dyDescent="0.4">
      <c r="A6" s="414"/>
      <c r="B6" s="178" t="s">
        <v>679</v>
      </c>
      <c r="C6" s="49"/>
      <c r="D6" s="317">
        <v>0</v>
      </c>
      <c r="E6" s="317">
        <v>0</v>
      </c>
      <c r="F6" s="317">
        <v>0</v>
      </c>
      <c r="G6" s="317">
        <v>0</v>
      </c>
      <c r="H6" s="317">
        <v>0</v>
      </c>
      <c r="I6" s="317">
        <v>0</v>
      </c>
      <c r="J6" s="317">
        <v>0</v>
      </c>
      <c r="K6" s="317">
        <v>0</v>
      </c>
      <c r="L6" s="317">
        <v>0</v>
      </c>
      <c r="M6" s="317">
        <v>0</v>
      </c>
      <c r="N6" s="317">
        <v>0</v>
      </c>
      <c r="O6" s="317">
        <v>0</v>
      </c>
      <c r="P6" s="317">
        <v>0</v>
      </c>
      <c r="Q6" s="317">
        <v>0</v>
      </c>
      <c r="R6" s="317">
        <v>0</v>
      </c>
      <c r="S6" s="317">
        <v>0</v>
      </c>
      <c r="T6" s="317">
        <v>0</v>
      </c>
      <c r="U6" s="317">
        <v>0</v>
      </c>
      <c r="V6" s="317">
        <v>0</v>
      </c>
      <c r="W6" s="317">
        <v>0</v>
      </c>
      <c r="X6" s="317">
        <v>0</v>
      </c>
      <c r="Y6" s="317">
        <v>0</v>
      </c>
      <c r="Z6" s="317">
        <v>64.599999999999994</v>
      </c>
      <c r="AA6" s="317">
        <v>70.7</v>
      </c>
      <c r="AB6" s="317">
        <v>78.099999999999994</v>
      </c>
      <c r="AC6" s="317">
        <v>87.3</v>
      </c>
      <c r="AD6" s="317">
        <v>110.1</v>
      </c>
      <c r="AE6" s="317">
        <v>144.6</v>
      </c>
      <c r="AF6" s="317">
        <v>167.2</v>
      </c>
      <c r="AG6" s="317">
        <v>191.1</v>
      </c>
      <c r="AH6" s="317">
        <v>216</v>
      </c>
      <c r="AI6" s="317">
        <v>244</v>
      </c>
      <c r="AJ6" s="317">
        <v>282</v>
      </c>
      <c r="AK6" s="317">
        <v>315</v>
      </c>
      <c r="AL6" s="317">
        <v>343</v>
      </c>
      <c r="AM6" s="317">
        <v>369</v>
      </c>
      <c r="AN6" s="317">
        <v>381</v>
      </c>
      <c r="AO6" s="317">
        <v>407</v>
      </c>
      <c r="AP6" s="317">
        <v>440</v>
      </c>
      <c r="AQ6" s="317">
        <v>453.38600000000002</v>
      </c>
      <c r="AR6" s="317">
        <v>451.27800000000002</v>
      </c>
      <c r="AS6" s="317">
        <v>469.52100000000002</v>
      </c>
      <c r="AT6" s="317">
        <v>520.06299999999999</v>
      </c>
      <c r="AU6" s="317">
        <v>586.55099413448988</v>
      </c>
      <c r="AV6" s="317">
        <f t="shared" ref="AV6:CC6" si="5">SUM(AV7:AV8)</f>
        <v>600.92999999999995</v>
      </c>
      <c r="AW6" s="317">
        <f t="shared" si="5"/>
        <v>616.15499999999997</v>
      </c>
      <c r="AX6" s="317">
        <f t="shared" si="5"/>
        <v>645.43899999999996</v>
      </c>
      <c r="AY6" s="317">
        <f t="shared" si="5"/>
        <v>669.97299999999996</v>
      </c>
      <c r="AZ6" s="317">
        <f t="shared" si="5"/>
        <v>684.82</v>
      </c>
      <c r="BA6" s="317">
        <f t="shared" si="5"/>
        <v>689.89800000000002</v>
      </c>
      <c r="BB6" s="317">
        <f t="shared" si="5"/>
        <v>709.66099999999994</v>
      </c>
      <c r="BC6" s="317">
        <f t="shared" si="5"/>
        <v>699.61199999999997</v>
      </c>
      <c r="BD6" s="317">
        <f t="shared" si="5"/>
        <v>708</v>
      </c>
      <c r="BE6" s="317">
        <f t="shared" si="5"/>
        <v>727.45800000000008</v>
      </c>
      <c r="BF6" s="317">
        <f t="shared" si="5"/>
        <v>732.7211213525876</v>
      </c>
      <c r="BG6" s="317">
        <f t="shared" si="5"/>
        <v>736.5558877814442</v>
      </c>
      <c r="BH6" s="317">
        <f t="shared" si="5"/>
        <v>749.94100000000003</v>
      </c>
      <c r="BI6" s="317">
        <f t="shared" si="5"/>
        <v>745.66237929900012</v>
      </c>
      <c r="BJ6" s="317">
        <f t="shared" si="5"/>
        <v>750.09489891999988</v>
      </c>
      <c r="BK6" s="317">
        <f t="shared" si="5"/>
        <v>755.76206665380005</v>
      </c>
      <c r="BL6" s="317">
        <f t="shared" si="5"/>
        <v>778.67019714000014</v>
      </c>
      <c r="BM6" s="317">
        <f t="shared" si="5"/>
        <v>807.08740407000005</v>
      </c>
      <c r="BN6" s="317">
        <f t="shared" si="5"/>
        <v>853.62603838000007</v>
      </c>
      <c r="BO6" s="317">
        <f t="shared" si="5"/>
        <v>854.15397472999996</v>
      </c>
      <c r="BP6" s="317">
        <f t="shared" si="5"/>
        <v>873.08095759619198</v>
      </c>
      <c r="BQ6" s="317">
        <f t="shared" si="5"/>
        <v>870.57572770000002</v>
      </c>
      <c r="BR6" s="317">
        <f t="shared" si="5"/>
        <v>879.197</v>
      </c>
      <c r="BS6" s="317">
        <f t="shared" si="5"/>
        <v>865.05799890795549</v>
      </c>
      <c r="BT6" s="317">
        <f t="shared" si="5"/>
        <v>835.61493410366666</v>
      </c>
      <c r="BU6" s="317">
        <f t="shared" si="5"/>
        <v>816.60546981378729</v>
      </c>
      <c r="BV6" s="317">
        <f t="shared" si="5"/>
        <v>815.68788701622077</v>
      </c>
      <c r="BW6" s="317">
        <f t="shared" si="5"/>
        <v>809.83314456049766</v>
      </c>
      <c r="BX6" s="317">
        <f t="shared" si="5"/>
        <v>703.85059566387986</v>
      </c>
      <c r="BY6" s="317">
        <f t="shared" si="5"/>
        <v>674.54422202939008</v>
      </c>
      <c r="BZ6" s="317">
        <f t="shared" si="5"/>
        <v>664.08896471567164</v>
      </c>
      <c r="CA6" s="317">
        <f t="shared" si="5"/>
        <v>655.62129955119633</v>
      </c>
      <c r="CB6" s="317">
        <f t="shared" si="5"/>
        <v>642.22868941404408</v>
      </c>
      <c r="CC6" s="318">
        <f t="shared" si="5"/>
        <v>630.46138674031852</v>
      </c>
    </row>
    <row r="7" spans="1:81" x14ac:dyDescent="0.4">
      <c r="A7" s="293"/>
      <c r="B7" s="265" t="s">
        <v>408</v>
      </c>
      <c r="C7" s="362"/>
      <c r="D7" s="317">
        <v>0</v>
      </c>
      <c r="E7" s="317">
        <v>0</v>
      </c>
      <c r="F7" s="317">
        <v>0</v>
      </c>
      <c r="G7" s="317">
        <v>0</v>
      </c>
      <c r="H7" s="317">
        <v>0</v>
      </c>
      <c r="I7" s="317">
        <v>0</v>
      </c>
      <c r="J7" s="317">
        <v>0</v>
      </c>
      <c r="K7" s="317">
        <v>0</v>
      </c>
      <c r="L7" s="317">
        <v>0</v>
      </c>
      <c r="M7" s="317">
        <v>0</v>
      </c>
      <c r="N7" s="317">
        <v>0</v>
      </c>
      <c r="O7" s="317">
        <v>0</v>
      </c>
      <c r="P7" s="317">
        <v>0</v>
      </c>
      <c r="Q7" s="317">
        <v>0</v>
      </c>
      <c r="R7" s="317">
        <v>0</v>
      </c>
      <c r="S7" s="317">
        <v>0</v>
      </c>
      <c r="T7" s="317">
        <v>0</v>
      </c>
      <c r="U7" s="317">
        <v>0</v>
      </c>
      <c r="V7" s="317">
        <v>0</v>
      </c>
      <c r="W7" s="317">
        <v>0</v>
      </c>
      <c r="X7" s="317">
        <v>0</v>
      </c>
      <c r="Y7" s="317">
        <v>0</v>
      </c>
      <c r="Z7" s="317">
        <v>0</v>
      </c>
      <c r="AA7" s="317">
        <v>0</v>
      </c>
      <c r="AB7" s="317">
        <v>0</v>
      </c>
      <c r="AC7" s="317">
        <v>0</v>
      </c>
      <c r="AD7" s="317">
        <v>0</v>
      </c>
      <c r="AE7" s="317">
        <v>0</v>
      </c>
      <c r="AF7" s="317">
        <v>0</v>
      </c>
      <c r="AG7" s="317">
        <v>0</v>
      </c>
      <c r="AH7" s="317">
        <v>150.86192021876099</v>
      </c>
      <c r="AI7" s="317">
        <v>169.58927529545215</v>
      </c>
      <c r="AJ7" s="317">
        <v>194.52703018605663</v>
      </c>
      <c r="AK7" s="317">
        <v>215.59324696900481</v>
      </c>
      <c r="AL7" s="317">
        <v>223.46081816684327</v>
      </c>
      <c r="AM7" s="317">
        <v>248.3824459728107</v>
      </c>
      <c r="AN7" s="317">
        <v>264.93793790353891</v>
      </c>
      <c r="AO7" s="317">
        <v>287.54597527130755</v>
      </c>
      <c r="AP7" s="317">
        <v>283.61457487886878</v>
      </c>
      <c r="AQ7" s="317">
        <v>292.24290374097916</v>
      </c>
      <c r="AR7" s="317">
        <v>287.73943877592222</v>
      </c>
      <c r="AS7" s="317">
        <v>302.68487699282929</v>
      </c>
      <c r="AT7" s="317">
        <v>333.52147044155834</v>
      </c>
      <c r="AU7" s="317">
        <v>380.80942158251628</v>
      </c>
      <c r="AV7" s="317">
        <v>384.88923407703078</v>
      </c>
      <c r="AW7" s="317">
        <v>387.87665524354281</v>
      </c>
      <c r="AX7" s="317">
        <v>409.33011150143244</v>
      </c>
      <c r="AY7" s="317">
        <v>424.97262513563601</v>
      </c>
      <c r="AZ7" s="317">
        <v>448.46025849279948</v>
      </c>
      <c r="BA7" s="317">
        <v>451.93083260759454</v>
      </c>
      <c r="BB7" s="317">
        <v>464.56368155140774</v>
      </c>
      <c r="BC7" s="317">
        <v>457.40530309547091</v>
      </c>
      <c r="BD7" s="317">
        <v>449.27100000000002</v>
      </c>
      <c r="BE7" s="317">
        <v>458.60217196123631</v>
      </c>
      <c r="BF7" s="317">
        <v>453.35111210171794</v>
      </c>
      <c r="BG7" s="317">
        <v>469.02827967669646</v>
      </c>
      <c r="BH7" s="317">
        <v>459.91899999999998</v>
      </c>
      <c r="BI7" s="317">
        <v>449.75794596037161</v>
      </c>
      <c r="BJ7" s="317">
        <v>443.13462537454694</v>
      </c>
      <c r="BK7" s="317">
        <v>416.31119045700922</v>
      </c>
      <c r="BL7" s="317">
        <v>348.6831197044811</v>
      </c>
      <c r="BM7" s="317">
        <v>354.05537931399999</v>
      </c>
      <c r="BN7" s="317">
        <v>401.20840422019995</v>
      </c>
      <c r="BO7" s="317">
        <v>390.79752025713873</v>
      </c>
      <c r="BP7" s="317">
        <v>387.51426097503168</v>
      </c>
      <c r="BQ7" s="317">
        <v>373.41078429999999</v>
      </c>
      <c r="BR7" s="317">
        <v>366.75900000000001</v>
      </c>
      <c r="BS7" s="317">
        <v>346.02319956318229</v>
      </c>
      <c r="BT7" s="317">
        <v>354.33784172217963</v>
      </c>
      <c r="BU7" s="317">
        <v>338.69333340869139</v>
      </c>
      <c r="BV7" s="317">
        <v>330.58593021450383</v>
      </c>
      <c r="BW7" s="317">
        <v>327.84507374401733</v>
      </c>
      <c r="BX7" s="317">
        <v>283.61189192986785</v>
      </c>
      <c r="BY7" s="317">
        <v>263.7808462333262</v>
      </c>
      <c r="BZ7" s="317">
        <v>252.54834058830357</v>
      </c>
      <c r="CA7" s="317">
        <v>241.7286575435941</v>
      </c>
      <c r="CB7" s="317">
        <v>229.41995803521331</v>
      </c>
      <c r="CC7" s="318">
        <v>218.1881525500965</v>
      </c>
    </row>
    <row r="8" spans="1:81" x14ac:dyDescent="0.4">
      <c r="A8" s="293"/>
      <c r="B8" s="265" t="s">
        <v>407</v>
      </c>
      <c r="C8" s="362"/>
      <c r="D8" s="317">
        <v>0</v>
      </c>
      <c r="E8" s="317">
        <v>0</v>
      </c>
      <c r="F8" s="317">
        <v>0</v>
      </c>
      <c r="G8" s="317">
        <v>0</v>
      </c>
      <c r="H8" s="317">
        <v>0</v>
      </c>
      <c r="I8" s="317">
        <v>0</v>
      </c>
      <c r="J8" s="317">
        <v>0</v>
      </c>
      <c r="K8" s="317">
        <v>0</v>
      </c>
      <c r="L8" s="317">
        <v>0</v>
      </c>
      <c r="M8" s="317">
        <v>0</v>
      </c>
      <c r="N8" s="317">
        <v>0</v>
      </c>
      <c r="O8" s="317">
        <v>0</v>
      </c>
      <c r="P8" s="317">
        <v>0</v>
      </c>
      <c r="Q8" s="317">
        <v>0</v>
      </c>
      <c r="R8" s="317">
        <v>0</v>
      </c>
      <c r="S8" s="317">
        <v>0</v>
      </c>
      <c r="T8" s="317">
        <v>0</v>
      </c>
      <c r="U8" s="317">
        <v>0</v>
      </c>
      <c r="V8" s="317">
        <v>0</v>
      </c>
      <c r="W8" s="317">
        <v>0</v>
      </c>
      <c r="X8" s="317">
        <v>0</v>
      </c>
      <c r="Y8" s="317">
        <v>0</v>
      </c>
      <c r="Z8" s="317">
        <v>0</v>
      </c>
      <c r="AA8" s="317">
        <v>0</v>
      </c>
      <c r="AB8" s="317">
        <v>0</v>
      </c>
      <c r="AC8" s="317">
        <v>0</v>
      </c>
      <c r="AD8" s="317">
        <v>0</v>
      </c>
      <c r="AE8" s="317">
        <v>0</v>
      </c>
      <c r="AF8" s="317">
        <v>0</v>
      </c>
      <c r="AG8" s="317">
        <v>0</v>
      </c>
      <c r="AH8" s="317">
        <v>65.138079781239014</v>
      </c>
      <c r="AI8" s="317">
        <v>74.410724704547846</v>
      </c>
      <c r="AJ8" s="317">
        <v>87.472969813943365</v>
      </c>
      <c r="AK8" s="317">
        <v>99.406753030995191</v>
      </c>
      <c r="AL8" s="317">
        <v>119.53918183315673</v>
      </c>
      <c r="AM8" s="317">
        <v>120.6175540271893</v>
      </c>
      <c r="AN8" s="317">
        <v>116.06206209646109</v>
      </c>
      <c r="AO8" s="317">
        <v>119.45402472869245</v>
      </c>
      <c r="AP8" s="317">
        <v>156.38542512113122</v>
      </c>
      <c r="AQ8" s="317">
        <v>161.14309625902087</v>
      </c>
      <c r="AR8" s="317">
        <v>163.5385612240778</v>
      </c>
      <c r="AS8" s="317">
        <v>166.83612300717073</v>
      </c>
      <c r="AT8" s="317">
        <v>186.54152955844165</v>
      </c>
      <c r="AU8" s="317">
        <v>205.7415725519736</v>
      </c>
      <c r="AV8" s="317">
        <v>216.04076592296917</v>
      </c>
      <c r="AW8" s="317">
        <v>228.27834475645716</v>
      </c>
      <c r="AX8" s="317">
        <v>236.10888849856752</v>
      </c>
      <c r="AY8" s="317">
        <v>245.00037486436395</v>
      </c>
      <c r="AZ8" s="317">
        <v>236.35974150720057</v>
      </c>
      <c r="BA8" s="317">
        <v>237.96716739240549</v>
      </c>
      <c r="BB8" s="317">
        <v>245.0973184485922</v>
      </c>
      <c r="BC8" s="317">
        <v>242.20669690452905</v>
      </c>
      <c r="BD8" s="317">
        <v>258.72899999999998</v>
      </c>
      <c r="BE8" s="317">
        <v>268.85582803876378</v>
      </c>
      <c r="BF8" s="317">
        <v>279.37000925086966</v>
      </c>
      <c r="BG8" s="317">
        <v>267.52760810474769</v>
      </c>
      <c r="BH8" s="317">
        <v>290.02199999999999</v>
      </c>
      <c r="BI8" s="317">
        <v>295.90443333862845</v>
      </c>
      <c r="BJ8" s="317">
        <v>306.96027354545299</v>
      </c>
      <c r="BK8" s="317">
        <v>339.45087619679083</v>
      </c>
      <c r="BL8" s="317">
        <v>429.98707743551904</v>
      </c>
      <c r="BM8" s="317">
        <v>453.03202475600006</v>
      </c>
      <c r="BN8" s="317">
        <v>452.41763415980012</v>
      </c>
      <c r="BO8" s="317">
        <v>463.35645447286123</v>
      </c>
      <c r="BP8" s="317">
        <v>485.5666966211603</v>
      </c>
      <c r="BQ8" s="317">
        <v>497.16494340000003</v>
      </c>
      <c r="BR8" s="317">
        <v>512.43799999999999</v>
      </c>
      <c r="BS8" s="317">
        <v>519.03479934477321</v>
      </c>
      <c r="BT8" s="317">
        <v>481.27709238148697</v>
      </c>
      <c r="BU8" s="317">
        <v>477.91213640509585</v>
      </c>
      <c r="BV8" s="317">
        <v>485.10195680171694</v>
      </c>
      <c r="BW8" s="317">
        <v>481.98807081648027</v>
      </c>
      <c r="BX8" s="317">
        <v>420.23870373401195</v>
      </c>
      <c r="BY8" s="317">
        <v>410.76337579606383</v>
      </c>
      <c r="BZ8" s="317">
        <v>411.54062412736806</v>
      </c>
      <c r="CA8" s="317">
        <v>413.89264200760221</v>
      </c>
      <c r="CB8" s="317">
        <v>412.80873137883077</v>
      </c>
      <c r="CC8" s="318">
        <v>412.27323419022201</v>
      </c>
    </row>
    <row r="9" spans="1:81" ht="21.75" customHeight="1" x14ac:dyDescent="0.4">
      <c r="A9" s="293"/>
      <c r="B9" s="373" t="s">
        <v>593</v>
      </c>
      <c r="C9" s="362"/>
      <c r="D9" s="317">
        <v>0</v>
      </c>
      <c r="E9" s="317">
        <v>0</v>
      </c>
      <c r="F9" s="317">
        <v>0</v>
      </c>
      <c r="G9" s="317">
        <v>0</v>
      </c>
      <c r="H9" s="317">
        <v>0</v>
      </c>
      <c r="I9" s="317">
        <v>0</v>
      </c>
      <c r="J9" s="317">
        <v>0</v>
      </c>
      <c r="K9" s="317">
        <v>0</v>
      </c>
      <c r="L9" s="317">
        <v>0</v>
      </c>
      <c r="M9" s="317">
        <v>0</v>
      </c>
      <c r="N9" s="317">
        <v>0</v>
      </c>
      <c r="O9" s="317">
        <v>0</v>
      </c>
      <c r="P9" s="317">
        <v>0</v>
      </c>
      <c r="Q9" s="317">
        <v>0</v>
      </c>
      <c r="R9" s="317">
        <v>0</v>
      </c>
      <c r="S9" s="317">
        <v>0</v>
      </c>
      <c r="T9" s="317">
        <v>0</v>
      </c>
      <c r="U9" s="317">
        <v>0</v>
      </c>
      <c r="V9" s="317">
        <v>0</v>
      </c>
      <c r="W9" s="317">
        <v>0</v>
      </c>
      <c r="X9" s="317">
        <v>0</v>
      </c>
      <c r="Y9" s="317">
        <v>0</v>
      </c>
      <c r="Z9" s="317">
        <v>0</v>
      </c>
      <c r="AA9" s="317">
        <v>0</v>
      </c>
      <c r="AB9" s="317">
        <v>0</v>
      </c>
      <c r="AC9" s="317">
        <v>0</v>
      </c>
      <c r="AD9" s="317">
        <v>0</v>
      </c>
      <c r="AE9" s="317">
        <v>0</v>
      </c>
      <c r="AF9" s="317">
        <v>0</v>
      </c>
      <c r="AG9" s="317">
        <v>0</v>
      </c>
      <c r="AH9" s="317">
        <v>0</v>
      </c>
      <c r="AI9" s="317">
        <v>0</v>
      </c>
      <c r="AJ9" s="317">
        <v>0</v>
      </c>
      <c r="AK9" s="317">
        <v>0</v>
      </c>
      <c r="AL9" s="317">
        <v>0</v>
      </c>
      <c r="AM9" s="317">
        <v>0</v>
      </c>
      <c r="AN9" s="317">
        <v>0</v>
      </c>
      <c r="AO9" s="317">
        <v>0</v>
      </c>
      <c r="AP9" s="317">
        <v>0</v>
      </c>
      <c r="AQ9" s="317">
        <v>0</v>
      </c>
      <c r="AR9" s="317">
        <v>0</v>
      </c>
      <c r="AS9" s="317">
        <v>0</v>
      </c>
      <c r="AT9" s="317">
        <v>0</v>
      </c>
      <c r="AU9" s="317">
        <v>8.5689234733107629</v>
      </c>
      <c r="AV9" s="317">
        <v>8.5689234733107629</v>
      </c>
      <c r="AW9" s="317">
        <v>8.5689234733107629</v>
      </c>
      <c r="AX9" s="317">
        <v>8.5689234733107629</v>
      </c>
      <c r="AY9" s="317">
        <v>8.5689234733107629</v>
      </c>
      <c r="AZ9" s="317">
        <v>8.5689234733107629</v>
      </c>
      <c r="BA9" s="317">
        <v>8.5689234733107629</v>
      </c>
      <c r="BB9" s="317">
        <v>8.5689234733107629</v>
      </c>
      <c r="BC9" s="317">
        <v>8.5689234733107629</v>
      </c>
      <c r="BD9" s="317">
        <v>10.031442333804979</v>
      </c>
      <c r="BE9" s="317">
        <v>11.300390135446513</v>
      </c>
      <c r="BF9" s="317">
        <v>13.048991239095871</v>
      </c>
      <c r="BG9" s="317">
        <v>13.117562070944141</v>
      </c>
      <c r="BH9" s="317">
        <v>11.495379362478616</v>
      </c>
      <c r="BI9" s="317">
        <v>11.459261914883713</v>
      </c>
      <c r="BJ9" s="317">
        <v>15.020734931035486</v>
      </c>
      <c r="BK9" s="317">
        <v>15.280651014211305</v>
      </c>
      <c r="BL9" s="317">
        <v>15.887440978603943</v>
      </c>
      <c r="BM9" s="317">
        <v>16.554241335234778</v>
      </c>
      <c r="BN9" s="317">
        <v>17.326090727748223</v>
      </c>
      <c r="BO9" s="317">
        <v>17.444311718611427</v>
      </c>
      <c r="BP9" s="317">
        <v>18.097163159146831</v>
      </c>
      <c r="BQ9" s="317">
        <v>18.292431275019226</v>
      </c>
      <c r="BR9" s="317">
        <v>18.795417115847687</v>
      </c>
      <c r="BS9" s="317">
        <v>17.831971500773829</v>
      </c>
      <c r="BT9" s="317">
        <v>17.737343973685491</v>
      </c>
      <c r="BU9" s="317">
        <v>17.841430527463061</v>
      </c>
      <c r="BV9" s="317">
        <v>18.336191308091671</v>
      </c>
      <c r="BW9" s="317">
        <v>18.809696086890803</v>
      </c>
      <c r="BX9" s="317">
        <v>19.032446857112294</v>
      </c>
      <c r="BY9" s="317">
        <v>19.088376703030022</v>
      </c>
      <c r="BZ9" s="317">
        <v>19.346041319057605</v>
      </c>
      <c r="CA9" s="317">
        <v>19.724457137612635</v>
      </c>
      <c r="CB9" s="317">
        <v>19.998113673197967</v>
      </c>
      <c r="CC9" s="318">
        <v>20.326397017200073</v>
      </c>
    </row>
    <row r="10" spans="1:81" ht="26.25" customHeight="1" x14ac:dyDescent="0.4">
      <c r="A10" s="414"/>
      <c r="B10" s="178" t="s">
        <v>680</v>
      </c>
      <c r="C10" s="49"/>
      <c r="D10" s="317">
        <v>0</v>
      </c>
      <c r="E10" s="317">
        <v>0</v>
      </c>
      <c r="F10" s="317">
        <v>0</v>
      </c>
      <c r="G10" s="317">
        <v>0</v>
      </c>
      <c r="H10" s="317">
        <v>0</v>
      </c>
      <c r="I10" s="317">
        <v>0</v>
      </c>
      <c r="J10" s="317">
        <v>0</v>
      </c>
      <c r="K10" s="317">
        <v>0</v>
      </c>
      <c r="L10" s="317">
        <v>0</v>
      </c>
      <c r="M10" s="317">
        <v>0</v>
      </c>
      <c r="N10" s="317">
        <v>0</v>
      </c>
      <c r="O10" s="317">
        <v>0</v>
      </c>
      <c r="P10" s="317">
        <v>0</v>
      </c>
      <c r="Q10" s="317">
        <v>0</v>
      </c>
      <c r="R10" s="317">
        <v>0</v>
      </c>
      <c r="S10" s="317">
        <v>0</v>
      </c>
      <c r="T10" s="317">
        <v>0</v>
      </c>
      <c r="U10" s="317">
        <v>0</v>
      </c>
      <c r="V10" s="317">
        <v>0</v>
      </c>
      <c r="W10" s="317">
        <v>0</v>
      </c>
      <c r="X10" s="317">
        <v>0</v>
      </c>
      <c r="Y10" s="317">
        <v>0</v>
      </c>
      <c r="Z10" s="317">
        <v>9.3000000000000007</v>
      </c>
      <c r="AA10" s="317">
        <v>10.199999999999999</v>
      </c>
      <c r="AB10" s="317">
        <v>11.7</v>
      </c>
      <c r="AC10" s="317">
        <v>13.4</v>
      </c>
      <c r="AD10" s="317">
        <v>17.2</v>
      </c>
      <c r="AE10" s="317">
        <v>22.5</v>
      </c>
      <c r="AF10" s="317">
        <v>25.5</v>
      </c>
      <c r="AG10" s="317">
        <v>29</v>
      </c>
      <c r="AH10" s="317">
        <f t="shared" ref="AH10:CC10" si="6">SUM(AH11:AH12)</f>
        <v>32</v>
      </c>
      <c r="AI10" s="317">
        <f t="shared" si="6"/>
        <v>36</v>
      </c>
      <c r="AJ10" s="317">
        <f t="shared" si="6"/>
        <v>42</v>
      </c>
      <c r="AK10" s="317">
        <f t="shared" si="6"/>
        <v>47</v>
      </c>
      <c r="AL10" s="317">
        <f t="shared" si="6"/>
        <v>51</v>
      </c>
      <c r="AM10" s="317">
        <f t="shared" si="6"/>
        <v>54</v>
      </c>
      <c r="AN10" s="317">
        <f t="shared" si="6"/>
        <v>55</v>
      </c>
      <c r="AO10" s="317">
        <f t="shared" si="6"/>
        <v>58</v>
      </c>
      <c r="AP10" s="317">
        <f t="shared" si="6"/>
        <v>61</v>
      </c>
      <c r="AQ10" s="317">
        <f t="shared" si="6"/>
        <v>56.491999999999997</v>
      </c>
      <c r="AR10" s="317">
        <f t="shared" si="6"/>
        <v>58.61</v>
      </c>
      <c r="AS10" s="317">
        <f t="shared" si="6"/>
        <v>59.338999999999999</v>
      </c>
      <c r="AT10" s="317">
        <f t="shared" si="6"/>
        <v>60.216000000000001</v>
      </c>
      <c r="AU10" s="317">
        <f t="shared" si="6"/>
        <v>64.003</v>
      </c>
      <c r="AV10" s="317">
        <f t="shared" si="6"/>
        <v>62.688000000000002</v>
      </c>
      <c r="AW10" s="317">
        <f t="shared" si="6"/>
        <v>66.622</v>
      </c>
      <c r="AX10" s="317">
        <f t="shared" si="6"/>
        <v>58.168999999999997</v>
      </c>
      <c r="AY10" s="317">
        <f t="shared" si="6"/>
        <v>57.765999999999998</v>
      </c>
      <c r="AZ10" s="317">
        <f t="shared" si="6"/>
        <v>55.347000000000001</v>
      </c>
      <c r="BA10" s="317">
        <f t="shared" si="6"/>
        <v>54.619</v>
      </c>
      <c r="BB10" s="317">
        <f t="shared" si="6"/>
        <v>49.393000000000001</v>
      </c>
      <c r="BC10" s="317">
        <f t="shared" si="6"/>
        <v>51.527999999999999</v>
      </c>
      <c r="BD10" s="317">
        <f t="shared" si="6"/>
        <v>49</v>
      </c>
      <c r="BE10" s="317">
        <f t="shared" si="6"/>
        <v>49</v>
      </c>
      <c r="BF10" s="317">
        <f t="shared" si="6"/>
        <v>48.056406750000008</v>
      </c>
      <c r="BG10" s="317">
        <f t="shared" si="6"/>
        <v>45.566810758911991</v>
      </c>
      <c r="BH10" s="317">
        <f t="shared" si="6"/>
        <v>43.427999999999997</v>
      </c>
      <c r="BI10" s="317">
        <f t="shared" si="6"/>
        <v>40.824999999999996</v>
      </c>
      <c r="BJ10" s="317">
        <f t="shared" si="6"/>
        <v>39.280999999999992</v>
      </c>
      <c r="BK10" s="317">
        <f t="shared" si="6"/>
        <v>37.953660409999991</v>
      </c>
      <c r="BL10" s="317">
        <f t="shared" si="6"/>
        <v>36.609209720000003</v>
      </c>
      <c r="BM10" s="317">
        <f t="shared" si="6"/>
        <v>35.892877070000004</v>
      </c>
      <c r="BN10" s="317">
        <f t="shared" si="6"/>
        <v>34.066781949999992</v>
      </c>
      <c r="BO10" s="317">
        <f t="shared" si="6"/>
        <v>32.863790210000005</v>
      </c>
      <c r="BP10" s="317">
        <f t="shared" si="6"/>
        <v>31.777945706246079</v>
      </c>
      <c r="BQ10" s="317">
        <f t="shared" si="6"/>
        <v>30.124750710000001</v>
      </c>
      <c r="BR10" s="317">
        <f t="shared" si="6"/>
        <v>28.755832375049046</v>
      </c>
      <c r="BS10" s="317">
        <f t="shared" si="6"/>
        <v>26.991647433106994</v>
      </c>
      <c r="BT10" s="317">
        <f t="shared" si="6"/>
        <v>25.534691388567929</v>
      </c>
      <c r="BU10" s="317">
        <f t="shared" si="6"/>
        <v>23.809080946212962</v>
      </c>
      <c r="BV10" s="317">
        <f t="shared" si="6"/>
        <v>22.333212797656621</v>
      </c>
      <c r="BW10" s="317">
        <f t="shared" si="6"/>
        <v>20.985470357773181</v>
      </c>
      <c r="BX10" s="317">
        <f t="shared" si="6"/>
        <v>16.732446899224119</v>
      </c>
      <c r="BY10" s="317">
        <f t="shared" si="6"/>
        <v>15.370797474406086</v>
      </c>
      <c r="BZ10" s="317">
        <f t="shared" si="6"/>
        <v>14.547349365599251</v>
      </c>
      <c r="CA10" s="317">
        <f t="shared" si="6"/>
        <v>13.647630845325457</v>
      </c>
      <c r="CB10" s="317">
        <f t="shared" si="6"/>
        <v>12.707704718807729</v>
      </c>
      <c r="CC10" s="318">
        <f t="shared" si="6"/>
        <v>11.874595561531562</v>
      </c>
    </row>
    <row r="11" spans="1:81" x14ac:dyDescent="0.4">
      <c r="A11" s="293"/>
      <c r="B11" s="265" t="s">
        <v>408</v>
      </c>
      <c r="C11" s="362"/>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c r="T11" s="317">
        <v>0</v>
      </c>
      <c r="U11" s="317">
        <v>0</v>
      </c>
      <c r="V11" s="317">
        <v>0</v>
      </c>
      <c r="W11" s="317">
        <v>0</v>
      </c>
      <c r="X11" s="317">
        <v>0</v>
      </c>
      <c r="Y11" s="317">
        <v>0</v>
      </c>
      <c r="Z11" s="317">
        <v>0</v>
      </c>
      <c r="AA11" s="317">
        <v>0</v>
      </c>
      <c r="AB11" s="317">
        <v>0</v>
      </c>
      <c r="AC11" s="317">
        <v>0</v>
      </c>
      <c r="AD11" s="317">
        <v>0</v>
      </c>
      <c r="AE11" s="317">
        <v>0</v>
      </c>
      <c r="AF11" s="317">
        <v>0</v>
      </c>
      <c r="AG11" s="317">
        <v>0</v>
      </c>
      <c r="AH11" s="317">
        <v>5.8755802207076453</v>
      </c>
      <c r="AI11" s="317">
        <v>6.6100277482961012</v>
      </c>
      <c r="AJ11" s="317">
        <v>7.7116990396787841</v>
      </c>
      <c r="AK11" s="317">
        <v>8.6297584491643544</v>
      </c>
      <c r="AL11" s="317">
        <v>9.3642059767528103</v>
      </c>
      <c r="AM11" s="317">
        <v>9.9150416224441535</v>
      </c>
      <c r="AN11" s="317">
        <v>10.098653504341266</v>
      </c>
      <c r="AO11" s="317">
        <v>10.649489150032608</v>
      </c>
      <c r="AP11" s="317">
        <v>11.200324795723949</v>
      </c>
      <c r="AQ11" s="317">
        <v>10.372602432131758</v>
      </c>
      <c r="AR11" s="317">
        <v>10.761492397989846</v>
      </c>
      <c r="AS11" s="317">
        <v>10.895345459892843</v>
      </c>
      <c r="AT11" s="317">
        <v>11.056373080316611</v>
      </c>
      <c r="AU11" s="317">
        <v>11.751711277060982</v>
      </c>
      <c r="AV11" s="317">
        <v>10.740101662601536</v>
      </c>
      <c r="AW11" s="317">
        <v>10.867560615178869</v>
      </c>
      <c r="AX11" s="317">
        <v>8.9144351893882074</v>
      </c>
      <c r="AY11" s="317">
        <v>8.2866278477680808</v>
      </c>
      <c r="AZ11" s="317">
        <v>7.7611274445963527</v>
      </c>
      <c r="BA11" s="317">
        <v>6.8913768673835412</v>
      </c>
      <c r="BB11" s="317">
        <v>6.0945233728261901</v>
      </c>
      <c r="BC11" s="317">
        <v>6.0057435125149512</v>
      </c>
      <c r="BD11" s="317">
        <v>5.2120000000000033</v>
      </c>
      <c r="BE11" s="317">
        <v>5.213000000000001</v>
      </c>
      <c r="BF11" s="317">
        <v>4.7798173643700785</v>
      </c>
      <c r="BG11" s="317">
        <v>3.6967457020200758</v>
      </c>
      <c r="BH11" s="317">
        <v>3.266</v>
      </c>
      <c r="BI11" s="317">
        <v>6.1911786786786775</v>
      </c>
      <c r="BJ11" s="317">
        <v>5.6055504291845493</v>
      </c>
      <c r="BK11" s="317">
        <v>5.6746798378225547</v>
      </c>
      <c r="BL11" s="317">
        <v>2.1965525831999999</v>
      </c>
      <c r="BM11" s="317">
        <v>1.8406603625641045</v>
      </c>
      <c r="BN11" s="317">
        <v>1.6231135700409567</v>
      </c>
      <c r="BO11" s="317">
        <v>1.448690672492809</v>
      </c>
      <c r="BP11" s="317">
        <v>1.2921065736641424</v>
      </c>
      <c r="BQ11" s="317">
        <v>1.3134113182071192</v>
      </c>
      <c r="BR11" s="317">
        <v>1.2081481339837865</v>
      </c>
      <c r="BS11" s="317">
        <v>1.0693627992663193</v>
      </c>
      <c r="BT11" s="317">
        <v>1.0212290974803153</v>
      </c>
      <c r="BU11" s="317">
        <v>0.97035882775593496</v>
      </c>
      <c r="BV11" s="317">
        <v>0.94419279788341404</v>
      </c>
      <c r="BW11" s="317">
        <v>0.90266809159823036</v>
      </c>
      <c r="BX11" s="317">
        <v>0.66350618168807129</v>
      </c>
      <c r="BY11" s="317">
        <v>0.49148234594857332</v>
      </c>
      <c r="BZ11" s="317">
        <v>0.36565259058152594</v>
      </c>
      <c r="CA11" s="317">
        <v>0.2692041532096231</v>
      </c>
      <c r="CB11" s="317">
        <v>0.19665917450183071</v>
      </c>
      <c r="CC11" s="318">
        <v>0.14386371976224593</v>
      </c>
    </row>
    <row r="12" spans="1:81" x14ac:dyDescent="0.4">
      <c r="A12" s="293"/>
      <c r="B12" s="265" t="s">
        <v>407</v>
      </c>
      <c r="C12" s="362"/>
      <c r="D12" s="317">
        <v>0</v>
      </c>
      <c r="E12" s="317">
        <v>0</v>
      </c>
      <c r="F12" s="317">
        <v>0</v>
      </c>
      <c r="G12" s="317">
        <v>0</v>
      </c>
      <c r="H12" s="317">
        <v>0</v>
      </c>
      <c r="I12" s="317">
        <v>0</v>
      </c>
      <c r="J12" s="317">
        <v>0</v>
      </c>
      <c r="K12" s="317">
        <v>0</v>
      </c>
      <c r="L12" s="317">
        <v>0</v>
      </c>
      <c r="M12" s="317">
        <v>0</v>
      </c>
      <c r="N12" s="317">
        <v>0</v>
      </c>
      <c r="O12" s="317">
        <v>0</v>
      </c>
      <c r="P12" s="317">
        <v>0</v>
      </c>
      <c r="Q12" s="317">
        <v>0</v>
      </c>
      <c r="R12" s="317">
        <v>0</v>
      </c>
      <c r="S12" s="317">
        <v>0</v>
      </c>
      <c r="T12" s="317">
        <v>0</v>
      </c>
      <c r="U12" s="317">
        <v>0</v>
      </c>
      <c r="V12" s="317">
        <v>0</v>
      </c>
      <c r="W12" s="317">
        <v>0</v>
      </c>
      <c r="X12" s="317">
        <v>0</v>
      </c>
      <c r="Y12" s="317">
        <v>0</v>
      </c>
      <c r="Z12" s="317">
        <v>0</v>
      </c>
      <c r="AA12" s="317">
        <v>0</v>
      </c>
      <c r="AB12" s="317">
        <v>0</v>
      </c>
      <c r="AC12" s="317">
        <v>0</v>
      </c>
      <c r="AD12" s="317">
        <v>0</v>
      </c>
      <c r="AE12" s="317">
        <v>0</v>
      </c>
      <c r="AF12" s="317">
        <v>0</v>
      </c>
      <c r="AG12" s="317">
        <v>0</v>
      </c>
      <c r="AH12" s="317">
        <v>26.124419779292353</v>
      </c>
      <c r="AI12" s="317">
        <v>29.389972251703899</v>
      </c>
      <c r="AJ12" s="317">
        <v>34.288300960321216</v>
      </c>
      <c r="AK12" s="317">
        <v>38.370241550835644</v>
      </c>
      <c r="AL12" s="317">
        <v>41.635794023247186</v>
      </c>
      <c r="AM12" s="317">
        <v>44.08495837755585</v>
      </c>
      <c r="AN12" s="317">
        <v>44.901346495658736</v>
      </c>
      <c r="AO12" s="317">
        <v>47.350510849967392</v>
      </c>
      <c r="AP12" s="317">
        <v>49.799675204276049</v>
      </c>
      <c r="AQ12" s="317">
        <v>46.119397567868241</v>
      </c>
      <c r="AR12" s="317">
        <v>47.848507602010152</v>
      </c>
      <c r="AS12" s="317">
        <v>48.443654540107154</v>
      </c>
      <c r="AT12" s="317">
        <v>49.15962691968339</v>
      </c>
      <c r="AU12" s="317">
        <v>52.251288722939016</v>
      </c>
      <c r="AV12" s="317">
        <v>51.94789833739847</v>
      </c>
      <c r="AW12" s="317">
        <v>55.754439384821133</v>
      </c>
      <c r="AX12" s="317">
        <v>49.254564810611789</v>
      </c>
      <c r="AY12" s="317">
        <v>49.479372152231917</v>
      </c>
      <c r="AZ12" s="317">
        <v>47.585872555403647</v>
      </c>
      <c r="BA12" s="317">
        <v>47.727623132616458</v>
      </c>
      <c r="BB12" s="317">
        <v>43.298476627173812</v>
      </c>
      <c r="BC12" s="317">
        <v>45.522256487485045</v>
      </c>
      <c r="BD12" s="317">
        <v>43.787999999999997</v>
      </c>
      <c r="BE12" s="317">
        <v>43.786999999999999</v>
      </c>
      <c r="BF12" s="317">
        <v>43.276589385629926</v>
      </c>
      <c r="BG12" s="317">
        <v>41.870065056891917</v>
      </c>
      <c r="BH12" s="317">
        <v>40.161999999999999</v>
      </c>
      <c r="BI12" s="317">
        <v>34.633821321321321</v>
      </c>
      <c r="BJ12" s="317">
        <v>33.675449570815445</v>
      </c>
      <c r="BK12" s="317">
        <v>32.278980572177439</v>
      </c>
      <c r="BL12" s="317">
        <v>34.4126571368</v>
      </c>
      <c r="BM12" s="317">
        <v>34.052216707435903</v>
      </c>
      <c r="BN12" s="317">
        <v>32.443668379959036</v>
      </c>
      <c r="BO12" s="317">
        <v>31.415099537507196</v>
      </c>
      <c r="BP12" s="317">
        <v>30.485839132581937</v>
      </c>
      <c r="BQ12" s="317">
        <v>28.811339391792881</v>
      </c>
      <c r="BR12" s="317">
        <v>27.547684241065259</v>
      </c>
      <c r="BS12" s="317">
        <v>25.922284633840675</v>
      </c>
      <c r="BT12" s="317">
        <v>24.513462291087613</v>
      </c>
      <c r="BU12" s="317">
        <v>22.838722118457028</v>
      </c>
      <c r="BV12" s="317">
        <v>21.389019999773208</v>
      </c>
      <c r="BW12" s="317">
        <v>20.082802266174951</v>
      </c>
      <c r="BX12" s="317">
        <v>16.068940717536048</v>
      </c>
      <c r="BY12" s="317">
        <v>14.879315128457511</v>
      </c>
      <c r="BZ12" s="317">
        <v>14.181696775017725</v>
      </c>
      <c r="CA12" s="317">
        <v>13.378426692115834</v>
      </c>
      <c r="CB12" s="317">
        <v>12.511045544305899</v>
      </c>
      <c r="CC12" s="318">
        <v>11.730731841769316</v>
      </c>
    </row>
    <row r="13" spans="1:81" s="275" customFormat="1" ht="27" customHeight="1" x14ac:dyDescent="0.35">
      <c r="A13" s="415"/>
      <c r="B13" s="256" t="s">
        <v>681</v>
      </c>
      <c r="C13" s="16"/>
      <c r="D13" s="416">
        <v>0</v>
      </c>
      <c r="E13" s="416">
        <v>0</v>
      </c>
      <c r="F13" s="416">
        <v>0</v>
      </c>
      <c r="G13" s="416">
        <v>0</v>
      </c>
      <c r="H13" s="416">
        <v>0</v>
      </c>
      <c r="I13" s="416">
        <v>0</v>
      </c>
      <c r="J13" s="416">
        <v>0</v>
      </c>
      <c r="K13" s="416">
        <v>0</v>
      </c>
      <c r="L13" s="416">
        <v>0</v>
      </c>
      <c r="M13" s="416">
        <v>0</v>
      </c>
      <c r="N13" s="416">
        <v>0</v>
      </c>
      <c r="O13" s="416">
        <v>0</v>
      </c>
      <c r="P13" s="416">
        <v>0</v>
      </c>
      <c r="Q13" s="416">
        <v>0</v>
      </c>
      <c r="R13" s="416">
        <v>0</v>
      </c>
      <c r="S13" s="416">
        <v>0</v>
      </c>
      <c r="T13" s="416">
        <v>0</v>
      </c>
      <c r="U13" s="416">
        <v>0</v>
      </c>
      <c r="V13" s="416">
        <v>0</v>
      </c>
      <c r="W13" s="416">
        <v>0</v>
      </c>
      <c r="X13" s="416">
        <v>0</v>
      </c>
      <c r="Y13" s="416">
        <v>0</v>
      </c>
      <c r="Z13" s="416">
        <v>2.8</v>
      </c>
      <c r="AA13" s="416">
        <v>2.9</v>
      </c>
      <c r="AB13" s="416">
        <v>2.9</v>
      </c>
      <c r="AC13" s="416">
        <v>3</v>
      </c>
      <c r="AD13" s="416">
        <v>3.5</v>
      </c>
      <c r="AE13" s="416">
        <v>4</v>
      </c>
      <c r="AF13" s="416">
        <v>4</v>
      </c>
      <c r="AG13" s="416">
        <v>4.5</v>
      </c>
      <c r="AH13" s="416">
        <v>5</v>
      </c>
      <c r="AI13" s="416">
        <v>5</v>
      </c>
      <c r="AJ13" s="416">
        <v>5</v>
      </c>
      <c r="AK13" s="416">
        <v>5</v>
      </c>
      <c r="AL13" s="416">
        <v>5</v>
      </c>
      <c r="AM13" s="416">
        <v>5</v>
      </c>
      <c r="AN13" s="416">
        <v>5</v>
      </c>
      <c r="AO13" s="416">
        <v>5</v>
      </c>
      <c r="AP13" s="416">
        <v>4</v>
      </c>
      <c r="AQ13" s="416">
        <v>4.2240000000000002</v>
      </c>
      <c r="AR13" s="416">
        <v>3.6949999999999998</v>
      </c>
      <c r="AS13" s="416">
        <v>4.2779999999999996</v>
      </c>
      <c r="AT13" s="416">
        <v>4.0919999999999996</v>
      </c>
      <c r="AU13" s="416">
        <v>4.101</v>
      </c>
      <c r="AV13" s="416">
        <v>3.8860000000000001</v>
      </c>
      <c r="AW13" s="416">
        <v>3.5070000000000001</v>
      </c>
      <c r="AX13" s="416">
        <v>2.9569999999999999</v>
      </c>
      <c r="AY13" s="416">
        <v>3.1080000000000001</v>
      </c>
      <c r="AZ13" s="416">
        <v>2.7719999999999998</v>
      </c>
      <c r="BA13" s="416">
        <v>2.4620000000000002</v>
      </c>
      <c r="BB13" s="416">
        <v>1.859</v>
      </c>
      <c r="BC13" s="416">
        <v>2.0350000000000001</v>
      </c>
      <c r="BD13" s="416">
        <v>2</v>
      </c>
      <c r="BE13" s="416">
        <v>2</v>
      </c>
      <c r="BF13" s="416">
        <v>1.73005451</v>
      </c>
      <c r="BG13" s="416">
        <v>1.3642590700000001</v>
      </c>
      <c r="BH13" s="416">
        <v>1.1830000000000001</v>
      </c>
      <c r="BI13" s="416">
        <v>1.1019624799999999</v>
      </c>
      <c r="BJ13" s="416">
        <v>1.0844996200000001</v>
      </c>
      <c r="BK13" s="416">
        <v>1.0897039199999998</v>
      </c>
      <c r="BL13" s="416">
        <v>0.94398397000000001</v>
      </c>
      <c r="BM13" s="416">
        <v>0.84670285999999995</v>
      </c>
      <c r="BN13" s="416">
        <v>0.75357149000000001</v>
      </c>
      <c r="BO13" s="416">
        <v>0.62038171000000009</v>
      </c>
      <c r="BP13" s="416">
        <v>0.38903970756204248</v>
      </c>
      <c r="BQ13" s="416">
        <v>-6.0504900000000004E-3</v>
      </c>
      <c r="BR13" s="416">
        <v>-2E-3</v>
      </c>
      <c r="BS13" s="416">
        <v>-2.2053599458164261E-3</v>
      </c>
      <c r="BT13" s="416">
        <v>-3.6422842234731467E-2</v>
      </c>
      <c r="BU13" s="416">
        <v>0</v>
      </c>
      <c r="BV13" s="416">
        <v>-2.2454413877355386E-2</v>
      </c>
      <c r="BW13" s="416">
        <v>-3.6777008271012934E-2</v>
      </c>
      <c r="BX13" s="416">
        <v>3.0986888023449487E-4</v>
      </c>
      <c r="BY13" s="416">
        <v>-2.1233800035965178E-3</v>
      </c>
      <c r="BZ13" s="416">
        <v>0</v>
      </c>
      <c r="CA13" s="416">
        <v>0</v>
      </c>
      <c r="CB13" s="416">
        <v>0</v>
      </c>
      <c r="CC13" s="417">
        <v>0</v>
      </c>
    </row>
    <row r="14" spans="1:81" s="275" customFormat="1" ht="27" customHeight="1" x14ac:dyDescent="0.4">
      <c r="A14" s="415"/>
      <c r="B14" s="210" t="s">
        <v>682</v>
      </c>
      <c r="C14" s="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8">
        <f t="shared" ref="AX14:BK14" si="7">SUM(AX16:AX18)</f>
        <v>3.4569999999999999</v>
      </c>
      <c r="AY14" s="418">
        <f t="shared" si="7"/>
        <v>4.1285950413223143</v>
      </c>
      <c r="AZ14" s="418">
        <f t="shared" si="7"/>
        <v>5.4580000000000002</v>
      </c>
      <c r="BA14" s="418">
        <f t="shared" si="7"/>
        <v>4.9669999999999996</v>
      </c>
      <c r="BB14" s="418">
        <f t="shared" si="7"/>
        <v>8.2967250384024585</v>
      </c>
      <c r="BC14" s="418">
        <f t="shared" si="7"/>
        <v>10.563000000000001</v>
      </c>
      <c r="BD14" s="418">
        <f t="shared" si="7"/>
        <v>11.87267336961207</v>
      </c>
      <c r="BE14" s="418">
        <f t="shared" si="7"/>
        <v>14.399096999999999</v>
      </c>
      <c r="BF14" s="418">
        <f t="shared" si="7"/>
        <v>19.709695</v>
      </c>
      <c r="BG14" s="418">
        <f t="shared" si="7"/>
        <v>19.340500802146213</v>
      </c>
      <c r="BH14" s="418">
        <f t="shared" si="7"/>
        <v>20.643089</v>
      </c>
      <c r="BI14" s="418">
        <f t="shared" si="7"/>
        <v>46.53799999999999</v>
      </c>
      <c r="BJ14" s="418">
        <f t="shared" si="7"/>
        <v>32.67</v>
      </c>
      <c r="BK14" s="418">
        <f t="shared" si="7"/>
        <v>27.44</v>
      </c>
      <c r="BL14" s="418">
        <f t="shared" ref="BL14:CC14" si="8">SUM(BL15,BL18)</f>
        <v>37.064000999999998</v>
      </c>
      <c r="BM14" s="418">
        <f t="shared" si="8"/>
        <v>42.248373999999998</v>
      </c>
      <c r="BN14" s="418">
        <f t="shared" si="8"/>
        <v>47.467124999999996</v>
      </c>
      <c r="BO14" s="418">
        <f t="shared" si="8"/>
        <v>47.206220999999999</v>
      </c>
      <c r="BP14" s="418">
        <f t="shared" si="8"/>
        <v>51.427443760235988</v>
      </c>
      <c r="BQ14" s="418">
        <f t="shared" si="8"/>
        <v>54.675500320000005</v>
      </c>
      <c r="BR14" s="418">
        <f t="shared" si="8"/>
        <v>82.321914830000011</v>
      </c>
      <c r="BS14" s="418">
        <f t="shared" si="8"/>
        <v>89.848197459999994</v>
      </c>
      <c r="BT14" s="418">
        <f t="shared" si="8"/>
        <v>83.432960799999989</v>
      </c>
      <c r="BU14" s="418">
        <f t="shared" si="8"/>
        <v>89.717677900000012</v>
      </c>
      <c r="BV14" s="418">
        <f t="shared" si="8"/>
        <v>85.82525184765916</v>
      </c>
      <c r="BW14" s="418">
        <f t="shared" si="8"/>
        <v>85.666325000000001</v>
      </c>
      <c r="BX14" s="418">
        <f t="shared" si="8"/>
        <v>74.606489385739351</v>
      </c>
      <c r="BY14" s="418">
        <f t="shared" si="8"/>
        <v>92.065730551353766</v>
      </c>
      <c r="BZ14" s="418">
        <f t="shared" si="8"/>
        <v>82.430513030784994</v>
      </c>
      <c r="CA14" s="418">
        <f t="shared" si="8"/>
        <v>82.101627442849548</v>
      </c>
      <c r="CB14" s="418">
        <f t="shared" si="8"/>
        <v>81.465299200991069</v>
      </c>
      <c r="CC14" s="419">
        <f t="shared" si="8"/>
        <v>81.465299200991069</v>
      </c>
    </row>
    <row r="15" spans="1:81" s="275" customFormat="1" ht="27" customHeight="1" x14ac:dyDescent="0.4">
      <c r="A15" s="415"/>
      <c r="B15" s="178" t="s">
        <v>683</v>
      </c>
      <c r="C15" s="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v>5.5109329999999996</v>
      </c>
      <c r="BM15" s="416">
        <v>7.0408049999999998</v>
      </c>
      <c r="BN15" s="416">
        <v>9.2482140000000008</v>
      </c>
      <c r="BO15" s="416">
        <v>9.5133209999999995</v>
      </c>
      <c r="BP15" s="416">
        <v>9.4075343484310903</v>
      </c>
      <c r="BQ15" s="416">
        <v>9.2168086836232543</v>
      </c>
      <c r="BR15" s="416">
        <v>37.532187830000005</v>
      </c>
      <c r="BS15" s="416">
        <v>43.794516459999997</v>
      </c>
      <c r="BT15" s="416">
        <v>41.280517799999998</v>
      </c>
      <c r="BU15" s="416">
        <v>48.629247100000001</v>
      </c>
      <c r="BV15" s="416">
        <v>41.032349681177138</v>
      </c>
      <c r="BW15" s="416">
        <f t="shared" ref="BW15:CC15" si="9">SUM(BW16:BW17)</f>
        <v>43.885255000000001</v>
      </c>
      <c r="BX15" s="416">
        <f t="shared" si="9"/>
        <v>41.616501999999997</v>
      </c>
      <c r="BY15" s="416">
        <f t="shared" si="9"/>
        <v>44.768235767042626</v>
      </c>
      <c r="BZ15" s="416">
        <f t="shared" si="9"/>
        <v>42.996176075438797</v>
      </c>
      <c r="CA15" s="416">
        <f t="shared" si="9"/>
        <v>42.9323477156275</v>
      </c>
      <c r="CB15" s="416">
        <f t="shared" si="9"/>
        <v>42.808852526208</v>
      </c>
      <c r="CC15" s="417">
        <f t="shared" si="9"/>
        <v>42.808852526208</v>
      </c>
    </row>
    <row r="16" spans="1:81" x14ac:dyDescent="0.4">
      <c r="A16" s="293"/>
      <c r="B16" s="265" t="s">
        <v>684</v>
      </c>
      <c r="C16" s="362"/>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v>10.385251</v>
      </c>
      <c r="BX16" s="317">
        <v>8.116498</v>
      </c>
      <c r="BY16" s="317">
        <v>11.268231767042629</v>
      </c>
      <c r="BZ16" s="317">
        <v>9.4961720754387979</v>
      </c>
      <c r="CA16" s="317">
        <v>9.432343715627507</v>
      </c>
      <c r="CB16" s="317">
        <v>9.308848526208001</v>
      </c>
      <c r="CC16" s="318">
        <v>9.308848526208001</v>
      </c>
    </row>
    <row r="17" spans="1:81" s="291" customFormat="1" ht="23.25" customHeight="1" x14ac:dyDescent="0.35">
      <c r="A17" s="289"/>
      <c r="B17" s="420" t="s">
        <v>685</v>
      </c>
      <c r="C17" s="408"/>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v>33.500003999999997</v>
      </c>
      <c r="BX17" s="409">
        <v>33.500003999999997</v>
      </c>
      <c r="BY17" s="409">
        <v>33.500003999999997</v>
      </c>
      <c r="BZ17" s="409">
        <v>33.500003999999997</v>
      </c>
      <c r="CA17" s="409">
        <v>33.500003999999997</v>
      </c>
      <c r="CB17" s="409">
        <v>33.500003999999997</v>
      </c>
      <c r="CC17" s="410">
        <v>33.500003999999997</v>
      </c>
    </row>
    <row r="18" spans="1:81" s="291" customFormat="1" ht="27" customHeight="1" thickBot="1" x14ac:dyDescent="0.4">
      <c r="A18" s="289"/>
      <c r="B18" s="366" t="s">
        <v>686</v>
      </c>
      <c r="C18" s="367"/>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v>3.4569999999999999</v>
      </c>
      <c r="AY18" s="320">
        <v>4.1285950413223143</v>
      </c>
      <c r="AZ18" s="320">
        <v>5.4580000000000002</v>
      </c>
      <c r="BA18" s="320">
        <v>4.9669999999999996</v>
      </c>
      <c r="BB18" s="320">
        <v>8.2967250384024585</v>
      </c>
      <c r="BC18" s="320">
        <v>10.563000000000001</v>
      </c>
      <c r="BD18" s="320">
        <v>11.87267336961207</v>
      </c>
      <c r="BE18" s="320">
        <v>14.399096999999999</v>
      </c>
      <c r="BF18" s="320">
        <v>19.709695</v>
      </c>
      <c r="BG18" s="320">
        <v>19.340500802146213</v>
      </c>
      <c r="BH18" s="320">
        <v>20.643089</v>
      </c>
      <c r="BI18" s="320">
        <v>46.53799999999999</v>
      </c>
      <c r="BJ18" s="320">
        <v>32.67</v>
      </c>
      <c r="BK18" s="320">
        <v>27.44</v>
      </c>
      <c r="BL18" s="320">
        <v>31.553068</v>
      </c>
      <c r="BM18" s="320">
        <v>35.207568999999999</v>
      </c>
      <c r="BN18" s="320">
        <v>38.218910999999999</v>
      </c>
      <c r="BO18" s="320">
        <v>37.692900000000002</v>
      </c>
      <c r="BP18" s="320">
        <v>42.019909411804896</v>
      </c>
      <c r="BQ18" s="320">
        <v>45.458691636376749</v>
      </c>
      <c r="BR18" s="320">
        <v>44.789727000000006</v>
      </c>
      <c r="BS18" s="320">
        <v>46.053681000000005</v>
      </c>
      <c r="BT18" s="320">
        <v>42.152442999999998</v>
      </c>
      <c r="BU18" s="320">
        <v>41.088430800000005</v>
      </c>
      <c r="BV18" s="320">
        <v>44.79290216648203</v>
      </c>
      <c r="BW18" s="320">
        <v>41.78107</v>
      </c>
      <c r="BX18" s="320">
        <v>32.989987385739354</v>
      </c>
      <c r="BY18" s="320">
        <v>47.297494784311141</v>
      </c>
      <c r="BZ18" s="320">
        <v>39.43433695534619</v>
      </c>
      <c r="CA18" s="320">
        <v>39.169279727222055</v>
      </c>
      <c r="CB18" s="320">
        <v>38.656446674783076</v>
      </c>
      <c r="CC18" s="321">
        <v>38.656446674783076</v>
      </c>
    </row>
    <row r="19" spans="1:81" ht="26.25" customHeight="1" x14ac:dyDescent="0.4">
      <c r="A19" s="299"/>
      <c r="B19" s="154" t="s">
        <v>687</v>
      </c>
      <c r="C19" s="358"/>
      <c r="D19" s="47" t="s">
        <v>141</v>
      </c>
      <c r="E19" s="47" t="s">
        <v>142</v>
      </c>
      <c r="F19" s="47" t="s">
        <v>143</v>
      </c>
      <c r="G19" s="47" t="s">
        <v>144</v>
      </c>
      <c r="H19" s="47" t="s">
        <v>145</v>
      </c>
      <c r="I19" s="47" t="s">
        <v>146</v>
      </c>
      <c r="J19" s="47" t="s">
        <v>147</v>
      </c>
      <c r="K19" s="47" t="s">
        <v>148</v>
      </c>
      <c r="L19" s="47" t="s">
        <v>149</v>
      </c>
      <c r="M19" s="47" t="s">
        <v>150</v>
      </c>
      <c r="N19" s="47" t="s">
        <v>151</v>
      </c>
      <c r="O19" s="47" t="s">
        <v>152</v>
      </c>
      <c r="P19" s="47" t="s">
        <v>153</v>
      </c>
      <c r="Q19" s="47" t="s">
        <v>154</v>
      </c>
      <c r="R19" s="47" t="s">
        <v>155</v>
      </c>
      <c r="S19" s="47" t="s">
        <v>156</v>
      </c>
      <c r="T19" s="47" t="s">
        <v>157</v>
      </c>
      <c r="U19" s="47" t="s">
        <v>158</v>
      </c>
      <c r="V19" s="47" t="s">
        <v>159</v>
      </c>
      <c r="W19" s="47" t="s">
        <v>160</v>
      </c>
      <c r="X19" s="47" t="s">
        <v>161</v>
      </c>
      <c r="Y19" s="47" t="s">
        <v>162</v>
      </c>
      <c r="Z19" s="47" t="s">
        <v>163</v>
      </c>
      <c r="AA19" s="47" t="s">
        <v>164</v>
      </c>
      <c r="AB19" s="47" t="s">
        <v>165</v>
      </c>
      <c r="AC19" s="47" t="s">
        <v>166</v>
      </c>
      <c r="AD19" s="47" t="s">
        <v>167</v>
      </c>
      <c r="AE19" s="47" t="s">
        <v>168</v>
      </c>
      <c r="AF19" s="47" t="s">
        <v>169</v>
      </c>
      <c r="AG19" s="47" t="s">
        <v>170</v>
      </c>
      <c r="AH19" s="47" t="s">
        <v>171</v>
      </c>
      <c r="AI19" s="47" t="s">
        <v>172</v>
      </c>
      <c r="AJ19" s="47" t="s">
        <v>173</v>
      </c>
      <c r="AK19" s="47" t="s">
        <v>174</v>
      </c>
      <c r="AL19" s="47" t="s">
        <v>175</v>
      </c>
      <c r="AM19" s="47" t="s">
        <v>176</v>
      </c>
      <c r="AN19" s="47" t="s">
        <v>177</v>
      </c>
      <c r="AO19" s="47" t="s">
        <v>178</v>
      </c>
      <c r="AP19" s="47" t="s">
        <v>179</v>
      </c>
      <c r="AQ19" s="47" t="s">
        <v>180</v>
      </c>
      <c r="AR19" s="47" t="s">
        <v>181</v>
      </c>
      <c r="AS19" s="47" t="s">
        <v>182</v>
      </c>
      <c r="AT19" s="47" t="s">
        <v>183</v>
      </c>
      <c r="AU19" s="47" t="s">
        <v>184</v>
      </c>
      <c r="AV19" s="47" t="s">
        <v>185</v>
      </c>
      <c r="AW19" s="47" t="s">
        <v>186</v>
      </c>
      <c r="AX19" s="47" t="s">
        <v>187</v>
      </c>
      <c r="AY19" s="47" t="s">
        <v>87</v>
      </c>
      <c r="AZ19" s="47" t="s">
        <v>88</v>
      </c>
      <c r="BA19" s="47" t="s">
        <v>89</v>
      </c>
      <c r="BB19" s="47" t="s">
        <v>90</v>
      </c>
      <c r="BC19" s="47" t="s">
        <v>91</v>
      </c>
      <c r="BD19" s="47" t="s">
        <v>92</v>
      </c>
      <c r="BE19" s="47" t="s">
        <v>93</v>
      </c>
      <c r="BF19" s="47" t="s">
        <v>94</v>
      </c>
      <c r="BG19" s="47" t="s">
        <v>95</v>
      </c>
      <c r="BH19" s="47" t="s">
        <v>96</v>
      </c>
      <c r="BI19" s="47" t="s">
        <v>97</v>
      </c>
      <c r="BJ19" s="47" t="s">
        <v>98</v>
      </c>
      <c r="BK19" s="47" t="s">
        <v>99</v>
      </c>
      <c r="BL19" s="47" t="s">
        <v>100</v>
      </c>
      <c r="BM19" s="47" t="s">
        <v>101</v>
      </c>
      <c r="BN19" s="47" t="s">
        <v>102</v>
      </c>
      <c r="BO19" s="47" t="s">
        <v>103</v>
      </c>
      <c r="BP19" s="47" t="s">
        <v>104</v>
      </c>
      <c r="BQ19" s="47" t="s">
        <v>105</v>
      </c>
      <c r="BR19" s="47" t="s">
        <v>106</v>
      </c>
      <c r="BS19" s="47" t="s">
        <v>107</v>
      </c>
      <c r="BT19" s="47" t="s">
        <v>108</v>
      </c>
      <c r="BU19" s="47" t="s">
        <v>109</v>
      </c>
      <c r="BV19" s="47" t="s">
        <v>110</v>
      </c>
      <c r="BW19" s="47" t="s">
        <v>111</v>
      </c>
      <c r="BX19" s="47" t="s">
        <v>112</v>
      </c>
      <c r="BY19" s="47" t="s">
        <v>113</v>
      </c>
      <c r="BZ19" s="47" t="s">
        <v>114</v>
      </c>
      <c r="CA19" s="47" t="s">
        <v>115</v>
      </c>
      <c r="CB19" s="47" t="s">
        <v>116</v>
      </c>
      <c r="CC19" s="48" t="s">
        <v>117</v>
      </c>
    </row>
    <row r="20" spans="1:81" x14ac:dyDescent="0.4">
      <c r="A20" s="299"/>
      <c r="B20" s="302" t="s">
        <v>302</v>
      </c>
      <c r="C20" s="323"/>
      <c r="D20" s="248" t="s">
        <v>119</v>
      </c>
      <c r="E20" s="248" t="s">
        <v>119</v>
      </c>
      <c r="F20" s="248" t="s">
        <v>119</v>
      </c>
      <c r="G20" s="248" t="s">
        <v>119</v>
      </c>
      <c r="H20" s="248" t="s">
        <v>119</v>
      </c>
      <c r="I20" s="248" t="s">
        <v>119</v>
      </c>
      <c r="J20" s="248" t="s">
        <v>119</v>
      </c>
      <c r="K20" s="248" t="s">
        <v>119</v>
      </c>
      <c r="L20" s="248" t="s">
        <v>119</v>
      </c>
      <c r="M20" s="248" t="s">
        <v>119</v>
      </c>
      <c r="N20" s="248" t="s">
        <v>119</v>
      </c>
      <c r="O20" s="248" t="s">
        <v>119</v>
      </c>
      <c r="P20" s="248" t="s">
        <v>119</v>
      </c>
      <c r="Q20" s="248" t="s">
        <v>119</v>
      </c>
      <c r="R20" s="248" t="s">
        <v>119</v>
      </c>
      <c r="S20" s="248" t="s">
        <v>119</v>
      </c>
      <c r="T20" s="248" t="s">
        <v>119</v>
      </c>
      <c r="U20" s="248" t="s">
        <v>119</v>
      </c>
      <c r="V20" s="248" t="s">
        <v>119</v>
      </c>
      <c r="W20" s="248" t="s">
        <v>119</v>
      </c>
      <c r="X20" s="248" t="s">
        <v>119</v>
      </c>
      <c r="Y20" s="248" t="s">
        <v>119</v>
      </c>
      <c r="Z20" s="248" t="s">
        <v>119</v>
      </c>
      <c r="AA20" s="248" t="s">
        <v>119</v>
      </c>
      <c r="AB20" s="248" t="s">
        <v>119</v>
      </c>
      <c r="AC20" s="248" t="s">
        <v>119</v>
      </c>
      <c r="AD20" s="248" t="s">
        <v>119</v>
      </c>
      <c r="AE20" s="248" t="s">
        <v>119</v>
      </c>
      <c r="AF20" s="248" t="s">
        <v>119</v>
      </c>
      <c r="AG20" s="248" t="s">
        <v>119</v>
      </c>
      <c r="AH20" s="248" t="s">
        <v>119</v>
      </c>
      <c r="AI20" s="248" t="s">
        <v>119</v>
      </c>
      <c r="AJ20" s="248" t="s">
        <v>119</v>
      </c>
      <c r="AK20" s="248" t="s">
        <v>119</v>
      </c>
      <c r="AL20" s="248" t="s">
        <v>119</v>
      </c>
      <c r="AM20" s="248" t="s">
        <v>119</v>
      </c>
      <c r="AN20" s="248" t="s">
        <v>119</v>
      </c>
      <c r="AO20" s="248" t="s">
        <v>119</v>
      </c>
      <c r="AP20" s="248" t="s">
        <v>119</v>
      </c>
      <c r="AQ20" s="248" t="s">
        <v>119</v>
      </c>
      <c r="AR20" s="248" t="s">
        <v>119</v>
      </c>
      <c r="AS20" s="248" t="s">
        <v>119</v>
      </c>
      <c r="AT20" s="248" t="s">
        <v>119</v>
      </c>
      <c r="AU20" s="248" t="s">
        <v>119</v>
      </c>
      <c r="AV20" s="248" t="s">
        <v>119</v>
      </c>
      <c r="AW20" s="248" t="s">
        <v>119</v>
      </c>
      <c r="AX20" s="248" t="s">
        <v>119</v>
      </c>
      <c r="AY20" s="248" t="s">
        <v>119</v>
      </c>
      <c r="AZ20" s="248" t="s">
        <v>119</v>
      </c>
      <c r="BA20" s="248" t="s">
        <v>119</v>
      </c>
      <c r="BB20" s="248" t="s">
        <v>119</v>
      </c>
      <c r="BC20" s="248" t="s">
        <v>119</v>
      </c>
      <c r="BD20" s="248" t="s">
        <v>119</v>
      </c>
      <c r="BE20" s="248" t="s">
        <v>119</v>
      </c>
      <c r="BF20" s="248" t="s">
        <v>119</v>
      </c>
      <c r="BG20" s="248" t="s">
        <v>119</v>
      </c>
      <c r="BH20" s="248" t="s">
        <v>119</v>
      </c>
      <c r="BI20" s="248" t="s">
        <v>119</v>
      </c>
      <c r="BJ20" s="248" t="s">
        <v>119</v>
      </c>
      <c r="BK20" s="248" t="s">
        <v>119</v>
      </c>
      <c r="BL20" s="248" t="s">
        <v>119</v>
      </c>
      <c r="BM20" s="248" t="s">
        <v>119</v>
      </c>
      <c r="BN20" s="248" t="s">
        <v>119</v>
      </c>
      <c r="BO20" s="248" t="s">
        <v>119</v>
      </c>
      <c r="BP20" s="248" t="s">
        <v>119</v>
      </c>
      <c r="BQ20" s="248" t="s">
        <v>119</v>
      </c>
      <c r="BR20" s="248" t="s">
        <v>119</v>
      </c>
      <c r="BS20" s="248" t="s">
        <v>119</v>
      </c>
      <c r="BT20" s="248" t="s">
        <v>119</v>
      </c>
      <c r="BU20" s="248" t="s">
        <v>119</v>
      </c>
      <c r="BV20" s="248" t="s">
        <v>119</v>
      </c>
      <c r="BW20" s="248" t="s">
        <v>119</v>
      </c>
      <c r="BX20" s="248" t="s">
        <v>120</v>
      </c>
      <c r="BY20" s="248" t="s">
        <v>120</v>
      </c>
      <c r="BZ20" s="248" t="s">
        <v>120</v>
      </c>
      <c r="CA20" s="248" t="s">
        <v>120</v>
      </c>
      <c r="CB20" s="248" t="s">
        <v>120</v>
      </c>
      <c r="CC20" s="249" t="s">
        <v>120</v>
      </c>
    </row>
    <row r="21" spans="1:81" s="219" customFormat="1" ht="26.25" customHeight="1" x14ac:dyDescent="0.4">
      <c r="A21" s="421"/>
      <c r="B21" s="93" t="s">
        <v>133</v>
      </c>
      <c r="C21" s="359"/>
      <c r="D21" s="314">
        <v>0</v>
      </c>
      <c r="E21" s="314">
        <v>0</v>
      </c>
      <c r="F21" s="314">
        <v>0</v>
      </c>
      <c r="G21" s="314">
        <v>0</v>
      </c>
      <c r="H21" s="314">
        <v>0</v>
      </c>
      <c r="I21" s="314">
        <v>0</v>
      </c>
      <c r="J21" s="314">
        <v>0</v>
      </c>
      <c r="K21" s="314">
        <v>0</v>
      </c>
      <c r="L21" s="314">
        <v>0</v>
      </c>
      <c r="M21" s="314">
        <v>0</v>
      </c>
      <c r="N21" s="314">
        <v>0</v>
      </c>
      <c r="O21" s="314">
        <v>0</v>
      </c>
      <c r="P21" s="314">
        <v>0</v>
      </c>
      <c r="Q21" s="314">
        <v>0</v>
      </c>
      <c r="R21" s="314">
        <v>0</v>
      </c>
      <c r="S21" s="314">
        <v>0</v>
      </c>
      <c r="T21" s="314">
        <v>0</v>
      </c>
      <c r="U21" s="314">
        <v>0</v>
      </c>
      <c r="V21" s="314">
        <v>0</v>
      </c>
      <c r="W21" s="314">
        <v>0</v>
      </c>
      <c r="X21" s="314">
        <v>0</v>
      </c>
      <c r="Y21" s="314">
        <v>0</v>
      </c>
      <c r="Z21" s="314">
        <f t="shared" ref="Z21:BK21" si="10">SUM(Z23,Z27,Z30,Z33,Z35)</f>
        <v>1074.621502040548</v>
      </c>
      <c r="AA21" s="314">
        <f t="shared" si="10"/>
        <v>1091.6250052706814</v>
      </c>
      <c r="AB21" s="314">
        <f t="shared" si="10"/>
        <v>1113.0104633721348</v>
      </c>
      <c r="AC21" s="314">
        <f t="shared" si="10"/>
        <v>1144.333645274811</v>
      </c>
      <c r="AD21" s="314">
        <f t="shared" si="10"/>
        <v>1199.8340699153223</v>
      </c>
      <c r="AE21" s="314">
        <f t="shared" si="10"/>
        <v>1260.8524510538459</v>
      </c>
      <c r="AF21" s="314">
        <f t="shared" si="10"/>
        <v>1272.3810500156001</v>
      </c>
      <c r="AG21" s="314">
        <f t="shared" si="10"/>
        <v>1277.2045799206294</v>
      </c>
      <c r="AH21" s="314">
        <f t="shared" si="10"/>
        <v>1293.1215686219564</v>
      </c>
      <c r="AI21" s="314">
        <f t="shared" si="10"/>
        <v>1246.580681194961</v>
      </c>
      <c r="AJ21" s="314">
        <f t="shared" si="10"/>
        <v>1208.060420744489</v>
      </c>
      <c r="AK21" s="314">
        <f t="shared" si="10"/>
        <v>1219.1749782470836</v>
      </c>
      <c r="AL21" s="314">
        <f t="shared" si="10"/>
        <v>1234.606352818206</v>
      </c>
      <c r="AM21" s="314">
        <f t="shared" si="10"/>
        <v>1263.9547191946845</v>
      </c>
      <c r="AN21" s="314">
        <f t="shared" si="10"/>
        <v>1232.2805021810889</v>
      </c>
      <c r="AO21" s="314">
        <f t="shared" si="10"/>
        <v>1244.0617618419362</v>
      </c>
      <c r="AP21" s="314">
        <f t="shared" si="10"/>
        <v>1283.4895905271944</v>
      </c>
      <c r="AQ21" s="314">
        <f t="shared" si="10"/>
        <v>1237.3879119296369</v>
      </c>
      <c r="AR21" s="314">
        <f t="shared" si="10"/>
        <v>1160.3389755088831</v>
      </c>
      <c r="AS21" s="314">
        <f t="shared" si="10"/>
        <v>1117.8684410372439</v>
      </c>
      <c r="AT21" s="314">
        <f t="shared" si="10"/>
        <v>1132.2065927234835</v>
      </c>
      <c r="AU21" s="314">
        <f t="shared" si="10"/>
        <v>1198.742238533014</v>
      </c>
      <c r="AV21" s="314">
        <f t="shared" si="10"/>
        <v>1191.2637997895379</v>
      </c>
      <c r="AW21" s="314">
        <f t="shared" si="10"/>
        <v>1195.361689223249</v>
      </c>
      <c r="AX21" s="314">
        <f t="shared" si="10"/>
        <v>1220.9096723478558</v>
      </c>
      <c r="AY21" s="314">
        <f t="shared" si="10"/>
        <v>1227.3136029412728</v>
      </c>
      <c r="AZ21" s="314">
        <f t="shared" si="10"/>
        <v>1206.8430912258684</v>
      </c>
      <c r="BA21" s="314">
        <f t="shared" si="10"/>
        <v>1216.5792369313433</v>
      </c>
      <c r="BB21" s="314">
        <f t="shared" si="10"/>
        <v>1224.3581567941117</v>
      </c>
      <c r="BC21" s="314">
        <f t="shared" si="10"/>
        <v>1210.2510541118882</v>
      </c>
      <c r="BD21" s="314">
        <f t="shared" si="10"/>
        <v>1199.6843149118424</v>
      </c>
      <c r="BE21" s="314">
        <f t="shared" si="10"/>
        <v>1216.1200014129911</v>
      </c>
      <c r="BF21" s="314">
        <f t="shared" si="10"/>
        <v>1203.6218550273786</v>
      </c>
      <c r="BG21" s="314">
        <f t="shared" si="10"/>
        <v>1179.2034580789123</v>
      </c>
      <c r="BH21" s="314">
        <f t="shared" si="10"/>
        <v>1164.1185105500413</v>
      </c>
      <c r="BI21" s="314">
        <f t="shared" si="10"/>
        <v>1160.5359207471104</v>
      </c>
      <c r="BJ21" s="314">
        <f t="shared" si="10"/>
        <v>1113.6199787079374</v>
      </c>
      <c r="BK21" s="314">
        <f t="shared" si="10"/>
        <v>1081.9256053881236</v>
      </c>
      <c r="BL21" s="314">
        <f t="shared" ref="BL21:CC21" si="11">SUM(BL23,BL27,BL30,BL32,BL35)</f>
        <v>1093.151978010043</v>
      </c>
      <c r="BM21" s="314">
        <f t="shared" si="11"/>
        <v>1117.2994260946368</v>
      </c>
      <c r="BN21" s="314">
        <f t="shared" si="11"/>
        <v>1158.9192960298733</v>
      </c>
      <c r="BO21" s="314">
        <f t="shared" si="11"/>
        <v>1140.3063117245456</v>
      </c>
      <c r="BP21" s="314">
        <f t="shared" si="11"/>
        <v>1143.5542986027829</v>
      </c>
      <c r="BQ21" s="314">
        <f t="shared" si="11"/>
        <v>1121.7614714609149</v>
      </c>
      <c r="BR21" s="314">
        <f t="shared" si="11"/>
        <v>1146.9280569056073</v>
      </c>
      <c r="BS21" s="314">
        <f t="shared" si="11"/>
        <v>1128.0211780960747</v>
      </c>
      <c r="BT21" s="314">
        <f t="shared" si="11"/>
        <v>1058.9073744669629</v>
      </c>
      <c r="BU21" s="314">
        <f t="shared" si="11"/>
        <v>1024.7052887702916</v>
      </c>
      <c r="BV21" s="314">
        <f t="shared" si="11"/>
        <v>994.63734463843821</v>
      </c>
      <c r="BW21" s="314">
        <f t="shared" si="11"/>
        <v>965.34043475843703</v>
      </c>
      <c r="BX21" s="314">
        <f t="shared" si="11"/>
        <v>782.3620030823389</v>
      </c>
      <c r="BY21" s="314">
        <f t="shared" si="11"/>
        <v>781.97862667514642</v>
      </c>
      <c r="BZ21" s="314">
        <f t="shared" si="11"/>
        <v>762.13386904837034</v>
      </c>
      <c r="CA21" s="314">
        <f t="shared" si="11"/>
        <v>737.48765991243999</v>
      </c>
      <c r="CB21" s="314">
        <f t="shared" si="11"/>
        <v>708.01576971390773</v>
      </c>
      <c r="CC21" s="315">
        <f t="shared" si="11"/>
        <v>681.32747790326266</v>
      </c>
    </row>
    <row r="22" spans="1:81" s="219" customFormat="1" ht="26.25" customHeight="1" x14ac:dyDescent="0.4">
      <c r="A22" s="421"/>
      <c r="B22" s="210" t="s">
        <v>678</v>
      </c>
      <c r="C22" s="359"/>
      <c r="D22" s="314"/>
      <c r="E22" s="314"/>
      <c r="F22" s="314"/>
      <c r="G22" s="314"/>
      <c r="H22" s="314"/>
      <c r="I22" s="314"/>
      <c r="J22" s="314"/>
      <c r="K22" s="314"/>
      <c r="L22" s="314"/>
      <c r="M22" s="314"/>
      <c r="N22" s="314"/>
      <c r="O22" s="314"/>
      <c r="P22" s="314"/>
      <c r="Q22" s="314"/>
      <c r="R22" s="314"/>
      <c r="S22" s="314"/>
      <c r="T22" s="314"/>
      <c r="U22" s="314"/>
      <c r="V22" s="314"/>
      <c r="W22" s="314"/>
      <c r="X22" s="314"/>
      <c r="Y22" s="314"/>
      <c r="Z22" s="314">
        <f t="shared" ref="Z22:BE22" si="12">Z23+Z27+Z30</f>
        <v>1074.621502040548</v>
      </c>
      <c r="AA22" s="314">
        <f t="shared" si="12"/>
        <v>1091.6250052706814</v>
      </c>
      <c r="AB22" s="314">
        <f t="shared" si="12"/>
        <v>1113.0104633721348</v>
      </c>
      <c r="AC22" s="314">
        <f t="shared" si="12"/>
        <v>1144.333645274811</v>
      </c>
      <c r="AD22" s="314">
        <f t="shared" si="12"/>
        <v>1199.8340699153223</v>
      </c>
      <c r="AE22" s="314">
        <f t="shared" si="12"/>
        <v>1260.8524510538459</v>
      </c>
      <c r="AF22" s="314">
        <f t="shared" si="12"/>
        <v>1272.3810500156001</v>
      </c>
      <c r="AG22" s="314">
        <f t="shared" si="12"/>
        <v>1277.2045799206294</v>
      </c>
      <c r="AH22" s="314">
        <f t="shared" si="12"/>
        <v>1293.1215686219564</v>
      </c>
      <c r="AI22" s="314">
        <f t="shared" si="12"/>
        <v>1246.580681194961</v>
      </c>
      <c r="AJ22" s="314">
        <f t="shared" si="12"/>
        <v>1208.060420744489</v>
      </c>
      <c r="AK22" s="314">
        <f t="shared" si="12"/>
        <v>1219.1749782470836</v>
      </c>
      <c r="AL22" s="314">
        <f t="shared" si="12"/>
        <v>1234.606352818206</v>
      </c>
      <c r="AM22" s="314">
        <f t="shared" si="12"/>
        <v>1263.9547191946845</v>
      </c>
      <c r="AN22" s="314">
        <f t="shared" si="12"/>
        <v>1232.2805021810889</v>
      </c>
      <c r="AO22" s="314">
        <f t="shared" si="12"/>
        <v>1244.0617618419362</v>
      </c>
      <c r="AP22" s="314">
        <f t="shared" si="12"/>
        <v>1283.4895905271944</v>
      </c>
      <c r="AQ22" s="314">
        <f t="shared" si="12"/>
        <v>1237.3879119296369</v>
      </c>
      <c r="AR22" s="314">
        <f t="shared" si="12"/>
        <v>1160.3389755088831</v>
      </c>
      <c r="AS22" s="314">
        <f t="shared" si="12"/>
        <v>1117.8684410372439</v>
      </c>
      <c r="AT22" s="314">
        <f t="shared" si="12"/>
        <v>1132.2065927234835</v>
      </c>
      <c r="AU22" s="314">
        <f t="shared" si="12"/>
        <v>1198.742238533014</v>
      </c>
      <c r="AV22" s="314">
        <f t="shared" si="12"/>
        <v>1191.2637997895379</v>
      </c>
      <c r="AW22" s="314">
        <f t="shared" si="12"/>
        <v>1195.361689223249</v>
      </c>
      <c r="AX22" s="314">
        <f t="shared" si="12"/>
        <v>1214.9652301512667</v>
      </c>
      <c r="AY22" s="314">
        <f t="shared" si="12"/>
        <v>1220.4193864673696</v>
      </c>
      <c r="AZ22" s="314">
        <f t="shared" si="12"/>
        <v>1198.0416802208661</v>
      </c>
      <c r="BA22" s="314">
        <f t="shared" si="12"/>
        <v>1208.5430892959573</v>
      </c>
      <c r="BB22" s="314">
        <f t="shared" si="12"/>
        <v>1211.1521836442807</v>
      </c>
      <c r="BC22" s="314">
        <f t="shared" si="12"/>
        <v>1193.5124842298292</v>
      </c>
      <c r="BD22" s="314">
        <f t="shared" si="12"/>
        <v>1181.2072557169242</v>
      </c>
      <c r="BE22" s="314">
        <f t="shared" si="12"/>
        <v>1194.0340165233511</v>
      </c>
      <c r="BF22" s="314">
        <f t="shared" ref="BF22:CC22" si="13">BF23+BF27+BF30</f>
        <v>1174.0500416048058</v>
      </c>
      <c r="BG22" s="314">
        <f t="shared" si="13"/>
        <v>1150.7958778599125</v>
      </c>
      <c r="BH22" s="314">
        <f t="shared" si="13"/>
        <v>1134.6396749386654</v>
      </c>
      <c r="BI22" s="314">
        <f t="shared" si="13"/>
        <v>1095.7867895598504</v>
      </c>
      <c r="BJ22" s="314">
        <f t="shared" si="13"/>
        <v>1069.4204633347722</v>
      </c>
      <c r="BK22" s="314">
        <f t="shared" si="13"/>
        <v>1045.8195505617332</v>
      </c>
      <c r="BL22" s="314">
        <f t="shared" si="13"/>
        <v>1045.66904741239</v>
      </c>
      <c r="BM22" s="314">
        <f t="shared" si="13"/>
        <v>1064.0262099991369</v>
      </c>
      <c r="BN22" s="314">
        <f t="shared" si="13"/>
        <v>1100.1418918136437</v>
      </c>
      <c r="BO22" s="314">
        <f t="shared" si="13"/>
        <v>1082.7250141078314</v>
      </c>
      <c r="BP22" s="314">
        <f t="shared" si="13"/>
        <v>1082.0809135952359</v>
      </c>
      <c r="BQ22" s="314">
        <f t="shared" si="13"/>
        <v>1057.5634389722711</v>
      </c>
      <c r="BR22" s="314">
        <f t="shared" si="13"/>
        <v>1051.5833005410555</v>
      </c>
      <c r="BS22" s="314">
        <f t="shared" si="13"/>
        <v>1024.8017873779888</v>
      </c>
      <c r="BT22" s="314">
        <f t="shared" si="13"/>
        <v>965.37274282753231</v>
      </c>
      <c r="BU22" s="314">
        <f t="shared" si="13"/>
        <v>925.86538600424615</v>
      </c>
      <c r="BV22" s="314">
        <f t="shared" si="13"/>
        <v>902.23336931910717</v>
      </c>
      <c r="BW22" s="314">
        <f t="shared" si="13"/>
        <v>875.10383353369446</v>
      </c>
      <c r="BX22" s="314">
        <f t="shared" si="13"/>
        <v>708.95905021596172</v>
      </c>
      <c r="BY22" s="314">
        <f t="shared" si="13"/>
        <v>689.91289612379262</v>
      </c>
      <c r="BZ22" s="314">
        <f t="shared" si="13"/>
        <v>679.58778559577433</v>
      </c>
      <c r="CA22" s="314">
        <f t="shared" si="13"/>
        <v>656.9030050226562</v>
      </c>
      <c r="CB22" s="314">
        <f t="shared" si="13"/>
        <v>629.69069653592521</v>
      </c>
      <c r="CC22" s="315">
        <f t="shared" si="13"/>
        <v>604.64269126403372</v>
      </c>
    </row>
    <row r="23" spans="1:81" ht="15.75" customHeight="1" x14ac:dyDescent="0.4">
      <c r="A23" s="414"/>
      <c r="B23" s="178" t="s">
        <v>679</v>
      </c>
      <c r="C23" s="49"/>
      <c r="D23" s="317">
        <v>0</v>
      </c>
      <c r="E23" s="317">
        <v>0</v>
      </c>
      <c r="F23" s="317">
        <v>0</v>
      </c>
      <c r="G23" s="317">
        <v>0</v>
      </c>
      <c r="H23" s="317">
        <v>0</v>
      </c>
      <c r="I23" s="317">
        <v>0</v>
      </c>
      <c r="J23" s="317">
        <v>0</v>
      </c>
      <c r="K23" s="317">
        <v>0</v>
      </c>
      <c r="L23" s="317">
        <v>0</v>
      </c>
      <c r="M23" s="317">
        <v>0</v>
      </c>
      <c r="N23" s="317">
        <v>0</v>
      </c>
      <c r="O23" s="317">
        <v>0</v>
      </c>
      <c r="P23" s="317">
        <v>0</v>
      </c>
      <c r="Q23" s="317">
        <v>0</v>
      </c>
      <c r="R23" s="317">
        <v>0</v>
      </c>
      <c r="S23" s="317">
        <v>0</v>
      </c>
      <c r="T23" s="317">
        <v>0</v>
      </c>
      <c r="U23" s="317">
        <v>0</v>
      </c>
      <c r="V23" s="317">
        <v>0</v>
      </c>
      <c r="W23" s="317">
        <v>0</v>
      </c>
      <c r="X23" s="317">
        <v>0</v>
      </c>
      <c r="Y23" s="317">
        <v>0</v>
      </c>
      <c r="Z23" s="317">
        <v>905.0919039350639</v>
      </c>
      <c r="AA23" s="317">
        <v>920.97718225104029</v>
      </c>
      <c r="AB23" s="317">
        <v>937.71431703736494</v>
      </c>
      <c r="AC23" s="317">
        <v>963.35898970579569</v>
      </c>
      <c r="AD23" s="317">
        <v>1009.9520726122093</v>
      </c>
      <c r="AE23" s="317">
        <v>1065.5713876235307</v>
      </c>
      <c r="AF23" s="317">
        <v>1081.5562357021267</v>
      </c>
      <c r="AG23" s="317">
        <v>1086.7043420428863</v>
      </c>
      <c r="AH23" s="317">
        <f t="shared" ref="AH23:CC23" si="14">SUM(AH24:AH25)</f>
        <v>1104.0089281515516</v>
      </c>
      <c r="AI23" s="317">
        <f t="shared" si="14"/>
        <v>1067.2480217949842</v>
      </c>
      <c r="AJ23" s="317">
        <f t="shared" si="14"/>
        <v>1035.4803606381336</v>
      </c>
      <c r="AK23" s="317">
        <f t="shared" si="14"/>
        <v>1046.4308396398674</v>
      </c>
      <c r="AL23" s="317">
        <f t="shared" si="14"/>
        <v>1061.3282682121421</v>
      </c>
      <c r="AM23" s="317">
        <f t="shared" si="14"/>
        <v>1089.7179705206509</v>
      </c>
      <c r="AN23" s="317">
        <f t="shared" si="14"/>
        <v>1064.6232909999885</v>
      </c>
      <c r="AO23" s="317">
        <f t="shared" si="14"/>
        <v>1077.3045469567405</v>
      </c>
      <c r="AP23" s="317">
        <f t="shared" si="14"/>
        <v>1118.287960063298</v>
      </c>
      <c r="AQ23" s="317">
        <f t="shared" si="14"/>
        <v>1091.2510665940422</v>
      </c>
      <c r="AR23" s="317">
        <f t="shared" si="14"/>
        <v>1019.5731793881375</v>
      </c>
      <c r="AS23" s="317">
        <f t="shared" si="14"/>
        <v>984.47814319040799</v>
      </c>
      <c r="AT23" s="317">
        <f t="shared" si="14"/>
        <v>1007.61118746747</v>
      </c>
      <c r="AU23" s="317">
        <f t="shared" si="14"/>
        <v>1074.0366422349421</v>
      </c>
      <c r="AV23" s="317">
        <f t="shared" si="14"/>
        <v>1072.4522328068849</v>
      </c>
      <c r="AW23" s="317">
        <f t="shared" si="14"/>
        <v>1073.2117922366701</v>
      </c>
      <c r="AX23" s="317">
        <f t="shared" si="14"/>
        <v>1109.8567621996608</v>
      </c>
      <c r="AY23" s="317">
        <f t="shared" si="14"/>
        <v>1118.7677278687645</v>
      </c>
      <c r="AZ23" s="317">
        <f t="shared" si="14"/>
        <v>1104.3206823828787</v>
      </c>
      <c r="BA23" s="317">
        <f t="shared" si="14"/>
        <v>1116.1912988438796</v>
      </c>
      <c r="BB23" s="317">
        <f t="shared" si="14"/>
        <v>1129.5739063430167</v>
      </c>
      <c r="BC23" s="317">
        <f t="shared" si="14"/>
        <v>1108.634322855909</v>
      </c>
      <c r="BD23" s="317">
        <f t="shared" si="14"/>
        <v>1101.8375982181587</v>
      </c>
      <c r="BE23" s="317">
        <f t="shared" si="14"/>
        <v>1115.8079146107355</v>
      </c>
      <c r="BF23" s="317">
        <f t="shared" si="14"/>
        <v>1099.3519834486101</v>
      </c>
      <c r="BG23" s="317">
        <f t="shared" si="14"/>
        <v>1081.8629094447228</v>
      </c>
      <c r="BH23" s="317">
        <f t="shared" si="14"/>
        <v>1070.9340766408966</v>
      </c>
      <c r="BI23" s="317">
        <f t="shared" si="14"/>
        <v>1037.4530753069635</v>
      </c>
      <c r="BJ23" s="317">
        <f t="shared" si="14"/>
        <v>1014.8096423675336</v>
      </c>
      <c r="BK23" s="317">
        <f t="shared" si="14"/>
        <v>994.44557632318663</v>
      </c>
      <c r="BL23" s="317">
        <f t="shared" si="14"/>
        <v>997.55940890621571</v>
      </c>
      <c r="BM23" s="317">
        <f t="shared" si="14"/>
        <v>1017.6993245935876</v>
      </c>
      <c r="BN23" s="317">
        <f t="shared" si="14"/>
        <v>1057.0246819743106</v>
      </c>
      <c r="BO23" s="317">
        <f t="shared" si="14"/>
        <v>1041.8816246576412</v>
      </c>
      <c r="BP23" s="317">
        <f t="shared" si="14"/>
        <v>1043.6303639607986</v>
      </c>
      <c r="BQ23" s="317">
        <f t="shared" si="14"/>
        <v>1022.1991298407092</v>
      </c>
      <c r="BR23" s="317">
        <f t="shared" si="14"/>
        <v>1018.2807814243945</v>
      </c>
      <c r="BS23" s="317">
        <f t="shared" si="14"/>
        <v>993.79578118790369</v>
      </c>
      <c r="BT23" s="317">
        <f t="shared" si="14"/>
        <v>936.78726374281359</v>
      </c>
      <c r="BU23" s="317">
        <f t="shared" si="14"/>
        <v>899.63546899395988</v>
      </c>
      <c r="BV23" s="317">
        <f t="shared" si="14"/>
        <v>878.21243465631505</v>
      </c>
      <c r="BW23" s="317">
        <f t="shared" si="14"/>
        <v>853.03753282617095</v>
      </c>
      <c r="BX23" s="317">
        <f t="shared" si="14"/>
        <v>692.49622283343524</v>
      </c>
      <c r="BY23" s="317">
        <f t="shared" si="14"/>
        <v>674.54422202939008</v>
      </c>
      <c r="BZ23" s="317">
        <f t="shared" si="14"/>
        <v>665.02004034471224</v>
      </c>
      <c r="CA23" s="317">
        <f t="shared" si="14"/>
        <v>643.50753825801405</v>
      </c>
      <c r="CB23" s="317">
        <f t="shared" si="14"/>
        <v>617.47283308011038</v>
      </c>
      <c r="CC23" s="318">
        <f t="shared" si="14"/>
        <v>593.46491574495599</v>
      </c>
    </row>
    <row r="24" spans="1:81" x14ac:dyDescent="0.4">
      <c r="A24" s="293"/>
      <c r="B24" s="265" t="s">
        <v>408</v>
      </c>
      <c r="C24" s="362"/>
      <c r="D24" s="317">
        <v>0</v>
      </c>
      <c r="E24" s="317">
        <v>0</v>
      </c>
      <c r="F24" s="317">
        <v>0</v>
      </c>
      <c r="G24" s="317">
        <v>0</v>
      </c>
      <c r="H24" s="317">
        <v>0</v>
      </c>
      <c r="I24" s="317">
        <v>0</v>
      </c>
      <c r="J24" s="317">
        <v>0</v>
      </c>
      <c r="K24" s="317">
        <v>0</v>
      </c>
      <c r="L24" s="317">
        <v>0</v>
      </c>
      <c r="M24" s="317">
        <v>0</v>
      </c>
      <c r="N24" s="317">
        <v>0</v>
      </c>
      <c r="O24" s="317">
        <v>0</v>
      </c>
      <c r="P24" s="317">
        <v>0</v>
      </c>
      <c r="Q24" s="317">
        <v>0</v>
      </c>
      <c r="R24" s="317">
        <v>0</v>
      </c>
      <c r="S24" s="317">
        <v>0</v>
      </c>
      <c r="T24" s="317">
        <v>0</v>
      </c>
      <c r="U24" s="317">
        <v>0</v>
      </c>
      <c r="V24" s="317">
        <v>0</v>
      </c>
      <c r="W24" s="317">
        <v>0</v>
      </c>
      <c r="X24" s="317">
        <v>0</v>
      </c>
      <c r="Y24" s="317">
        <v>0</v>
      </c>
      <c r="Z24" s="317">
        <v>0</v>
      </c>
      <c r="AA24" s="317">
        <v>0</v>
      </c>
      <c r="AB24" s="317">
        <v>0</v>
      </c>
      <c r="AC24" s="317">
        <v>0</v>
      </c>
      <c r="AD24" s="317">
        <v>0</v>
      </c>
      <c r="AE24" s="317">
        <v>0</v>
      </c>
      <c r="AF24" s="317">
        <v>0</v>
      </c>
      <c r="AG24" s="317">
        <v>0</v>
      </c>
      <c r="AH24" s="317">
        <v>771.07827240555184</v>
      </c>
      <c r="AI24" s="317">
        <v>741.77794498654225</v>
      </c>
      <c r="AJ24" s="317">
        <v>714.28694812384049</v>
      </c>
      <c r="AK24" s="317">
        <v>716.20134109987612</v>
      </c>
      <c r="AL24" s="317">
        <v>691.44397422240274</v>
      </c>
      <c r="AM24" s="317">
        <v>733.51440362722633</v>
      </c>
      <c r="AN24" s="317">
        <v>740.31259674964883</v>
      </c>
      <c r="AO24" s="317">
        <v>761.11692043953337</v>
      </c>
      <c r="AP24" s="317">
        <v>720.8244645125219</v>
      </c>
      <c r="AQ24" s="317">
        <v>703.39706213223064</v>
      </c>
      <c r="AR24" s="317">
        <v>650.09022028134621</v>
      </c>
      <c r="AS24" s="317">
        <v>634.66095376717465</v>
      </c>
      <c r="AT24" s="317">
        <v>646.19087471616956</v>
      </c>
      <c r="AU24" s="317">
        <v>697.30215544419684</v>
      </c>
      <c r="AV24" s="317">
        <v>686.89417813928992</v>
      </c>
      <c r="AW24" s="317">
        <v>675.59915985537339</v>
      </c>
      <c r="AX24" s="317">
        <v>703.85860200856462</v>
      </c>
      <c r="AY24" s="317">
        <v>709.64898321189025</v>
      </c>
      <c r="AZ24" s="317">
        <v>723.1738831815228</v>
      </c>
      <c r="BA24" s="317">
        <v>731.18238208527475</v>
      </c>
      <c r="BB24" s="317">
        <v>739.4502621887309</v>
      </c>
      <c r="BC24" s="317">
        <v>724.82349997991639</v>
      </c>
      <c r="BD24" s="317">
        <v>699.18598812015591</v>
      </c>
      <c r="BE24" s="317">
        <v>703.42471061150047</v>
      </c>
      <c r="BF24" s="317">
        <v>680.19390974786563</v>
      </c>
      <c r="BG24" s="317">
        <v>688.91486400479414</v>
      </c>
      <c r="BH24" s="317">
        <v>656.77557247117375</v>
      </c>
      <c r="BI24" s="317">
        <v>625.75607558341017</v>
      </c>
      <c r="BJ24" s="317">
        <v>599.52052912837712</v>
      </c>
      <c r="BK24" s="317">
        <v>547.78989312976103</v>
      </c>
      <c r="BL24" s="317">
        <v>446.70019228363935</v>
      </c>
      <c r="BM24" s="317">
        <v>446.44721077239473</v>
      </c>
      <c r="BN24" s="317">
        <v>496.8067594108357</v>
      </c>
      <c r="BO24" s="317">
        <v>476.68777218579453</v>
      </c>
      <c r="BP24" s="317">
        <v>463.21208325840149</v>
      </c>
      <c r="BQ24" s="317">
        <v>438.44569362509316</v>
      </c>
      <c r="BR24" s="317">
        <v>424.77811129295202</v>
      </c>
      <c r="BS24" s="317">
        <v>397.51831247516162</v>
      </c>
      <c r="BT24" s="317">
        <v>397.2394025527006</v>
      </c>
      <c r="BU24" s="317">
        <v>373.1306574712724</v>
      </c>
      <c r="BV24" s="317">
        <v>355.92618115098804</v>
      </c>
      <c r="BW24" s="317">
        <v>345.33552341524182</v>
      </c>
      <c r="BX24" s="317">
        <v>279.03672330749549</v>
      </c>
      <c r="BY24" s="317">
        <v>263.7808462333262</v>
      </c>
      <c r="BZ24" s="317">
        <v>252.9024220707102</v>
      </c>
      <c r="CA24" s="317">
        <v>237.26229371861004</v>
      </c>
      <c r="CB24" s="317">
        <v>220.57655440832355</v>
      </c>
      <c r="CC24" s="318">
        <v>205.38452678153496</v>
      </c>
    </row>
    <row r="25" spans="1:81" x14ac:dyDescent="0.4">
      <c r="A25" s="293"/>
      <c r="B25" s="265" t="s">
        <v>407</v>
      </c>
      <c r="C25" s="362"/>
      <c r="D25" s="317">
        <v>0</v>
      </c>
      <c r="E25" s="317">
        <v>0</v>
      </c>
      <c r="F25" s="317">
        <v>0</v>
      </c>
      <c r="G25" s="317">
        <v>0</v>
      </c>
      <c r="H25" s="317">
        <v>0</v>
      </c>
      <c r="I25" s="317">
        <v>0</v>
      </c>
      <c r="J25" s="317">
        <v>0</v>
      </c>
      <c r="K25" s="317">
        <v>0</v>
      </c>
      <c r="L25" s="317">
        <v>0</v>
      </c>
      <c r="M25" s="317">
        <v>0</v>
      </c>
      <c r="N25" s="317">
        <v>0</v>
      </c>
      <c r="O25" s="317">
        <v>0</v>
      </c>
      <c r="P25" s="317">
        <v>0</v>
      </c>
      <c r="Q25" s="317">
        <v>0</v>
      </c>
      <c r="R25" s="317">
        <v>0</v>
      </c>
      <c r="S25" s="317">
        <v>0</v>
      </c>
      <c r="T25" s="317">
        <v>0</v>
      </c>
      <c r="U25" s="317">
        <v>0</v>
      </c>
      <c r="V25" s="317">
        <v>0</v>
      </c>
      <c r="W25" s="317">
        <v>0</v>
      </c>
      <c r="X25" s="317">
        <v>0</v>
      </c>
      <c r="Y25" s="317">
        <v>0</v>
      </c>
      <c r="Z25" s="317">
        <v>0</v>
      </c>
      <c r="AA25" s="317">
        <v>0</v>
      </c>
      <c r="AB25" s="317">
        <v>0</v>
      </c>
      <c r="AC25" s="317">
        <v>0</v>
      </c>
      <c r="AD25" s="317">
        <v>0</v>
      </c>
      <c r="AE25" s="317">
        <v>0</v>
      </c>
      <c r="AF25" s="317">
        <v>0</v>
      </c>
      <c r="AG25" s="317">
        <v>0</v>
      </c>
      <c r="AH25" s="317">
        <v>332.93065574599973</v>
      </c>
      <c r="AI25" s="317">
        <v>325.470076808442</v>
      </c>
      <c r="AJ25" s="317">
        <v>321.19341251429307</v>
      </c>
      <c r="AK25" s="317">
        <v>330.2294985399912</v>
      </c>
      <c r="AL25" s="317">
        <v>369.88429398973932</v>
      </c>
      <c r="AM25" s="317">
        <v>356.20356689342464</v>
      </c>
      <c r="AN25" s="317">
        <v>324.31069425033974</v>
      </c>
      <c r="AO25" s="317">
        <v>316.18762651720709</v>
      </c>
      <c r="AP25" s="317">
        <v>397.46349555077603</v>
      </c>
      <c r="AQ25" s="317">
        <v>387.85400446181166</v>
      </c>
      <c r="AR25" s="317">
        <v>369.48295910679133</v>
      </c>
      <c r="AS25" s="317">
        <v>349.81718942323334</v>
      </c>
      <c r="AT25" s="317">
        <v>361.4203127513004</v>
      </c>
      <c r="AU25" s="317">
        <v>376.73448679074522</v>
      </c>
      <c r="AV25" s="317">
        <v>385.55805466759506</v>
      </c>
      <c r="AW25" s="317">
        <v>397.61263238129663</v>
      </c>
      <c r="AX25" s="317">
        <v>405.99816019109608</v>
      </c>
      <c r="AY25" s="317">
        <v>409.1187446568743</v>
      </c>
      <c r="AZ25" s="317">
        <v>381.14679920135586</v>
      </c>
      <c r="BA25" s="317">
        <v>385.00891675860487</v>
      </c>
      <c r="BB25" s="317">
        <v>390.12364415428584</v>
      </c>
      <c r="BC25" s="317">
        <v>383.81082287599264</v>
      </c>
      <c r="BD25" s="317">
        <v>402.65161009800272</v>
      </c>
      <c r="BE25" s="317">
        <v>412.38320399923498</v>
      </c>
      <c r="BF25" s="317">
        <v>419.15807370074458</v>
      </c>
      <c r="BG25" s="317">
        <v>392.94804543992876</v>
      </c>
      <c r="BH25" s="317">
        <v>414.15850416972279</v>
      </c>
      <c r="BI25" s="317">
        <v>411.69699972355318</v>
      </c>
      <c r="BJ25" s="317">
        <v>415.28911323915639</v>
      </c>
      <c r="BK25" s="317">
        <v>446.6556831934256</v>
      </c>
      <c r="BL25" s="317">
        <v>550.85921662257635</v>
      </c>
      <c r="BM25" s="317">
        <v>571.25211382119278</v>
      </c>
      <c r="BN25" s="317">
        <v>560.21792256347487</v>
      </c>
      <c r="BO25" s="317">
        <v>565.19385247184664</v>
      </c>
      <c r="BP25" s="317">
        <v>580.41828070239706</v>
      </c>
      <c r="BQ25" s="317">
        <v>583.75343621561603</v>
      </c>
      <c r="BR25" s="317">
        <v>593.50267013144253</v>
      </c>
      <c r="BS25" s="317">
        <v>596.27746871274212</v>
      </c>
      <c r="BT25" s="317">
        <v>539.54786119011294</v>
      </c>
      <c r="BU25" s="317">
        <v>526.50481152268753</v>
      </c>
      <c r="BV25" s="317">
        <v>522.28625350532695</v>
      </c>
      <c r="BW25" s="317">
        <v>507.70200941092918</v>
      </c>
      <c r="BX25" s="317">
        <v>413.45949952593975</v>
      </c>
      <c r="BY25" s="317">
        <v>410.76337579606383</v>
      </c>
      <c r="BZ25" s="317">
        <v>412.11761827400198</v>
      </c>
      <c r="CA25" s="317">
        <v>406.24524453940404</v>
      </c>
      <c r="CB25" s="317">
        <v>396.89627867178689</v>
      </c>
      <c r="CC25" s="318">
        <v>388.080388963421</v>
      </c>
    </row>
    <row r="26" spans="1:81" ht="26.25" customHeight="1" x14ac:dyDescent="0.4">
      <c r="A26" s="293"/>
      <c r="B26" s="373" t="s">
        <v>593</v>
      </c>
      <c r="C26" s="362"/>
      <c r="D26" s="317">
        <v>0</v>
      </c>
      <c r="E26" s="317">
        <v>0</v>
      </c>
      <c r="F26" s="317">
        <v>0</v>
      </c>
      <c r="G26" s="317">
        <v>0</v>
      </c>
      <c r="H26" s="317">
        <v>0</v>
      </c>
      <c r="I26" s="317">
        <v>0</v>
      </c>
      <c r="J26" s="317">
        <v>0</v>
      </c>
      <c r="K26" s="317">
        <v>0</v>
      </c>
      <c r="L26" s="317">
        <v>0</v>
      </c>
      <c r="M26" s="317">
        <v>0</v>
      </c>
      <c r="N26" s="317">
        <v>0</v>
      </c>
      <c r="O26" s="317">
        <v>0</v>
      </c>
      <c r="P26" s="317">
        <v>0</v>
      </c>
      <c r="Q26" s="317">
        <v>0</v>
      </c>
      <c r="R26" s="317">
        <v>0</v>
      </c>
      <c r="S26" s="317">
        <v>0</v>
      </c>
      <c r="T26" s="317">
        <v>0</v>
      </c>
      <c r="U26" s="317">
        <v>0</v>
      </c>
      <c r="V26" s="317">
        <v>0</v>
      </c>
      <c r="W26" s="317">
        <v>0</v>
      </c>
      <c r="X26" s="317">
        <v>0</v>
      </c>
      <c r="Y26" s="317">
        <v>0</v>
      </c>
      <c r="Z26" s="317">
        <v>0</v>
      </c>
      <c r="AA26" s="317">
        <v>0</v>
      </c>
      <c r="AB26" s="317">
        <v>0</v>
      </c>
      <c r="AC26" s="317">
        <v>0</v>
      </c>
      <c r="AD26" s="317">
        <v>0</v>
      </c>
      <c r="AE26" s="317">
        <v>0</v>
      </c>
      <c r="AF26" s="317">
        <v>0</v>
      </c>
      <c r="AG26" s="317">
        <v>0</v>
      </c>
      <c r="AH26" s="317">
        <v>0</v>
      </c>
      <c r="AI26" s="317">
        <v>0</v>
      </c>
      <c r="AJ26" s="317">
        <v>0</v>
      </c>
      <c r="AK26" s="317">
        <v>0</v>
      </c>
      <c r="AL26" s="317">
        <v>0</v>
      </c>
      <c r="AM26" s="317">
        <v>0</v>
      </c>
      <c r="AN26" s="317">
        <v>0</v>
      </c>
      <c r="AO26" s="317">
        <v>0</v>
      </c>
      <c r="AP26" s="317">
        <v>0</v>
      </c>
      <c r="AQ26" s="317">
        <v>0</v>
      </c>
      <c r="AR26" s="317">
        <v>0</v>
      </c>
      <c r="AS26" s="317">
        <v>0</v>
      </c>
      <c r="AT26" s="317">
        <v>0</v>
      </c>
      <c r="AU26" s="317">
        <v>15.690601306410269</v>
      </c>
      <c r="AV26" s="317">
        <v>15.292565043688045</v>
      </c>
      <c r="AW26" s="317">
        <v>14.925253740261324</v>
      </c>
      <c r="AX26" s="317">
        <v>14.734587872169723</v>
      </c>
      <c r="AY26" s="317">
        <v>14.308987145030031</v>
      </c>
      <c r="AZ26" s="317">
        <v>13.817995118911842</v>
      </c>
      <c r="BA26" s="317">
        <v>13.863727422558911</v>
      </c>
      <c r="BB26" s="317">
        <v>13.639233889000536</v>
      </c>
      <c r="BC26" s="317">
        <v>13.578673139451556</v>
      </c>
      <c r="BD26" s="317">
        <v>15.611610632406267</v>
      </c>
      <c r="BE26" s="317">
        <v>17.333048438975581</v>
      </c>
      <c r="BF26" s="317">
        <v>19.578300642162759</v>
      </c>
      <c r="BG26" s="317">
        <v>19.267246521698219</v>
      </c>
      <c r="BH26" s="317">
        <v>16.41568267796114</v>
      </c>
      <c r="BI26" s="317">
        <v>15.943470992220961</v>
      </c>
      <c r="BJ26" s="317">
        <v>20.321677517616841</v>
      </c>
      <c r="BK26" s="317">
        <v>20.106560615963989</v>
      </c>
      <c r="BL26" s="317">
        <v>20.35350304899244</v>
      </c>
      <c r="BM26" s="317">
        <v>20.874121118815641</v>
      </c>
      <c r="BN26" s="317">
        <v>21.454483249025976</v>
      </c>
      <c r="BO26" s="317">
        <v>21.278257049809238</v>
      </c>
      <c r="BP26" s="317">
        <v>21.632299742784745</v>
      </c>
      <c r="BQ26" s="317">
        <v>21.478323754092905</v>
      </c>
      <c r="BR26" s="317">
        <v>21.768741280876551</v>
      </c>
      <c r="BS26" s="317">
        <v>20.485722425667742</v>
      </c>
      <c r="BT26" s="317">
        <v>19.88489823365521</v>
      </c>
      <c r="BU26" s="317">
        <v>19.655493764641925</v>
      </c>
      <c r="BV26" s="317">
        <v>19.741706928992219</v>
      </c>
      <c r="BW26" s="317">
        <v>19.813188495612089</v>
      </c>
      <c r="BX26" s="317">
        <v>18.725419344707554</v>
      </c>
      <c r="BY26" s="317">
        <v>19.088376703030022</v>
      </c>
      <c r="BZ26" s="317">
        <v>19.373165136117716</v>
      </c>
      <c r="CA26" s="317">
        <v>19.360012959904854</v>
      </c>
      <c r="CB26" s="317">
        <v>19.227250525531588</v>
      </c>
      <c r="CC26" s="318">
        <v>19.133611902198556</v>
      </c>
    </row>
    <row r="27" spans="1:81" ht="26.25" customHeight="1" x14ac:dyDescent="0.4">
      <c r="A27" s="414"/>
      <c r="B27" s="178" t="s">
        <v>680</v>
      </c>
      <c r="C27" s="49"/>
      <c r="D27" s="317">
        <v>0</v>
      </c>
      <c r="E27" s="317">
        <v>0</v>
      </c>
      <c r="F27" s="317">
        <v>0</v>
      </c>
      <c r="G27" s="317">
        <v>0</v>
      </c>
      <c r="H27" s="317">
        <v>0</v>
      </c>
      <c r="I27" s="317">
        <v>0</v>
      </c>
      <c r="J27" s="317">
        <v>0</v>
      </c>
      <c r="K27" s="317">
        <v>0</v>
      </c>
      <c r="L27" s="317">
        <v>0</v>
      </c>
      <c r="M27" s="317">
        <v>0</v>
      </c>
      <c r="N27" s="317">
        <v>0</v>
      </c>
      <c r="O27" s="317">
        <v>0</v>
      </c>
      <c r="P27" s="317">
        <v>0</v>
      </c>
      <c r="Q27" s="317">
        <v>0</v>
      </c>
      <c r="R27" s="317">
        <v>0</v>
      </c>
      <c r="S27" s="317">
        <v>0</v>
      </c>
      <c r="T27" s="317">
        <v>0</v>
      </c>
      <c r="U27" s="317">
        <v>0</v>
      </c>
      <c r="V27" s="317">
        <v>0</v>
      </c>
      <c r="W27" s="317">
        <v>0</v>
      </c>
      <c r="X27" s="317">
        <v>0</v>
      </c>
      <c r="Y27" s="317">
        <v>0</v>
      </c>
      <c r="Z27" s="317">
        <v>130.29960846123987</v>
      </c>
      <c r="AA27" s="317">
        <v>132.87082403056027</v>
      </c>
      <c r="AB27" s="317">
        <v>140.47704877512382</v>
      </c>
      <c r="AC27" s="317">
        <v>147.86953564785409</v>
      </c>
      <c r="AD27" s="317">
        <v>157.77634558519529</v>
      </c>
      <c r="AE27" s="317">
        <v>165.80467649743733</v>
      </c>
      <c r="AF27" s="317">
        <v>164.95026322012103</v>
      </c>
      <c r="AG27" s="317">
        <v>164.91065368521038</v>
      </c>
      <c r="AH27" s="317">
        <f t="shared" ref="AH27:CC27" si="15">SUM(AH28:AH29)</f>
        <v>163.55687824467429</v>
      </c>
      <c r="AI27" s="317">
        <f t="shared" si="15"/>
        <v>157.46282288778457</v>
      </c>
      <c r="AJ27" s="317">
        <f t="shared" si="15"/>
        <v>154.22047924397734</v>
      </c>
      <c r="AK27" s="317">
        <f t="shared" si="15"/>
        <v>156.13412527959923</v>
      </c>
      <c r="AL27" s="317">
        <f t="shared" si="15"/>
        <v>157.80682705195116</v>
      </c>
      <c r="AM27" s="317">
        <f t="shared" si="15"/>
        <v>159.47092251521721</v>
      </c>
      <c r="AN27" s="317">
        <f t="shared" si="15"/>
        <v>153.68577691600885</v>
      </c>
      <c r="AO27" s="317">
        <f t="shared" si="15"/>
        <v>153.52251529113255</v>
      </c>
      <c r="AP27" s="317">
        <f t="shared" si="15"/>
        <v>155.03537628150266</v>
      </c>
      <c r="AQ27" s="317">
        <f t="shared" si="15"/>
        <v>135.9701341771264</v>
      </c>
      <c r="AR27" s="317">
        <f t="shared" si="15"/>
        <v>132.41767611968396</v>
      </c>
      <c r="AS27" s="317">
        <f t="shared" si="15"/>
        <v>124.42031035624736</v>
      </c>
      <c r="AT27" s="317">
        <f t="shared" si="15"/>
        <v>116.66724082378707</v>
      </c>
      <c r="AU27" s="317">
        <f t="shared" si="15"/>
        <v>117.19623340575447</v>
      </c>
      <c r="AV27" s="317">
        <f t="shared" si="15"/>
        <v>111.87640086232675</v>
      </c>
      <c r="AW27" s="317">
        <f t="shared" si="15"/>
        <v>116.04144415348644</v>
      </c>
      <c r="AX27" s="317">
        <f t="shared" si="15"/>
        <v>100.02379465819708</v>
      </c>
      <c r="AY27" s="317">
        <f t="shared" si="15"/>
        <v>96.461703035894075</v>
      </c>
      <c r="AZ27" s="317">
        <f t="shared" si="15"/>
        <v>89.250951794406092</v>
      </c>
      <c r="BA27" s="317">
        <f t="shared" si="15"/>
        <v>88.368501650322017</v>
      </c>
      <c r="BB27" s="317">
        <f t="shared" si="15"/>
        <v>78.619289993392101</v>
      </c>
      <c r="BC27" s="317">
        <f t="shared" si="15"/>
        <v>81.653415590526293</v>
      </c>
      <c r="BD27" s="317">
        <f t="shared" si="15"/>
        <v>76.257121910578775</v>
      </c>
      <c r="BE27" s="317">
        <f t="shared" si="15"/>
        <v>75.158411641532609</v>
      </c>
      <c r="BF27" s="317">
        <f t="shared" si="15"/>
        <v>72.102338172674692</v>
      </c>
      <c r="BG27" s="317">
        <f t="shared" si="15"/>
        <v>66.929126872150377</v>
      </c>
      <c r="BH27" s="317">
        <f t="shared" si="15"/>
        <v>62.016245385118097</v>
      </c>
      <c r="BI27" s="317">
        <f t="shared" si="15"/>
        <v>56.800534632341183</v>
      </c>
      <c r="BJ27" s="317">
        <f t="shared" si="15"/>
        <v>53.14359238975517</v>
      </c>
      <c r="BK27" s="317">
        <f t="shared" si="15"/>
        <v>49.940121852247216</v>
      </c>
      <c r="BL27" s="317">
        <f t="shared" si="15"/>
        <v>46.900294557235817</v>
      </c>
      <c r="BM27" s="317">
        <f t="shared" si="15"/>
        <v>45.259232850933607</v>
      </c>
      <c r="BN27" s="317">
        <f t="shared" si="15"/>
        <v>42.184080308662018</v>
      </c>
      <c r="BO27" s="317">
        <f t="shared" si="15"/>
        <v>40.086659020964092</v>
      </c>
      <c r="BP27" s="317">
        <f t="shared" si="15"/>
        <v>37.98551412075917</v>
      </c>
      <c r="BQ27" s="317">
        <f t="shared" si="15"/>
        <v>35.371413402237323</v>
      </c>
      <c r="BR27" s="317">
        <f t="shared" si="15"/>
        <v>33.304835504868471</v>
      </c>
      <c r="BS27" s="317">
        <f t="shared" si="15"/>
        <v>31.008539751318118</v>
      </c>
      <c r="BT27" s="317">
        <f t="shared" si="15"/>
        <v>28.626311833539038</v>
      </c>
      <c r="BU27" s="317">
        <f t="shared" si="15"/>
        <v>26.22991701028625</v>
      </c>
      <c r="BV27" s="317">
        <f t="shared" si="15"/>
        <v>24.045110264506803</v>
      </c>
      <c r="BW27" s="317">
        <f t="shared" si="15"/>
        <v>22.105039759649252</v>
      </c>
      <c r="BX27" s="317">
        <f t="shared" si="15"/>
        <v>16.462522512387153</v>
      </c>
      <c r="BY27" s="317">
        <f t="shared" si="15"/>
        <v>15.370797474406086</v>
      </c>
      <c r="BZ27" s="317">
        <f t="shared" si="15"/>
        <v>14.567745251062048</v>
      </c>
      <c r="CA27" s="317">
        <f t="shared" si="15"/>
        <v>13.395466764642119</v>
      </c>
      <c r="CB27" s="317">
        <f t="shared" si="15"/>
        <v>12.217863455814822</v>
      </c>
      <c r="CC27" s="318">
        <f t="shared" si="15"/>
        <v>11.177775519077773</v>
      </c>
    </row>
    <row r="28" spans="1:81" x14ac:dyDescent="0.4">
      <c r="A28" s="293"/>
      <c r="B28" s="265" t="s">
        <v>408</v>
      </c>
      <c r="C28" s="362"/>
      <c r="D28" s="317">
        <v>0</v>
      </c>
      <c r="E28" s="317">
        <v>0</v>
      </c>
      <c r="F28" s="317">
        <v>0</v>
      </c>
      <c r="G28" s="317">
        <v>0</v>
      </c>
      <c r="H28" s="317">
        <v>0</v>
      </c>
      <c r="I28" s="317">
        <v>0</v>
      </c>
      <c r="J28" s="317">
        <v>0</v>
      </c>
      <c r="K28" s="317">
        <v>0</v>
      </c>
      <c r="L28" s="317">
        <v>0</v>
      </c>
      <c r="M28" s="317">
        <v>0</v>
      </c>
      <c r="N28" s="317">
        <v>0</v>
      </c>
      <c r="O28" s="317">
        <v>0</v>
      </c>
      <c r="P28" s="317">
        <v>0</v>
      </c>
      <c r="Q28" s="317">
        <v>0</v>
      </c>
      <c r="R28" s="317">
        <v>0</v>
      </c>
      <c r="S28" s="317">
        <v>0</v>
      </c>
      <c r="T28" s="317">
        <v>0</v>
      </c>
      <c r="U28" s="317">
        <v>0</v>
      </c>
      <c r="V28" s="317">
        <v>0</v>
      </c>
      <c r="W28" s="317">
        <v>0</v>
      </c>
      <c r="X28" s="317">
        <v>0</v>
      </c>
      <c r="Y28" s="317">
        <v>0</v>
      </c>
      <c r="Z28" s="317">
        <v>0</v>
      </c>
      <c r="AA28" s="317">
        <v>0</v>
      </c>
      <c r="AB28" s="317">
        <v>0</v>
      </c>
      <c r="AC28" s="317">
        <v>0</v>
      </c>
      <c r="AD28" s="317">
        <v>0</v>
      </c>
      <c r="AE28" s="317">
        <v>0</v>
      </c>
      <c r="AF28" s="317">
        <v>0</v>
      </c>
      <c r="AG28" s="317">
        <v>0</v>
      </c>
      <c r="AH28" s="317">
        <v>30.030986211721778</v>
      </c>
      <c r="AI28" s="317">
        <v>28.912045239258067</v>
      </c>
      <c r="AJ28" s="317">
        <v>28.316712421061471</v>
      </c>
      <c r="AK28" s="317">
        <v>28.668080570946966</v>
      </c>
      <c r="AL28" s="317">
        <v>28.975208491221139</v>
      </c>
      <c r="AM28" s="317">
        <v>29.280756190887871</v>
      </c>
      <c r="AN28" s="317">
        <v>28.218534720368414</v>
      </c>
      <c r="AO28" s="317">
        <v>28.188557946183295</v>
      </c>
      <c r="AP28" s="317">
        <v>28.466337199673884</v>
      </c>
      <c r="AQ28" s="317">
        <v>24.965732218065266</v>
      </c>
      <c r="AR28" s="317">
        <v>24.313458708777691</v>
      </c>
      <c r="AS28" s="317">
        <v>22.84504733073355</v>
      </c>
      <c r="AT28" s="317">
        <v>21.421491643399335</v>
      </c>
      <c r="AU28" s="317">
        <v>21.518620966883987</v>
      </c>
      <c r="AV28" s="317">
        <v>19.167367261794144</v>
      </c>
      <c r="AW28" s="317">
        <v>18.92899384904247</v>
      </c>
      <c r="AX28" s="317">
        <v>15.328708330505462</v>
      </c>
      <c r="AY28" s="317">
        <v>13.837590184890328</v>
      </c>
      <c r="AZ28" s="317">
        <v>12.515366893018793</v>
      </c>
      <c r="BA28" s="317">
        <v>11.149611821497526</v>
      </c>
      <c r="BB28" s="317">
        <v>9.7007086109312723</v>
      </c>
      <c r="BC28" s="317">
        <v>9.5169513848294223</v>
      </c>
      <c r="BD28" s="317">
        <v>8.1112677428150377</v>
      </c>
      <c r="BE28" s="317">
        <v>7.9959346915777472</v>
      </c>
      <c r="BF28" s="317">
        <v>7.1714893250822183</v>
      </c>
      <c r="BG28" s="317">
        <v>5.429828376922071</v>
      </c>
      <c r="BH28" s="317">
        <v>4.6639278214008408</v>
      </c>
      <c r="BI28" s="317">
        <v>8.6138948916913787</v>
      </c>
      <c r="BJ28" s="317">
        <v>7.5837959096968213</v>
      </c>
      <c r="BK28" s="317">
        <v>7.4668477167140486</v>
      </c>
      <c r="BL28" s="317">
        <v>2.8140176734341487</v>
      </c>
      <c r="BM28" s="317">
        <v>2.320986300047879</v>
      </c>
      <c r="BN28" s="317">
        <v>2.0098626659007586</v>
      </c>
      <c r="BO28" s="317">
        <v>1.7670867737404046</v>
      </c>
      <c r="BP28" s="317">
        <v>1.5445092943751209</v>
      </c>
      <c r="BQ28" s="317">
        <v>1.5421609675946586</v>
      </c>
      <c r="BR28" s="317">
        <v>1.3992700452224407</v>
      </c>
      <c r="BS28" s="317">
        <v>1.2285051867178127</v>
      </c>
      <c r="BT28" s="317">
        <v>1.1448747178140335</v>
      </c>
      <c r="BU28" s="317">
        <v>1.069022008020232</v>
      </c>
      <c r="BV28" s="317">
        <v>1.0165675732262793</v>
      </c>
      <c r="BW28" s="317">
        <v>0.95082520021547456</v>
      </c>
      <c r="BX28" s="317">
        <v>0.6528026366337617</v>
      </c>
      <c r="BY28" s="317">
        <v>0.49148234594857332</v>
      </c>
      <c r="BZ28" s="317">
        <v>0.36616524812272111</v>
      </c>
      <c r="CA28" s="317">
        <v>0.26423013108229593</v>
      </c>
      <c r="CB28" s="317">
        <v>0.18907859401552576</v>
      </c>
      <c r="CC28" s="318">
        <v>0.13542156922391144</v>
      </c>
    </row>
    <row r="29" spans="1:81" x14ac:dyDescent="0.4">
      <c r="A29" s="293"/>
      <c r="B29" s="265" t="s">
        <v>407</v>
      </c>
      <c r="C29" s="362"/>
      <c r="D29" s="317">
        <v>0</v>
      </c>
      <c r="E29" s="317">
        <v>0</v>
      </c>
      <c r="F29" s="317">
        <v>0</v>
      </c>
      <c r="G29" s="317">
        <v>0</v>
      </c>
      <c r="H29" s="317">
        <v>0</v>
      </c>
      <c r="I29" s="317">
        <v>0</v>
      </c>
      <c r="J29" s="317">
        <v>0</v>
      </c>
      <c r="K29" s="317">
        <v>0</v>
      </c>
      <c r="L29" s="317">
        <v>0</v>
      </c>
      <c r="M29" s="317">
        <v>0</v>
      </c>
      <c r="N29" s="317">
        <v>0</v>
      </c>
      <c r="O29" s="317">
        <v>0</v>
      </c>
      <c r="P29" s="317">
        <v>0</v>
      </c>
      <c r="Q29" s="317">
        <v>0</v>
      </c>
      <c r="R29" s="317">
        <v>0</v>
      </c>
      <c r="S29" s="317">
        <v>0</v>
      </c>
      <c r="T29" s="317">
        <v>0</v>
      </c>
      <c r="U29" s="317">
        <v>0</v>
      </c>
      <c r="V29" s="317">
        <v>0</v>
      </c>
      <c r="W29" s="317">
        <v>0</v>
      </c>
      <c r="X29" s="317">
        <v>0</v>
      </c>
      <c r="Y29" s="317">
        <v>0</v>
      </c>
      <c r="Z29" s="317">
        <v>0</v>
      </c>
      <c r="AA29" s="317">
        <v>0</v>
      </c>
      <c r="AB29" s="317">
        <v>0</v>
      </c>
      <c r="AC29" s="317">
        <v>0</v>
      </c>
      <c r="AD29" s="317">
        <v>0</v>
      </c>
      <c r="AE29" s="317">
        <v>0</v>
      </c>
      <c r="AF29" s="317">
        <v>0</v>
      </c>
      <c r="AG29" s="317">
        <v>0</v>
      </c>
      <c r="AH29" s="317">
        <v>133.52589203295253</v>
      </c>
      <c r="AI29" s="317">
        <v>128.55077764852649</v>
      </c>
      <c r="AJ29" s="317">
        <v>125.90376682291586</v>
      </c>
      <c r="AK29" s="317">
        <v>127.46604470865228</v>
      </c>
      <c r="AL29" s="317">
        <v>128.83161856073002</v>
      </c>
      <c r="AM29" s="317">
        <v>130.19016632432934</v>
      </c>
      <c r="AN29" s="317">
        <v>125.46724219564044</v>
      </c>
      <c r="AO29" s="317">
        <v>125.33395734494925</v>
      </c>
      <c r="AP29" s="317">
        <v>126.56903908182878</v>
      </c>
      <c r="AQ29" s="317">
        <v>111.00440195906114</v>
      </c>
      <c r="AR29" s="317">
        <v>108.10421741090626</v>
      </c>
      <c r="AS29" s="317">
        <v>101.57526302551381</v>
      </c>
      <c r="AT29" s="317">
        <v>95.245749180387733</v>
      </c>
      <c r="AU29" s="317">
        <v>95.677612438870483</v>
      </c>
      <c r="AV29" s="317">
        <v>92.709033600532607</v>
      </c>
      <c r="AW29" s="317">
        <v>97.112450304443968</v>
      </c>
      <c r="AX29" s="317">
        <v>84.695086327691612</v>
      </c>
      <c r="AY29" s="317">
        <v>82.624112851003744</v>
      </c>
      <c r="AZ29" s="317">
        <v>76.735584901387298</v>
      </c>
      <c r="BA29" s="317">
        <v>77.218889828824487</v>
      </c>
      <c r="BB29" s="317">
        <v>68.918581382460829</v>
      </c>
      <c r="BC29" s="317">
        <v>72.136464205696868</v>
      </c>
      <c r="BD29" s="317">
        <v>68.14585416776373</v>
      </c>
      <c r="BE29" s="317">
        <v>67.162476949954865</v>
      </c>
      <c r="BF29" s="317">
        <v>64.930848847592472</v>
      </c>
      <c r="BG29" s="317">
        <v>61.499298495228309</v>
      </c>
      <c r="BH29" s="317">
        <v>57.352317563717257</v>
      </c>
      <c r="BI29" s="317">
        <v>48.186639740649802</v>
      </c>
      <c r="BJ29" s="317">
        <v>45.559796480058345</v>
      </c>
      <c r="BK29" s="317">
        <v>42.473274135533167</v>
      </c>
      <c r="BL29" s="317">
        <v>44.086276883801666</v>
      </c>
      <c r="BM29" s="317">
        <v>42.938246550885729</v>
      </c>
      <c r="BN29" s="317">
        <v>40.174217642761256</v>
      </c>
      <c r="BO29" s="317">
        <v>38.319572247223689</v>
      </c>
      <c r="BP29" s="317">
        <v>36.441004826384052</v>
      </c>
      <c r="BQ29" s="317">
        <v>33.829252434642662</v>
      </c>
      <c r="BR29" s="317">
        <v>31.905565459646027</v>
      </c>
      <c r="BS29" s="317">
        <v>29.780034564600307</v>
      </c>
      <c r="BT29" s="317">
        <v>27.481437115725004</v>
      </c>
      <c r="BU29" s="317">
        <v>25.16089500226602</v>
      </c>
      <c r="BV29" s="317">
        <v>23.028542691280524</v>
      </c>
      <c r="BW29" s="317">
        <v>21.154214559433775</v>
      </c>
      <c r="BX29" s="317">
        <v>15.809719875753391</v>
      </c>
      <c r="BY29" s="317">
        <v>14.879315128457511</v>
      </c>
      <c r="BZ29" s="317">
        <v>14.201580002939327</v>
      </c>
      <c r="CA29" s="317">
        <v>13.131236633559823</v>
      </c>
      <c r="CB29" s="317">
        <v>12.028784861799297</v>
      </c>
      <c r="CC29" s="318">
        <v>11.042353949853862</v>
      </c>
    </row>
    <row r="30" spans="1:81" s="275" customFormat="1" ht="35.25" customHeight="1" x14ac:dyDescent="0.35">
      <c r="A30" s="415"/>
      <c r="B30" s="256" t="s">
        <v>681</v>
      </c>
      <c r="C30" s="16"/>
      <c r="D30" s="416">
        <v>0</v>
      </c>
      <c r="E30" s="416">
        <v>0</v>
      </c>
      <c r="F30" s="416">
        <v>0</v>
      </c>
      <c r="G30" s="416">
        <v>0</v>
      </c>
      <c r="H30" s="416">
        <v>0</v>
      </c>
      <c r="I30" s="416">
        <v>0</v>
      </c>
      <c r="J30" s="416">
        <v>0</v>
      </c>
      <c r="K30" s="416">
        <v>0</v>
      </c>
      <c r="L30" s="416">
        <v>0</v>
      </c>
      <c r="M30" s="416">
        <v>0</v>
      </c>
      <c r="N30" s="416">
        <v>0</v>
      </c>
      <c r="O30" s="416">
        <v>0</v>
      </c>
      <c r="P30" s="416">
        <v>0</v>
      </c>
      <c r="Q30" s="416">
        <v>0</v>
      </c>
      <c r="R30" s="416">
        <v>0</v>
      </c>
      <c r="S30" s="416">
        <v>0</v>
      </c>
      <c r="T30" s="416">
        <v>0</v>
      </c>
      <c r="U30" s="416">
        <v>0</v>
      </c>
      <c r="V30" s="416">
        <v>0</v>
      </c>
      <c r="W30" s="416">
        <v>0</v>
      </c>
      <c r="X30" s="416">
        <v>0</v>
      </c>
      <c r="Y30" s="416">
        <v>0</v>
      </c>
      <c r="Z30" s="416">
        <v>39.229989644244256</v>
      </c>
      <c r="AA30" s="416">
        <v>37.776998989080859</v>
      </c>
      <c r="AB30" s="416">
        <v>34.819097559646075</v>
      </c>
      <c r="AC30" s="416">
        <v>33.105119921161368</v>
      </c>
      <c r="AD30" s="416">
        <v>32.105651717917645</v>
      </c>
      <c r="AE30" s="416">
        <v>29.476386932877748</v>
      </c>
      <c r="AF30" s="416">
        <v>25.874551093352316</v>
      </c>
      <c r="AG30" s="416">
        <v>25.589584192532644</v>
      </c>
      <c r="AH30" s="416">
        <v>25.555762225730362</v>
      </c>
      <c r="AI30" s="416">
        <v>21.8698365121923</v>
      </c>
      <c r="AJ30" s="416">
        <v>18.359580862378252</v>
      </c>
      <c r="AK30" s="416">
        <v>16.61001332761694</v>
      </c>
      <c r="AL30" s="416">
        <v>15.471257554112858</v>
      </c>
      <c r="AM30" s="416">
        <v>14.765826158816408</v>
      </c>
      <c r="AN30" s="416">
        <v>13.971434265091712</v>
      </c>
      <c r="AO30" s="416">
        <v>13.23469959406315</v>
      </c>
      <c r="AP30" s="416">
        <v>10.166254182393619</v>
      </c>
      <c r="AQ30" s="416">
        <v>10.166711158468138</v>
      </c>
      <c r="AR30" s="416">
        <v>8.3481200010618011</v>
      </c>
      <c r="AS30" s="416">
        <v>8.9699874905884176</v>
      </c>
      <c r="AT30" s="416">
        <v>7.9281644322262625</v>
      </c>
      <c r="AU30" s="416">
        <v>7.5093628923175331</v>
      </c>
      <c r="AV30" s="416">
        <v>6.9351661203260875</v>
      </c>
      <c r="AW30" s="416">
        <v>6.1084528330923256</v>
      </c>
      <c r="AX30" s="416">
        <v>5.0846732934086667</v>
      </c>
      <c r="AY30" s="416">
        <v>5.1899555627109164</v>
      </c>
      <c r="AZ30" s="416">
        <v>4.4700460435812897</v>
      </c>
      <c r="BA30" s="416">
        <v>3.983288801755668</v>
      </c>
      <c r="BB30" s="416">
        <v>2.9589873078718827</v>
      </c>
      <c r="BC30" s="416">
        <v>3.2247457833939026</v>
      </c>
      <c r="BD30" s="416">
        <v>3.1125355881868888</v>
      </c>
      <c r="BE30" s="416">
        <v>3.0676902710829639</v>
      </c>
      <c r="BF30" s="416">
        <v>2.5957199835208447</v>
      </c>
      <c r="BG30" s="416">
        <v>2.0038415430391665</v>
      </c>
      <c r="BH30" s="416">
        <v>1.6893529126507028</v>
      </c>
      <c r="BI30" s="416">
        <v>1.533179620545758</v>
      </c>
      <c r="BJ30" s="416">
        <v>1.4672285774833731</v>
      </c>
      <c r="BK30" s="416">
        <v>1.4338523862992916</v>
      </c>
      <c r="BL30" s="416">
        <v>1.209343948938673</v>
      </c>
      <c r="BM30" s="416">
        <v>1.0676525546156623</v>
      </c>
      <c r="BN30" s="416">
        <v>0.93312953067109705</v>
      </c>
      <c r="BO30" s="416">
        <v>0.75673042922618594</v>
      </c>
      <c r="BP30" s="416">
        <v>0.46503551367794471</v>
      </c>
      <c r="BQ30" s="416">
        <v>-7.1042706755100275E-3</v>
      </c>
      <c r="BR30" s="416">
        <v>-2.3163882074765827E-3</v>
      </c>
      <c r="BS30" s="416">
        <v>-2.533561232795847E-3</v>
      </c>
      <c r="BT30" s="416">
        <v>-4.0832748820376255E-2</v>
      </c>
      <c r="BU30" s="416">
        <v>0</v>
      </c>
      <c r="BV30" s="416">
        <v>-2.4175601714704235E-2</v>
      </c>
      <c r="BW30" s="416">
        <v>-3.8739052125680115E-2</v>
      </c>
      <c r="BX30" s="416">
        <v>3.0487013928519406E-4</v>
      </c>
      <c r="BY30" s="416">
        <v>-2.1233800035965178E-3</v>
      </c>
      <c r="BZ30" s="416">
        <v>0</v>
      </c>
      <c r="CA30" s="416">
        <v>0</v>
      </c>
      <c r="CB30" s="416">
        <v>0</v>
      </c>
      <c r="CC30" s="417">
        <v>0</v>
      </c>
    </row>
    <row r="31" spans="1:81" s="275" customFormat="1" ht="24" customHeight="1" x14ac:dyDescent="0.4">
      <c r="A31" s="415"/>
      <c r="B31" s="210" t="s">
        <v>682</v>
      </c>
      <c r="C31" s="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8"/>
      <c r="AV31" s="418"/>
      <c r="AW31" s="418"/>
      <c r="AX31" s="418">
        <f t="shared" ref="AX31:BK31" si="16">SUM(AX33:AX35)</f>
        <v>5.9444421965890299</v>
      </c>
      <c r="AY31" s="418">
        <f t="shared" si="16"/>
        <v>6.8942164739032981</v>
      </c>
      <c r="AZ31" s="418">
        <f t="shared" si="16"/>
        <v>8.8014110050024108</v>
      </c>
      <c r="BA31" s="418">
        <f t="shared" si="16"/>
        <v>8.0361476353860279</v>
      </c>
      <c r="BB31" s="418">
        <f t="shared" si="16"/>
        <v>13.20597314983095</v>
      </c>
      <c r="BC31" s="418">
        <f t="shared" si="16"/>
        <v>16.738569882058869</v>
      </c>
      <c r="BD31" s="418">
        <f t="shared" si="16"/>
        <v>18.477059194918155</v>
      </c>
      <c r="BE31" s="418">
        <f t="shared" si="16"/>
        <v>22.085984889639946</v>
      </c>
      <c r="BF31" s="418">
        <f t="shared" si="16"/>
        <v>29.571813422572951</v>
      </c>
      <c r="BG31" s="418">
        <f t="shared" si="16"/>
        <v>28.40758021899968</v>
      </c>
      <c r="BH31" s="418">
        <f t="shared" si="16"/>
        <v>29.478835611375892</v>
      </c>
      <c r="BI31" s="418">
        <f t="shared" si="16"/>
        <v>64.74913118726009</v>
      </c>
      <c r="BJ31" s="418">
        <f t="shared" si="16"/>
        <v>44.199515373165184</v>
      </c>
      <c r="BK31" s="418">
        <f t="shared" si="16"/>
        <v>36.106054826390427</v>
      </c>
      <c r="BL31" s="418">
        <f t="shared" ref="BL31:CC31" si="17">SUM(BL32,BL35)</f>
        <v>47.482930597652974</v>
      </c>
      <c r="BM31" s="418">
        <f t="shared" si="17"/>
        <v>53.273216095500054</v>
      </c>
      <c r="BN31" s="418">
        <f t="shared" si="17"/>
        <v>58.777404216229435</v>
      </c>
      <c r="BO31" s="418">
        <f t="shared" si="17"/>
        <v>57.58129761671438</v>
      </c>
      <c r="BP31" s="418">
        <f t="shared" si="17"/>
        <v>61.473385007547066</v>
      </c>
      <c r="BQ31" s="418">
        <f t="shared" si="17"/>
        <v>64.198032488643918</v>
      </c>
      <c r="BR31" s="418">
        <f t="shared" si="17"/>
        <v>95.344756364551813</v>
      </c>
      <c r="BS31" s="418">
        <f t="shared" si="17"/>
        <v>103.21939071808583</v>
      </c>
      <c r="BT31" s="418">
        <f t="shared" si="17"/>
        <v>93.534631639430472</v>
      </c>
      <c r="BU31" s="418">
        <f t="shared" si="17"/>
        <v>98.839902766045384</v>
      </c>
      <c r="BV31" s="418">
        <f t="shared" si="17"/>
        <v>92.403975319331039</v>
      </c>
      <c r="BW31" s="418">
        <f t="shared" si="17"/>
        <v>90.236601224742572</v>
      </c>
      <c r="BX31" s="418">
        <f t="shared" si="17"/>
        <v>73.402952866377206</v>
      </c>
      <c r="BY31" s="418">
        <f t="shared" si="17"/>
        <v>92.065730551353766</v>
      </c>
      <c r="BZ31" s="418">
        <f t="shared" si="17"/>
        <v>82.546083452596065</v>
      </c>
      <c r="CA31" s="418">
        <f t="shared" si="17"/>
        <v>80.58465488978382</v>
      </c>
      <c r="CB31" s="418">
        <f t="shared" si="17"/>
        <v>78.325073177982532</v>
      </c>
      <c r="CC31" s="419">
        <f t="shared" si="17"/>
        <v>76.684786639229046</v>
      </c>
    </row>
    <row r="32" spans="1:81" s="275" customFormat="1" ht="24" customHeight="1" x14ac:dyDescent="0.4">
      <c r="A32" s="415"/>
      <c r="B32" s="178" t="s">
        <v>683</v>
      </c>
      <c r="C32" s="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317">
        <v>7.0600917900718674</v>
      </c>
      <c r="BM32" s="317">
        <v>8.8781245463145453</v>
      </c>
      <c r="BN32" s="317">
        <v>11.451841933889868</v>
      </c>
      <c r="BO32" s="317">
        <v>11.604177505001699</v>
      </c>
      <c r="BP32" s="317">
        <v>11.24522120269145</v>
      </c>
      <c r="BQ32" s="317">
        <v>10.822049727022252</v>
      </c>
      <c r="BR32" s="317">
        <v>43.469558645104058</v>
      </c>
      <c r="BS32" s="317">
        <v>50.312008850337385</v>
      </c>
      <c r="BT32" s="317">
        <v>46.278568916709865</v>
      </c>
      <c r="BU32" s="317">
        <v>53.573723344772326</v>
      </c>
      <c r="BV32" s="317">
        <v>44.177583468833895</v>
      </c>
      <c r="BW32" s="317">
        <v>46.226521974429744</v>
      </c>
      <c r="BX32" s="317">
        <v>40.945153161882949</v>
      </c>
      <c r="BY32" s="317">
        <v>44.768235767042626</v>
      </c>
      <c r="BZ32" s="317">
        <v>43.056458196980927</v>
      </c>
      <c r="CA32" s="317">
        <v>42.139096775886799</v>
      </c>
      <c r="CB32" s="317">
        <v>41.158708550350632</v>
      </c>
      <c r="CC32" s="318">
        <v>40.296761374965214</v>
      </c>
    </row>
    <row r="33" spans="1:81" x14ac:dyDescent="0.4">
      <c r="A33" s="293"/>
      <c r="B33" s="265" t="s">
        <v>684</v>
      </c>
      <c r="C33" s="362"/>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R33" s="317"/>
      <c r="BS33" s="317"/>
      <c r="BT33" s="317"/>
      <c r="BU33" s="317"/>
      <c r="BV33" s="317"/>
      <c r="BW33" s="317">
        <v>10.939301447865997</v>
      </c>
      <c r="BX33" s="317">
        <v>7.9855643260963314</v>
      </c>
      <c r="BY33" s="317">
        <v>11.268231767042629</v>
      </c>
      <c r="BZ33" s="317">
        <v>9.5094860361554954</v>
      </c>
      <c r="CA33" s="317">
        <v>9.2580645085843916</v>
      </c>
      <c r="CB33" s="317">
        <v>8.9500222692255988</v>
      </c>
      <c r="CC33" s="318">
        <v>8.76259057648533</v>
      </c>
    </row>
    <row r="34" spans="1:81" s="291" customFormat="1" ht="21.75" customHeight="1" x14ac:dyDescent="0.35">
      <c r="A34" s="289"/>
      <c r="B34" s="420" t="s">
        <v>685</v>
      </c>
      <c r="C34" s="408"/>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v>35.287220526563743</v>
      </c>
      <c r="BX34" s="409">
        <v>32.959588835786612</v>
      </c>
      <c r="BY34" s="409">
        <v>33.500003999999997</v>
      </c>
      <c r="BZ34" s="409">
        <v>33.546972160825433</v>
      </c>
      <c r="CA34" s="409">
        <v>32.881032267302409</v>
      </c>
      <c r="CB34" s="409">
        <v>32.208686281125033</v>
      </c>
      <c r="CC34" s="410">
        <v>31.534170798479884</v>
      </c>
    </row>
    <row r="35" spans="1:81" s="291" customFormat="1" ht="27" customHeight="1" thickBot="1" x14ac:dyDescent="0.4">
      <c r="A35" s="289"/>
      <c r="B35" s="366" t="s">
        <v>686</v>
      </c>
      <c r="C35" s="367"/>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v>5.9444421965890299</v>
      </c>
      <c r="AY35" s="320">
        <v>6.8942164739032981</v>
      </c>
      <c r="AZ35" s="320">
        <v>8.8014110050024108</v>
      </c>
      <c r="BA35" s="320">
        <v>8.0361476353860279</v>
      </c>
      <c r="BB35" s="320">
        <v>13.20597314983095</v>
      </c>
      <c r="BC35" s="320">
        <v>16.738569882058869</v>
      </c>
      <c r="BD35" s="320">
        <v>18.477059194918155</v>
      </c>
      <c r="BE35" s="320">
        <v>22.085984889639946</v>
      </c>
      <c r="BF35" s="320">
        <v>29.571813422572951</v>
      </c>
      <c r="BG35" s="320">
        <v>28.40758021899968</v>
      </c>
      <c r="BH35" s="320">
        <v>29.478835611375892</v>
      </c>
      <c r="BI35" s="320">
        <v>64.74913118726009</v>
      </c>
      <c r="BJ35" s="320">
        <v>44.199515373165184</v>
      </c>
      <c r="BK35" s="320">
        <v>36.106054826390427</v>
      </c>
      <c r="BL35" s="320">
        <v>40.422838807581108</v>
      </c>
      <c r="BM35" s="320">
        <v>44.395091549185508</v>
      </c>
      <c r="BN35" s="320">
        <v>47.325562282339568</v>
      </c>
      <c r="BO35" s="320">
        <v>45.977120111712679</v>
      </c>
      <c r="BP35" s="320">
        <v>50.228163804855612</v>
      </c>
      <c r="BQ35" s="320">
        <v>53.375982761621664</v>
      </c>
      <c r="BR35" s="320">
        <v>51.875197719447755</v>
      </c>
      <c r="BS35" s="320">
        <v>52.907381867748455</v>
      </c>
      <c r="BT35" s="320">
        <v>47.2560627227206</v>
      </c>
      <c r="BU35" s="320">
        <v>45.266179421273058</v>
      </c>
      <c r="BV35" s="320">
        <v>48.226391850497151</v>
      </c>
      <c r="BW35" s="320">
        <v>44.010079250312828</v>
      </c>
      <c r="BX35" s="320">
        <v>32.457799704494249</v>
      </c>
      <c r="BY35" s="320">
        <v>47.297494784311141</v>
      </c>
      <c r="BZ35" s="320">
        <v>39.489625255615138</v>
      </c>
      <c r="CA35" s="320">
        <v>38.445558113897015</v>
      </c>
      <c r="CB35" s="320">
        <v>37.1663646276319</v>
      </c>
      <c r="CC35" s="321">
        <v>36.388025264263831</v>
      </c>
    </row>
    <row r="36" spans="1:81" ht="39.75" customHeight="1" x14ac:dyDescent="0.4">
      <c r="A36" s="324"/>
      <c r="B36" s="422" t="s">
        <v>688</v>
      </c>
      <c r="C36" s="297"/>
      <c r="D36" s="327" t="s">
        <v>478</v>
      </c>
      <c r="E36" s="327" t="s">
        <v>479</v>
      </c>
      <c r="F36" s="327" t="s">
        <v>480</v>
      </c>
      <c r="G36" s="327" t="s">
        <v>481</v>
      </c>
      <c r="H36" s="327" t="s">
        <v>482</v>
      </c>
      <c r="I36" s="327" t="s">
        <v>483</v>
      </c>
      <c r="J36" s="327" t="s">
        <v>484</v>
      </c>
      <c r="K36" s="327" t="s">
        <v>485</v>
      </c>
      <c r="L36" s="327" t="s">
        <v>486</v>
      </c>
      <c r="M36" s="327" t="s">
        <v>487</v>
      </c>
      <c r="N36" s="327" t="s">
        <v>488</v>
      </c>
      <c r="O36" s="327" t="s">
        <v>489</v>
      </c>
      <c r="P36" s="327" t="s">
        <v>490</v>
      </c>
      <c r="Q36" s="327" t="s">
        <v>491</v>
      </c>
      <c r="R36" s="327" t="s">
        <v>492</v>
      </c>
      <c r="S36" s="327" t="s">
        <v>493</v>
      </c>
      <c r="T36" s="327" t="s">
        <v>494</v>
      </c>
      <c r="U36" s="327" t="s">
        <v>495</v>
      </c>
      <c r="V36" s="327" t="s">
        <v>496</v>
      </c>
      <c r="W36" s="327" t="s">
        <v>497</v>
      </c>
      <c r="X36" s="327" t="s">
        <v>498</v>
      </c>
      <c r="Y36" s="327" t="s">
        <v>499</v>
      </c>
      <c r="Z36" s="327" t="s">
        <v>500</v>
      </c>
      <c r="AA36" s="327" t="s">
        <v>501</v>
      </c>
      <c r="AB36" s="327" t="s">
        <v>502</v>
      </c>
      <c r="AC36" s="327" t="s">
        <v>503</v>
      </c>
      <c r="AD36" s="327" t="s">
        <v>504</v>
      </c>
      <c r="AE36" s="327" t="s">
        <v>505</v>
      </c>
      <c r="AF36" s="327" t="s">
        <v>506</v>
      </c>
      <c r="AG36" s="327" t="s">
        <v>507</v>
      </c>
      <c r="AH36" s="327" t="s">
        <v>508</v>
      </c>
      <c r="AI36" s="327" t="s">
        <v>509</v>
      </c>
      <c r="AJ36" s="327" t="s">
        <v>510</v>
      </c>
      <c r="AK36" s="327" t="s">
        <v>511</v>
      </c>
      <c r="AL36" s="327" t="s">
        <v>512</v>
      </c>
      <c r="AM36" s="327" t="s">
        <v>513</v>
      </c>
      <c r="AN36" s="327" t="s">
        <v>514</v>
      </c>
      <c r="AO36" s="327" t="s">
        <v>515</v>
      </c>
      <c r="AP36" s="327" t="s">
        <v>516</v>
      </c>
      <c r="AQ36" s="327" t="s">
        <v>517</v>
      </c>
      <c r="AR36" s="327" t="s">
        <v>518</v>
      </c>
      <c r="AS36" s="327" t="s">
        <v>519</v>
      </c>
      <c r="AT36" s="327" t="s">
        <v>520</v>
      </c>
      <c r="AU36" s="327" t="s">
        <v>521</v>
      </c>
      <c r="AV36" s="327" t="s">
        <v>522</v>
      </c>
      <c r="AW36" s="327" t="s">
        <v>523</v>
      </c>
      <c r="AX36" s="327" t="s">
        <v>524</v>
      </c>
      <c r="AY36" s="327" t="s">
        <v>525</v>
      </c>
      <c r="AZ36" s="327" t="s">
        <v>526</v>
      </c>
      <c r="BA36" s="327" t="s">
        <v>527</v>
      </c>
      <c r="BB36" s="327" t="s">
        <v>528</v>
      </c>
      <c r="BC36" s="327" t="s">
        <v>529</v>
      </c>
      <c r="BD36" s="327" t="s">
        <v>530</v>
      </c>
      <c r="BE36" s="327" t="s">
        <v>531</v>
      </c>
      <c r="BF36" s="327" t="s">
        <v>532</v>
      </c>
      <c r="BG36" s="327" t="s">
        <v>533</v>
      </c>
      <c r="BH36" s="327" t="s">
        <v>534</v>
      </c>
      <c r="BI36" s="327" t="s">
        <v>535</v>
      </c>
      <c r="BJ36" s="327" t="s">
        <v>536</v>
      </c>
      <c r="BK36" s="327" t="s">
        <v>537</v>
      </c>
      <c r="BL36" s="327" t="s">
        <v>538</v>
      </c>
      <c r="BM36" s="327" t="s">
        <v>539</v>
      </c>
      <c r="BN36" s="327" t="s">
        <v>540</v>
      </c>
      <c r="BO36" s="327" t="s">
        <v>541</v>
      </c>
      <c r="BP36" s="327" t="s">
        <v>542</v>
      </c>
      <c r="BQ36" s="327" t="s">
        <v>543</v>
      </c>
      <c r="BR36" s="327" t="s">
        <v>544</v>
      </c>
      <c r="BS36" s="327" t="s">
        <v>545</v>
      </c>
      <c r="BT36" s="327" t="s">
        <v>546</v>
      </c>
      <c r="BU36" s="327" t="s">
        <v>547</v>
      </c>
      <c r="BV36" s="327" t="s">
        <v>548</v>
      </c>
      <c r="BW36" s="327" t="s">
        <v>549</v>
      </c>
      <c r="BX36" s="327" t="s">
        <v>550</v>
      </c>
      <c r="BY36" s="327" t="s">
        <v>551</v>
      </c>
      <c r="BZ36" s="327" t="s">
        <v>552</v>
      </c>
      <c r="CA36" s="327" t="s">
        <v>553</v>
      </c>
      <c r="CB36" s="327" t="s">
        <v>554</v>
      </c>
      <c r="CC36" s="328" t="s">
        <v>555</v>
      </c>
    </row>
    <row r="37" spans="1:81" ht="26.25" customHeight="1" x14ac:dyDescent="0.4">
      <c r="A37" s="330"/>
      <c r="B37" s="93" t="s">
        <v>453</v>
      </c>
      <c r="D37" s="317" t="s">
        <v>443</v>
      </c>
      <c r="E37" s="317" t="s">
        <v>443</v>
      </c>
      <c r="F37" s="317" t="s">
        <v>443</v>
      </c>
      <c r="G37" s="317" t="s">
        <v>443</v>
      </c>
      <c r="H37" s="317" t="s">
        <v>443</v>
      </c>
      <c r="I37" s="317" t="s">
        <v>443</v>
      </c>
      <c r="J37" s="317" t="s">
        <v>443</v>
      </c>
      <c r="K37" s="317" t="s">
        <v>443</v>
      </c>
      <c r="L37" s="317" t="s">
        <v>443</v>
      </c>
      <c r="M37" s="317" t="s">
        <v>443</v>
      </c>
      <c r="N37" s="317" t="s">
        <v>443</v>
      </c>
      <c r="O37" s="317" t="s">
        <v>443</v>
      </c>
      <c r="P37" s="317" t="s">
        <v>443</v>
      </c>
      <c r="Q37" s="317" t="s">
        <v>443</v>
      </c>
      <c r="R37" s="317" t="s">
        <v>443</v>
      </c>
      <c r="S37" s="317" t="s">
        <v>443</v>
      </c>
      <c r="T37" s="317" t="s">
        <v>443</v>
      </c>
      <c r="U37" s="317" t="s">
        <v>443</v>
      </c>
      <c r="V37" s="317" t="s">
        <v>443</v>
      </c>
      <c r="W37" s="317" t="s">
        <v>443</v>
      </c>
      <c r="X37" s="317" t="s">
        <v>443</v>
      </c>
      <c r="Y37" s="317" t="s">
        <v>443</v>
      </c>
      <c r="Z37" s="317" t="s">
        <v>443</v>
      </c>
      <c r="AA37" s="317" t="s">
        <v>443</v>
      </c>
      <c r="AB37" s="317" t="s">
        <v>443</v>
      </c>
      <c r="AC37" s="317" t="s">
        <v>443</v>
      </c>
      <c r="AD37" s="317" t="s">
        <v>443</v>
      </c>
      <c r="AE37" s="317" t="s">
        <v>443</v>
      </c>
      <c r="AF37" s="317" t="s">
        <v>443</v>
      </c>
      <c r="AG37" s="317" t="s">
        <v>443</v>
      </c>
      <c r="AH37" s="317" t="s">
        <v>443</v>
      </c>
      <c r="AI37" s="317" t="s">
        <v>443</v>
      </c>
      <c r="AJ37" s="317" t="s">
        <v>443</v>
      </c>
      <c r="AK37" s="317" t="s">
        <v>443</v>
      </c>
      <c r="AL37" s="317" t="s">
        <v>443</v>
      </c>
      <c r="AM37" s="317" t="s">
        <v>443</v>
      </c>
      <c r="AN37" s="317" t="s">
        <v>443</v>
      </c>
      <c r="AO37" s="317" t="s">
        <v>443</v>
      </c>
      <c r="AP37" s="317" t="s">
        <v>443</v>
      </c>
      <c r="AQ37" s="317" t="s">
        <v>443</v>
      </c>
      <c r="AR37" s="317" t="s">
        <v>443</v>
      </c>
      <c r="AS37" s="317" t="s">
        <v>443</v>
      </c>
      <c r="AT37" s="317" t="s">
        <v>443</v>
      </c>
      <c r="AU37" s="317" t="s">
        <v>443</v>
      </c>
      <c r="AV37" s="317" t="s">
        <v>443</v>
      </c>
      <c r="AW37" s="317" t="s">
        <v>443</v>
      </c>
      <c r="AX37" s="317" t="s">
        <v>443</v>
      </c>
      <c r="AY37" s="317" t="s">
        <v>443</v>
      </c>
      <c r="AZ37" s="317" t="s">
        <v>443</v>
      </c>
      <c r="BA37" s="317" t="s">
        <v>443</v>
      </c>
      <c r="BB37" s="317" t="s">
        <v>443</v>
      </c>
      <c r="BC37" s="317" t="s">
        <v>443</v>
      </c>
      <c r="BD37" s="317" t="s">
        <v>443</v>
      </c>
      <c r="BE37" s="317" t="s">
        <v>443</v>
      </c>
      <c r="BF37" s="317" t="s">
        <v>443</v>
      </c>
      <c r="BG37" s="314">
        <v>342</v>
      </c>
      <c r="BH37" s="314">
        <v>341</v>
      </c>
      <c r="BI37" s="314">
        <v>339</v>
      </c>
      <c r="BJ37" s="314">
        <v>336</v>
      </c>
      <c r="BK37" s="314">
        <v>332</v>
      </c>
      <c r="BL37" s="314">
        <v>327</v>
      </c>
      <c r="BM37" s="314">
        <v>325</v>
      </c>
      <c r="BN37" s="314">
        <v>327</v>
      </c>
      <c r="BO37" s="314">
        <v>324</v>
      </c>
      <c r="BP37" s="314">
        <v>318</v>
      </c>
      <c r="BQ37" s="314">
        <v>320</v>
      </c>
      <c r="BR37" s="314">
        <v>314</v>
      </c>
      <c r="BS37" s="314">
        <v>308</v>
      </c>
      <c r="BT37" s="314">
        <v>301</v>
      </c>
      <c r="BU37" s="314">
        <v>292</v>
      </c>
      <c r="BV37" s="314">
        <v>284</v>
      </c>
      <c r="BW37" s="314">
        <v>276</v>
      </c>
      <c r="BX37" s="314">
        <v>235</v>
      </c>
      <c r="BY37" s="314">
        <v>222</v>
      </c>
      <c r="BZ37" s="314">
        <v>215</v>
      </c>
      <c r="CA37" s="314">
        <v>209</v>
      </c>
      <c r="CB37" s="314">
        <v>201</v>
      </c>
      <c r="CC37" s="315">
        <v>195</v>
      </c>
    </row>
    <row r="38" spans="1:81" x14ac:dyDescent="0.4">
      <c r="B38" s="330" t="s">
        <v>362</v>
      </c>
      <c r="D38" s="317">
        <v>0</v>
      </c>
      <c r="E38" s="317">
        <v>0</v>
      </c>
      <c r="F38" s="317">
        <v>0</v>
      </c>
      <c r="G38" s="317">
        <v>0</v>
      </c>
      <c r="H38" s="317">
        <v>0</v>
      </c>
      <c r="I38" s="317">
        <v>0</v>
      </c>
      <c r="J38" s="317">
        <v>0</v>
      </c>
      <c r="K38" s="317">
        <v>0</v>
      </c>
      <c r="L38" s="317">
        <v>0</v>
      </c>
      <c r="M38" s="317">
        <v>0</v>
      </c>
      <c r="N38" s="317">
        <v>0</v>
      </c>
      <c r="O38" s="317">
        <v>0</v>
      </c>
      <c r="P38" s="317">
        <v>0</v>
      </c>
      <c r="Q38" s="317">
        <v>0</v>
      </c>
      <c r="R38" s="317">
        <v>0</v>
      </c>
      <c r="S38" s="317">
        <v>0</v>
      </c>
      <c r="T38" s="317">
        <v>0</v>
      </c>
      <c r="U38" s="317">
        <v>0</v>
      </c>
      <c r="V38" s="317">
        <v>0</v>
      </c>
      <c r="W38" s="317">
        <v>0</v>
      </c>
      <c r="X38" s="317">
        <v>0</v>
      </c>
      <c r="Y38" s="317">
        <v>0</v>
      </c>
      <c r="Z38" s="317">
        <v>0</v>
      </c>
      <c r="AA38" s="317">
        <v>0</v>
      </c>
      <c r="AB38" s="317">
        <v>0</v>
      </c>
      <c r="AC38" s="317">
        <v>0</v>
      </c>
      <c r="AD38" s="317">
        <v>0</v>
      </c>
      <c r="AE38" s="317">
        <v>0</v>
      </c>
      <c r="AF38" s="317">
        <v>0</v>
      </c>
      <c r="AG38" s="317">
        <v>0</v>
      </c>
      <c r="AH38" s="317">
        <v>0</v>
      </c>
      <c r="AI38" s="317">
        <v>0</v>
      </c>
      <c r="AJ38" s="317">
        <v>0</v>
      </c>
      <c r="AK38" s="317">
        <v>0</v>
      </c>
      <c r="AL38" s="317">
        <v>0</v>
      </c>
      <c r="AM38" s="317">
        <v>0</v>
      </c>
      <c r="AN38" s="317">
        <v>0</v>
      </c>
      <c r="AO38" s="317">
        <v>0</v>
      </c>
      <c r="AP38" s="317">
        <v>0</v>
      </c>
      <c r="AQ38" s="317">
        <v>0</v>
      </c>
      <c r="AR38" s="317">
        <v>0</v>
      </c>
      <c r="AS38" s="317">
        <v>0</v>
      </c>
      <c r="AT38" s="317">
        <v>0</v>
      </c>
      <c r="AU38" s="317">
        <v>0</v>
      </c>
      <c r="AV38" s="317">
        <v>0</v>
      </c>
      <c r="AW38" s="317">
        <v>0</v>
      </c>
      <c r="AX38" s="317">
        <v>0</v>
      </c>
      <c r="AY38" s="317">
        <v>0</v>
      </c>
      <c r="AZ38" s="317">
        <v>0</v>
      </c>
      <c r="BA38" s="317">
        <v>0</v>
      </c>
      <c r="BB38" s="317">
        <v>0</v>
      </c>
      <c r="BC38" s="317">
        <v>0</v>
      </c>
      <c r="BD38" s="317">
        <v>0</v>
      </c>
      <c r="BE38" s="317">
        <v>0</v>
      </c>
      <c r="BF38" s="317">
        <v>0</v>
      </c>
      <c r="BG38" s="317">
        <v>192</v>
      </c>
      <c r="BH38" s="317">
        <v>187</v>
      </c>
      <c r="BI38" s="317">
        <v>182</v>
      </c>
      <c r="BJ38" s="317">
        <v>176</v>
      </c>
      <c r="BK38" s="317">
        <v>170</v>
      </c>
      <c r="BL38" s="317">
        <v>163</v>
      </c>
      <c r="BM38" s="317">
        <v>156</v>
      </c>
      <c r="BN38" s="317">
        <v>152</v>
      </c>
      <c r="BO38" s="317">
        <v>145</v>
      </c>
      <c r="BP38" s="317">
        <v>137</v>
      </c>
      <c r="BQ38" s="317">
        <v>137</v>
      </c>
      <c r="BR38" s="317">
        <v>131</v>
      </c>
      <c r="BS38" s="317">
        <v>125</v>
      </c>
      <c r="BT38" s="317">
        <v>120</v>
      </c>
      <c r="BU38" s="317">
        <v>114</v>
      </c>
      <c r="BV38" s="317">
        <v>108</v>
      </c>
      <c r="BW38" s="317">
        <v>105</v>
      </c>
      <c r="BX38" s="317">
        <v>88</v>
      </c>
      <c r="BY38" s="317">
        <v>81</v>
      </c>
      <c r="BZ38" s="317">
        <v>76</v>
      </c>
      <c r="CA38" s="317">
        <v>72</v>
      </c>
      <c r="CB38" s="317">
        <v>67</v>
      </c>
      <c r="CC38" s="318">
        <v>63</v>
      </c>
    </row>
    <row r="39" spans="1:81" x14ac:dyDescent="0.4">
      <c r="B39" s="330" t="s">
        <v>363</v>
      </c>
      <c r="D39" s="317">
        <v>0</v>
      </c>
      <c r="E39" s="317">
        <v>0</v>
      </c>
      <c r="F39" s="317">
        <v>0</v>
      </c>
      <c r="G39" s="317">
        <v>0</v>
      </c>
      <c r="H39" s="317">
        <v>0</v>
      </c>
      <c r="I39" s="317">
        <v>0</v>
      </c>
      <c r="J39" s="317">
        <v>0</v>
      </c>
      <c r="K39" s="317">
        <v>0</v>
      </c>
      <c r="L39" s="317">
        <v>0</v>
      </c>
      <c r="M39" s="317">
        <v>0</v>
      </c>
      <c r="N39" s="317">
        <v>0</v>
      </c>
      <c r="O39" s="317">
        <v>0</v>
      </c>
      <c r="P39" s="317">
        <v>0</v>
      </c>
      <c r="Q39" s="317">
        <v>0</v>
      </c>
      <c r="R39" s="317">
        <v>0</v>
      </c>
      <c r="S39" s="317">
        <v>0</v>
      </c>
      <c r="T39" s="317">
        <v>0</v>
      </c>
      <c r="U39" s="317">
        <v>0</v>
      </c>
      <c r="V39" s="317">
        <v>0</v>
      </c>
      <c r="W39" s="317">
        <v>0</v>
      </c>
      <c r="X39" s="317">
        <v>0</v>
      </c>
      <c r="Y39" s="317">
        <v>0</v>
      </c>
      <c r="Z39" s="317">
        <v>0</v>
      </c>
      <c r="AA39" s="317">
        <v>0</v>
      </c>
      <c r="AB39" s="317">
        <v>0</v>
      </c>
      <c r="AC39" s="317">
        <v>0</v>
      </c>
      <c r="AD39" s="317">
        <v>0</v>
      </c>
      <c r="AE39" s="317">
        <v>0</v>
      </c>
      <c r="AF39" s="317">
        <v>0</v>
      </c>
      <c r="AG39" s="317">
        <v>0</v>
      </c>
      <c r="AH39" s="317">
        <v>0</v>
      </c>
      <c r="AI39" s="317">
        <v>0</v>
      </c>
      <c r="AJ39" s="317">
        <v>0</v>
      </c>
      <c r="AK39" s="317">
        <v>0</v>
      </c>
      <c r="AL39" s="317">
        <v>0</v>
      </c>
      <c r="AM39" s="317">
        <v>0</v>
      </c>
      <c r="AN39" s="317">
        <v>0</v>
      </c>
      <c r="AO39" s="317">
        <v>0</v>
      </c>
      <c r="AP39" s="317">
        <v>0</v>
      </c>
      <c r="AQ39" s="317">
        <v>0</v>
      </c>
      <c r="AR39" s="317">
        <v>0</v>
      </c>
      <c r="AS39" s="317">
        <v>0</v>
      </c>
      <c r="AT39" s="317">
        <v>0</v>
      </c>
      <c r="AU39" s="317">
        <v>0</v>
      </c>
      <c r="AV39" s="317">
        <v>0</v>
      </c>
      <c r="AW39" s="317">
        <v>0</v>
      </c>
      <c r="AX39" s="317">
        <v>0</v>
      </c>
      <c r="AY39" s="317">
        <v>0</v>
      </c>
      <c r="AZ39" s="317">
        <v>0</v>
      </c>
      <c r="BA39" s="317">
        <v>0</v>
      </c>
      <c r="BB39" s="317">
        <v>0</v>
      </c>
      <c r="BC39" s="317">
        <v>0</v>
      </c>
      <c r="BD39" s="317">
        <v>0</v>
      </c>
      <c r="BE39" s="317">
        <v>0</v>
      </c>
      <c r="BF39" s="317">
        <v>0</v>
      </c>
      <c r="BG39" s="317">
        <v>150</v>
      </c>
      <c r="BH39" s="317">
        <v>153</v>
      </c>
      <c r="BI39" s="317">
        <v>156</v>
      </c>
      <c r="BJ39" s="317">
        <v>159</v>
      </c>
      <c r="BK39" s="317">
        <v>162</v>
      </c>
      <c r="BL39" s="317">
        <v>164</v>
      </c>
      <c r="BM39" s="317">
        <v>169</v>
      </c>
      <c r="BN39" s="317">
        <v>175</v>
      </c>
      <c r="BO39" s="317">
        <v>179</v>
      </c>
      <c r="BP39" s="317">
        <v>181</v>
      </c>
      <c r="BQ39" s="317">
        <v>183</v>
      </c>
      <c r="BR39" s="317">
        <v>183</v>
      </c>
      <c r="BS39" s="317">
        <v>183</v>
      </c>
      <c r="BT39" s="317">
        <v>181</v>
      </c>
      <c r="BU39" s="317">
        <v>178</v>
      </c>
      <c r="BV39" s="317">
        <v>176</v>
      </c>
      <c r="BW39" s="317">
        <v>171</v>
      </c>
      <c r="BX39" s="317">
        <v>147</v>
      </c>
      <c r="BY39" s="317">
        <v>141</v>
      </c>
      <c r="BZ39" s="317">
        <v>139</v>
      </c>
      <c r="CA39" s="317">
        <v>137</v>
      </c>
      <c r="CB39" s="317">
        <v>135</v>
      </c>
      <c r="CC39" s="318">
        <v>132</v>
      </c>
    </row>
    <row r="40" spans="1:81" s="219" customFormat="1" x14ac:dyDescent="0.4">
      <c r="B40" s="316" t="s">
        <v>452</v>
      </c>
      <c r="D40" s="314">
        <v>0</v>
      </c>
      <c r="E40" s="314">
        <v>0</v>
      </c>
      <c r="F40" s="314">
        <v>0</v>
      </c>
      <c r="G40" s="314">
        <v>0</v>
      </c>
      <c r="H40" s="314">
        <v>0</v>
      </c>
      <c r="I40" s="314">
        <v>0</v>
      </c>
      <c r="J40" s="314">
        <v>0</v>
      </c>
      <c r="K40" s="314">
        <v>0</v>
      </c>
      <c r="L40" s="314">
        <v>0</v>
      </c>
      <c r="M40" s="314">
        <v>0</v>
      </c>
      <c r="N40" s="314">
        <v>0</v>
      </c>
      <c r="O40" s="314">
        <v>0</v>
      </c>
      <c r="P40" s="314">
        <v>0</v>
      </c>
      <c r="Q40" s="314">
        <v>0</v>
      </c>
      <c r="R40" s="314">
        <v>0</v>
      </c>
      <c r="S40" s="314">
        <v>0</v>
      </c>
      <c r="T40" s="314">
        <v>0</v>
      </c>
      <c r="U40" s="314">
        <v>0</v>
      </c>
      <c r="V40" s="314">
        <v>0</v>
      </c>
      <c r="W40" s="314">
        <v>0</v>
      </c>
      <c r="X40" s="314">
        <v>0</v>
      </c>
      <c r="Y40" s="314">
        <v>0</v>
      </c>
      <c r="Z40" s="314">
        <v>0</v>
      </c>
      <c r="AA40" s="314">
        <v>0</v>
      </c>
      <c r="AB40" s="314">
        <v>0</v>
      </c>
      <c r="AC40" s="314">
        <v>0</v>
      </c>
      <c r="AD40" s="314">
        <v>0</v>
      </c>
      <c r="AE40" s="314">
        <v>0</v>
      </c>
      <c r="AF40" s="314">
        <v>0</v>
      </c>
      <c r="AG40" s="314">
        <v>0</v>
      </c>
      <c r="AH40" s="314">
        <v>0</v>
      </c>
      <c r="AI40" s="314">
        <v>0</v>
      </c>
      <c r="AJ40" s="314">
        <v>0</v>
      </c>
      <c r="AK40" s="314">
        <v>0</v>
      </c>
      <c r="AL40" s="314">
        <v>0</v>
      </c>
      <c r="AM40" s="314">
        <v>0</v>
      </c>
      <c r="AN40" s="314">
        <v>0</v>
      </c>
      <c r="AO40" s="314">
        <v>0</v>
      </c>
      <c r="AP40" s="314">
        <v>0</v>
      </c>
      <c r="AQ40" s="314">
        <v>0</v>
      </c>
      <c r="AR40" s="314">
        <v>0</v>
      </c>
      <c r="AS40" s="314">
        <v>0</v>
      </c>
      <c r="AT40" s="314">
        <v>0</v>
      </c>
      <c r="AU40" s="314">
        <v>25</v>
      </c>
      <c r="AV40" s="314">
        <v>24</v>
      </c>
      <c r="AW40" s="314">
        <v>22</v>
      </c>
      <c r="AX40" s="314">
        <v>21</v>
      </c>
      <c r="AY40" s="314">
        <v>19</v>
      </c>
      <c r="AZ40" s="314">
        <v>17</v>
      </c>
      <c r="BA40" s="314">
        <v>16</v>
      </c>
      <c r="BB40" s="314">
        <v>16</v>
      </c>
      <c r="BC40" s="314">
        <v>16</v>
      </c>
      <c r="BD40" s="314">
        <v>15</v>
      </c>
      <c r="BE40" s="314">
        <v>13</v>
      </c>
      <c r="BF40" s="314">
        <v>12</v>
      </c>
      <c r="BG40" s="314">
        <v>11</v>
      </c>
      <c r="BH40" s="314">
        <v>11</v>
      </c>
      <c r="BI40" s="314">
        <v>10</v>
      </c>
      <c r="BJ40" s="314">
        <v>9</v>
      </c>
      <c r="BK40" s="314">
        <v>9</v>
      </c>
      <c r="BL40" s="314">
        <v>8</v>
      </c>
      <c r="BM40" s="314">
        <v>8</v>
      </c>
      <c r="BN40" s="314">
        <v>7</v>
      </c>
      <c r="BO40" s="314">
        <v>7</v>
      </c>
      <c r="BP40" s="314">
        <v>6</v>
      </c>
      <c r="BQ40" s="314">
        <v>6</v>
      </c>
      <c r="BR40" s="314">
        <v>5</v>
      </c>
      <c r="BS40" s="314">
        <v>5</v>
      </c>
      <c r="BT40" s="314">
        <v>4</v>
      </c>
      <c r="BU40" s="314">
        <v>4</v>
      </c>
      <c r="BV40" s="314">
        <v>4</v>
      </c>
      <c r="BW40" s="314">
        <v>3</v>
      </c>
      <c r="BX40" s="314">
        <v>3</v>
      </c>
      <c r="BY40" s="314">
        <v>2</v>
      </c>
      <c r="BZ40" s="314">
        <v>2</v>
      </c>
      <c r="CA40" s="314">
        <v>2</v>
      </c>
      <c r="CB40" s="314">
        <v>2</v>
      </c>
      <c r="CC40" s="315">
        <v>2</v>
      </c>
    </row>
    <row r="41" spans="1:81" ht="16.5" customHeight="1" thickBot="1" x14ac:dyDescent="0.45">
      <c r="A41" s="423"/>
      <c r="B41" s="237"/>
      <c r="C41" s="333"/>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5"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336"/>
      <c r="BW1" s="336"/>
      <c r="BX1" s="336"/>
    </row>
    <row r="2" spans="1:81" ht="15.75" customHeight="1" x14ac:dyDescent="0.4">
      <c r="A2" s="45" t="s">
        <v>45</v>
      </c>
      <c r="B2" s="18" t="s">
        <v>689</v>
      </c>
      <c r="C2" s="276"/>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279"/>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6.25" customHeight="1" x14ac:dyDescent="0.4">
      <c r="A4" s="35"/>
      <c r="B4" s="93" t="s">
        <v>133</v>
      </c>
      <c r="C4" s="93"/>
      <c r="D4" s="314">
        <f t="shared" ref="D4:AE4" si="0">SUM(D5:D6)</f>
        <v>0</v>
      </c>
      <c r="E4" s="314">
        <f t="shared" si="0"/>
        <v>0</v>
      </c>
      <c r="F4" s="314">
        <f t="shared" si="0"/>
        <v>0</v>
      </c>
      <c r="G4" s="314">
        <f t="shared" si="0"/>
        <v>0</v>
      </c>
      <c r="H4" s="314">
        <f t="shared" si="0"/>
        <v>0</v>
      </c>
      <c r="I4" s="314">
        <f t="shared" si="0"/>
        <v>0</v>
      </c>
      <c r="J4" s="314">
        <f t="shared" si="0"/>
        <v>0</v>
      </c>
      <c r="K4" s="314">
        <f t="shared" si="0"/>
        <v>0</v>
      </c>
      <c r="L4" s="314">
        <f t="shared" si="0"/>
        <v>0</v>
      </c>
      <c r="M4" s="314">
        <f t="shared" si="0"/>
        <v>0</v>
      </c>
      <c r="N4" s="314">
        <f t="shared" si="0"/>
        <v>0</v>
      </c>
      <c r="O4" s="314">
        <f t="shared" si="0"/>
        <v>0</v>
      </c>
      <c r="P4" s="314">
        <f t="shared" si="0"/>
        <v>0</v>
      </c>
      <c r="Q4" s="314">
        <f t="shared" si="0"/>
        <v>0</v>
      </c>
      <c r="R4" s="314">
        <f t="shared" si="0"/>
        <v>0</v>
      </c>
      <c r="S4" s="314">
        <f t="shared" si="0"/>
        <v>0</v>
      </c>
      <c r="T4" s="314">
        <f t="shared" si="0"/>
        <v>0</v>
      </c>
      <c r="U4" s="314">
        <f t="shared" si="0"/>
        <v>0</v>
      </c>
      <c r="V4" s="314">
        <f t="shared" si="0"/>
        <v>0</v>
      </c>
      <c r="W4" s="314">
        <f t="shared" si="0"/>
        <v>0</v>
      </c>
      <c r="X4" s="314">
        <f t="shared" si="0"/>
        <v>0</v>
      </c>
      <c r="Y4" s="314">
        <f t="shared" si="0"/>
        <v>0</v>
      </c>
      <c r="Z4" s="314">
        <f t="shared" si="0"/>
        <v>40</v>
      </c>
      <c r="AA4" s="314">
        <f t="shared" si="0"/>
        <v>42</v>
      </c>
      <c r="AB4" s="314">
        <f t="shared" si="0"/>
        <v>42</v>
      </c>
      <c r="AC4" s="314">
        <f t="shared" si="0"/>
        <v>42</v>
      </c>
      <c r="AD4" s="314">
        <f t="shared" si="0"/>
        <v>47</v>
      </c>
      <c r="AE4" s="314">
        <f t="shared" si="0"/>
        <v>55</v>
      </c>
      <c r="AF4" s="314">
        <v>1.9</v>
      </c>
      <c r="AG4" s="314">
        <v>2.9</v>
      </c>
      <c r="AH4" s="314">
        <f t="shared" ref="AH4:CC4" si="1">SUM(AH5:AH6)</f>
        <v>105</v>
      </c>
      <c r="AI4" s="314">
        <f t="shared" si="1"/>
        <v>125</v>
      </c>
      <c r="AJ4" s="314">
        <f t="shared" si="1"/>
        <v>149</v>
      </c>
      <c r="AK4" s="314">
        <f t="shared" si="1"/>
        <v>158</v>
      </c>
      <c r="AL4" s="314">
        <f t="shared" si="1"/>
        <v>152</v>
      </c>
      <c r="AM4" s="314">
        <f t="shared" si="1"/>
        <v>141</v>
      </c>
      <c r="AN4" s="314">
        <f t="shared" si="1"/>
        <v>161</v>
      </c>
      <c r="AO4" s="314">
        <f t="shared" si="1"/>
        <v>164</v>
      </c>
      <c r="AP4" s="314">
        <f t="shared" si="1"/>
        <v>168.30699999999999</v>
      </c>
      <c r="AQ4" s="314">
        <f t="shared" si="1"/>
        <v>243.74600000000001</v>
      </c>
      <c r="AR4" s="314">
        <f t="shared" si="1"/>
        <v>276.87</v>
      </c>
      <c r="AS4" s="314">
        <f t="shared" si="1"/>
        <v>316.30900000000003</v>
      </c>
      <c r="AT4" s="314">
        <f t="shared" si="1"/>
        <v>347.66500000000002</v>
      </c>
      <c r="AU4" s="314">
        <f t="shared" si="1"/>
        <v>438.95100000000002</v>
      </c>
      <c r="AV4" s="314">
        <f t="shared" si="1"/>
        <v>465.5</v>
      </c>
      <c r="AW4" s="314">
        <f t="shared" si="1"/>
        <v>449</v>
      </c>
      <c r="AX4" s="314">
        <f t="shared" si="1"/>
        <v>507</v>
      </c>
      <c r="AY4" s="314">
        <f t="shared" si="1"/>
        <v>552.85699999999997</v>
      </c>
      <c r="AZ4" s="314">
        <f t="shared" si="1"/>
        <v>373.52500000000003</v>
      </c>
      <c r="BA4" s="314">
        <f t="shared" si="1"/>
        <v>537.76300000000003</v>
      </c>
      <c r="BB4" s="314">
        <f t="shared" si="1"/>
        <v>591.26400000000001</v>
      </c>
      <c r="BC4" s="314">
        <f t="shared" si="1"/>
        <v>673.26800000000003</v>
      </c>
      <c r="BD4" s="314">
        <f t="shared" si="1"/>
        <v>692.71299999999997</v>
      </c>
      <c r="BE4" s="314">
        <f t="shared" si="1"/>
        <v>691.73578498647475</v>
      </c>
      <c r="BF4" s="314">
        <f t="shared" si="1"/>
        <v>792.49211571442549</v>
      </c>
      <c r="BG4" s="314">
        <f t="shared" si="1"/>
        <v>1162.6198373672</v>
      </c>
      <c r="BH4" s="314">
        <f t="shared" si="1"/>
        <v>1440.9349999999999</v>
      </c>
      <c r="BI4" s="314">
        <f t="shared" si="1"/>
        <v>1347.2803274026728</v>
      </c>
      <c r="BJ4" s="314">
        <f t="shared" si="1"/>
        <v>1488.3439635451134</v>
      </c>
      <c r="BK4" s="314">
        <f t="shared" si="1"/>
        <v>1869.8748913673235</v>
      </c>
      <c r="BL4" s="314">
        <f t="shared" si="1"/>
        <v>2270.3184372708433</v>
      </c>
      <c r="BM4" s="314">
        <f t="shared" si="1"/>
        <v>2370.7199062365353</v>
      </c>
      <c r="BN4" s="314">
        <f t="shared" si="1"/>
        <v>2477.7295703651862</v>
      </c>
      <c r="BO4" s="314">
        <f t="shared" si="1"/>
        <v>2560.4041284890704</v>
      </c>
      <c r="BP4" s="314">
        <f t="shared" si="1"/>
        <v>2640.3124609216825</v>
      </c>
      <c r="BQ4" s="314">
        <f t="shared" si="1"/>
        <v>2635.9920389899999</v>
      </c>
      <c r="BR4" s="314">
        <f t="shared" si="1"/>
        <v>2676.5560417199999</v>
      </c>
      <c r="BS4" s="314">
        <f t="shared" si="1"/>
        <v>2791.9409708199996</v>
      </c>
      <c r="BT4" s="314">
        <f t="shared" si="1"/>
        <v>2743.4577738399998</v>
      </c>
      <c r="BU4" s="314">
        <f t="shared" si="1"/>
        <v>2750.4229097900002</v>
      </c>
      <c r="BV4" s="314">
        <f t="shared" si="1"/>
        <v>2850.64452364</v>
      </c>
      <c r="BW4" s="314">
        <f t="shared" si="1"/>
        <v>2934.32425564</v>
      </c>
      <c r="BX4" s="314">
        <f t="shared" si="1"/>
        <v>2949.5637202307548</v>
      </c>
      <c r="BY4" s="314">
        <f t="shared" si="1"/>
        <v>2995.4363242193594</v>
      </c>
      <c r="BZ4" s="314">
        <f t="shared" si="1"/>
        <v>3057.8852950690598</v>
      </c>
      <c r="CA4" s="314">
        <f t="shared" si="1"/>
        <v>3166.52489345719</v>
      </c>
      <c r="CB4" s="314">
        <f t="shared" si="1"/>
        <v>3274.8029072968893</v>
      </c>
      <c r="CC4" s="315">
        <f t="shared" si="1"/>
        <v>3372.2388433096471</v>
      </c>
    </row>
    <row r="5" spans="1:81" s="219" customFormat="1" ht="25.5" customHeight="1" x14ac:dyDescent="0.4">
      <c r="B5" s="210" t="s">
        <v>250</v>
      </c>
      <c r="C5" s="210"/>
      <c r="D5" s="314">
        <v>0</v>
      </c>
      <c r="E5" s="314">
        <v>0</v>
      </c>
      <c r="F5" s="314">
        <v>0</v>
      </c>
      <c r="G5" s="314">
        <v>0</v>
      </c>
      <c r="H5" s="314">
        <v>0</v>
      </c>
      <c r="I5" s="314">
        <v>0</v>
      </c>
      <c r="J5" s="314">
        <v>0</v>
      </c>
      <c r="K5" s="314">
        <v>0</v>
      </c>
      <c r="L5" s="314">
        <v>0</v>
      </c>
      <c r="M5" s="314">
        <v>0</v>
      </c>
      <c r="N5" s="314">
        <v>0</v>
      </c>
      <c r="O5" s="314">
        <v>0</v>
      </c>
      <c r="P5" s="314">
        <v>0</v>
      </c>
      <c r="Q5" s="314">
        <v>0</v>
      </c>
      <c r="R5" s="314">
        <v>0</v>
      </c>
      <c r="S5" s="314">
        <v>0</v>
      </c>
      <c r="T5" s="314">
        <v>0</v>
      </c>
      <c r="U5" s="314">
        <v>0</v>
      </c>
      <c r="V5" s="314">
        <v>0</v>
      </c>
      <c r="W5" s="314">
        <v>0</v>
      </c>
      <c r="X5" s="314">
        <v>0</v>
      </c>
      <c r="Y5" s="314">
        <v>0</v>
      </c>
      <c r="Z5" s="314">
        <v>40</v>
      </c>
      <c r="AA5" s="314">
        <v>42</v>
      </c>
      <c r="AB5" s="314">
        <v>42</v>
      </c>
      <c r="AC5" s="314">
        <v>42</v>
      </c>
      <c r="AD5" s="314">
        <v>47</v>
      </c>
      <c r="AE5" s="314">
        <v>55</v>
      </c>
      <c r="AF5" s="314">
        <v>81</v>
      </c>
      <c r="AG5" s="314">
        <v>92</v>
      </c>
      <c r="AH5" s="314">
        <v>105</v>
      </c>
      <c r="AI5" s="314">
        <v>125</v>
      </c>
      <c r="AJ5" s="314">
        <v>149</v>
      </c>
      <c r="AK5" s="314">
        <v>158</v>
      </c>
      <c r="AL5" s="314">
        <v>152</v>
      </c>
      <c r="AM5" s="314">
        <v>141</v>
      </c>
      <c r="AN5" s="314">
        <v>161</v>
      </c>
      <c r="AO5" s="314">
        <v>164</v>
      </c>
      <c r="AP5" s="314">
        <v>168.30699999999999</v>
      </c>
      <c r="AQ5" s="314">
        <v>50.746000000000002</v>
      </c>
      <c r="AR5" s="314">
        <v>26.87</v>
      </c>
      <c r="AS5" s="314">
        <v>30.309000000000001</v>
      </c>
      <c r="AT5" s="314">
        <v>33.664999999999999</v>
      </c>
      <c r="AU5" s="314">
        <v>30.951000000000001</v>
      </c>
      <c r="AV5" s="314">
        <v>31.5</v>
      </c>
      <c r="AW5" s="314">
        <v>33</v>
      </c>
      <c r="AX5" s="314">
        <v>27</v>
      </c>
      <c r="AY5" s="314">
        <v>28.556999999999999</v>
      </c>
      <c r="AZ5" s="314">
        <v>32.725000000000001</v>
      </c>
      <c r="BA5" s="314">
        <v>35.762999999999998</v>
      </c>
      <c r="BB5" s="314">
        <v>38.264000000000003</v>
      </c>
      <c r="BC5" s="314">
        <v>38.268000000000001</v>
      </c>
      <c r="BD5" s="314">
        <v>44.713000000000001</v>
      </c>
      <c r="BE5" s="314">
        <v>55.794706500000004</v>
      </c>
      <c r="BF5" s="314">
        <v>68.735896129999986</v>
      </c>
      <c r="BG5" s="314">
        <v>127.61983736719999</v>
      </c>
      <c r="BH5" s="314">
        <v>149.76499999999999</v>
      </c>
      <c r="BI5" s="314">
        <v>163.62538309999999</v>
      </c>
      <c r="BJ5" s="314">
        <v>175.38975154999997</v>
      </c>
      <c r="BK5" s="314">
        <v>246.68661228606564</v>
      </c>
      <c r="BL5" s="314">
        <v>320.89652102000002</v>
      </c>
      <c r="BM5" s="314">
        <v>344.51753750999995</v>
      </c>
      <c r="BN5" s="314">
        <v>343.25488572749998</v>
      </c>
      <c r="BO5" s="314">
        <v>365.53661895000005</v>
      </c>
      <c r="BP5" s="314">
        <v>395.77258469999998</v>
      </c>
      <c r="BQ5" s="314">
        <v>399.99203899000008</v>
      </c>
      <c r="BR5" s="314">
        <v>416.55604172</v>
      </c>
      <c r="BS5" s="314">
        <v>440.94097081999979</v>
      </c>
      <c r="BT5" s="314">
        <v>436.45777384000002</v>
      </c>
      <c r="BU5" s="314">
        <v>427.42290979000001</v>
      </c>
      <c r="BV5" s="314">
        <v>427.6445236400001</v>
      </c>
      <c r="BW5" s="314">
        <v>419.32425564000005</v>
      </c>
      <c r="BX5" s="314">
        <v>385.56372023075471</v>
      </c>
      <c r="BY5" s="314">
        <v>385.56057949884411</v>
      </c>
      <c r="BZ5" s="314">
        <v>393.25199381498231</v>
      </c>
      <c r="CA5" s="314">
        <v>409.63272746206508</v>
      </c>
      <c r="CB5" s="314">
        <v>425.39311694456569</v>
      </c>
      <c r="CC5" s="315">
        <v>441.37598831964266</v>
      </c>
    </row>
    <row r="6" spans="1:81" ht="25.5" customHeight="1" x14ac:dyDescent="0.4">
      <c r="B6" s="210" t="s">
        <v>268</v>
      </c>
      <c r="C6" s="65"/>
      <c r="D6" s="314">
        <v>0</v>
      </c>
      <c r="E6" s="314">
        <v>0</v>
      </c>
      <c r="F6" s="314">
        <v>0</v>
      </c>
      <c r="G6" s="314">
        <v>0</v>
      </c>
      <c r="H6" s="314">
        <v>0</v>
      </c>
      <c r="I6" s="314">
        <v>0</v>
      </c>
      <c r="J6" s="314">
        <v>0</v>
      </c>
      <c r="K6" s="314">
        <v>0</v>
      </c>
      <c r="L6" s="314">
        <v>0</v>
      </c>
      <c r="M6" s="314">
        <v>0</v>
      </c>
      <c r="N6" s="314">
        <v>0</v>
      </c>
      <c r="O6" s="314">
        <v>0</v>
      </c>
      <c r="P6" s="314">
        <v>0</v>
      </c>
      <c r="Q6" s="314">
        <v>0</v>
      </c>
      <c r="R6" s="314">
        <v>0</v>
      </c>
      <c r="S6" s="314">
        <v>0</v>
      </c>
      <c r="T6" s="314">
        <v>0</v>
      </c>
      <c r="U6" s="314">
        <v>0</v>
      </c>
      <c r="V6" s="314">
        <v>0</v>
      </c>
      <c r="W6" s="314">
        <v>0</v>
      </c>
      <c r="X6" s="314">
        <v>0</v>
      </c>
      <c r="Y6" s="314">
        <v>0</v>
      </c>
      <c r="Z6" s="314">
        <v>0</v>
      </c>
      <c r="AA6" s="314">
        <v>0</v>
      </c>
      <c r="AB6" s="314">
        <v>0</v>
      </c>
      <c r="AC6" s="314">
        <v>0</v>
      </c>
      <c r="AD6" s="314">
        <v>0</v>
      </c>
      <c r="AE6" s="314">
        <v>0</v>
      </c>
      <c r="AF6" s="314">
        <v>0</v>
      </c>
      <c r="AG6" s="314">
        <v>0</v>
      </c>
      <c r="AH6" s="314">
        <v>0</v>
      </c>
      <c r="AI6" s="314">
        <v>0</v>
      </c>
      <c r="AJ6" s="314">
        <v>0</v>
      </c>
      <c r="AK6" s="314">
        <v>0</v>
      </c>
      <c r="AL6" s="314">
        <v>0</v>
      </c>
      <c r="AM6" s="314">
        <v>0</v>
      </c>
      <c r="AN6" s="314">
        <v>0</v>
      </c>
      <c r="AO6" s="314">
        <v>0</v>
      </c>
      <c r="AP6" s="314">
        <v>0</v>
      </c>
      <c r="AQ6" s="314">
        <v>193</v>
      </c>
      <c r="AR6" s="314">
        <v>250</v>
      </c>
      <c r="AS6" s="314">
        <v>286</v>
      </c>
      <c r="AT6" s="314">
        <v>314</v>
      </c>
      <c r="AU6" s="314">
        <v>408</v>
      </c>
      <c r="AV6" s="314">
        <v>434</v>
      </c>
      <c r="AW6" s="314">
        <v>416</v>
      </c>
      <c r="AX6" s="314">
        <v>480</v>
      </c>
      <c r="AY6" s="314">
        <v>524.29999999999995</v>
      </c>
      <c r="AZ6" s="314">
        <v>340.8</v>
      </c>
      <c r="BA6" s="314">
        <v>502</v>
      </c>
      <c r="BB6" s="314">
        <v>553</v>
      </c>
      <c r="BC6" s="314">
        <v>635</v>
      </c>
      <c r="BD6" s="314">
        <v>648</v>
      </c>
      <c r="BE6" s="314">
        <v>635.94107848647479</v>
      </c>
      <c r="BF6" s="314">
        <v>723.75621958442548</v>
      </c>
      <c r="BG6" s="314">
        <v>1035</v>
      </c>
      <c r="BH6" s="314">
        <v>1291.17</v>
      </c>
      <c r="BI6" s="314">
        <v>1183.6549443026729</v>
      </c>
      <c r="BJ6" s="314">
        <v>1312.9542119951134</v>
      </c>
      <c r="BK6" s="314">
        <v>1623.1882790812579</v>
      </c>
      <c r="BL6" s="314">
        <v>1949.4219162508432</v>
      </c>
      <c r="BM6" s="314">
        <v>2026.2023687265355</v>
      </c>
      <c r="BN6" s="314">
        <v>2134.4746846376861</v>
      </c>
      <c r="BO6" s="314">
        <v>2194.8675095390704</v>
      </c>
      <c r="BP6" s="314">
        <v>2244.5398762216823</v>
      </c>
      <c r="BQ6" s="314">
        <v>2236</v>
      </c>
      <c r="BR6" s="314">
        <v>2260</v>
      </c>
      <c r="BS6" s="314">
        <v>2351</v>
      </c>
      <c r="BT6" s="314">
        <v>2307</v>
      </c>
      <c r="BU6" s="314">
        <v>2323</v>
      </c>
      <c r="BV6" s="314">
        <v>2423</v>
      </c>
      <c r="BW6" s="314">
        <v>2515</v>
      </c>
      <c r="BX6" s="314">
        <v>2564</v>
      </c>
      <c r="BY6" s="314">
        <v>2609.8757447205153</v>
      </c>
      <c r="BZ6" s="314">
        <v>2664.6333012540777</v>
      </c>
      <c r="CA6" s="314">
        <v>2756.8921659951252</v>
      </c>
      <c r="CB6" s="314">
        <v>2849.4097903523239</v>
      </c>
      <c r="CC6" s="315">
        <v>2930.8628549900045</v>
      </c>
    </row>
    <row r="7" spans="1:81" s="275" customFormat="1" x14ac:dyDescent="0.35">
      <c r="B7" s="424"/>
      <c r="C7" s="338"/>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40"/>
    </row>
    <row r="8" spans="1:81" ht="26.25" customHeight="1" x14ac:dyDescent="0.4">
      <c r="A8" s="322"/>
      <c r="B8" s="93" t="s">
        <v>689</v>
      </c>
      <c r="D8" s="47" t="s">
        <v>141</v>
      </c>
      <c r="E8" s="47" t="s">
        <v>142</v>
      </c>
      <c r="F8" s="47" t="s">
        <v>143</v>
      </c>
      <c r="G8" s="47" t="s">
        <v>144</v>
      </c>
      <c r="H8" s="47" t="s">
        <v>145</v>
      </c>
      <c r="I8" s="47" t="s">
        <v>146</v>
      </c>
      <c r="J8" s="47" t="s">
        <v>147</v>
      </c>
      <c r="K8" s="47" t="s">
        <v>148</v>
      </c>
      <c r="L8" s="47" t="s">
        <v>149</v>
      </c>
      <c r="M8" s="47" t="s">
        <v>150</v>
      </c>
      <c r="N8" s="47" t="s">
        <v>151</v>
      </c>
      <c r="O8" s="47" t="s">
        <v>152</v>
      </c>
      <c r="P8" s="47" t="s">
        <v>153</v>
      </c>
      <c r="Q8" s="47" t="s">
        <v>154</v>
      </c>
      <c r="R8" s="47" t="s">
        <v>155</v>
      </c>
      <c r="S8" s="47" t="s">
        <v>156</v>
      </c>
      <c r="T8" s="47" t="s">
        <v>157</v>
      </c>
      <c r="U8" s="47" t="s">
        <v>158</v>
      </c>
      <c r="V8" s="47" t="s">
        <v>159</v>
      </c>
      <c r="W8" s="47" t="s">
        <v>160</v>
      </c>
      <c r="X8" s="47" t="s">
        <v>161</v>
      </c>
      <c r="Y8" s="47" t="s">
        <v>162</v>
      </c>
      <c r="Z8" s="47" t="s">
        <v>163</v>
      </c>
      <c r="AA8" s="47" t="s">
        <v>164</v>
      </c>
      <c r="AB8" s="47" t="s">
        <v>165</v>
      </c>
      <c r="AC8" s="47" t="s">
        <v>166</v>
      </c>
      <c r="AD8" s="47" t="s">
        <v>167</v>
      </c>
      <c r="AE8" s="47" t="s">
        <v>168</v>
      </c>
      <c r="AF8" s="47" t="s">
        <v>169</v>
      </c>
      <c r="AG8" s="47" t="s">
        <v>170</v>
      </c>
      <c r="AH8" s="47" t="s">
        <v>171</v>
      </c>
      <c r="AI8" s="47" t="s">
        <v>172</v>
      </c>
      <c r="AJ8" s="47" t="s">
        <v>173</v>
      </c>
      <c r="AK8" s="47" t="s">
        <v>174</v>
      </c>
      <c r="AL8" s="47" t="s">
        <v>175</v>
      </c>
      <c r="AM8" s="47" t="s">
        <v>176</v>
      </c>
      <c r="AN8" s="47" t="s">
        <v>177</v>
      </c>
      <c r="AO8" s="47" t="s">
        <v>178</v>
      </c>
      <c r="AP8" s="47" t="s">
        <v>179</v>
      </c>
      <c r="AQ8" s="47" t="s">
        <v>180</v>
      </c>
      <c r="AR8" s="47" t="s">
        <v>181</v>
      </c>
      <c r="AS8" s="47" t="s">
        <v>182</v>
      </c>
      <c r="AT8" s="47" t="s">
        <v>183</v>
      </c>
      <c r="AU8" s="47" t="s">
        <v>184</v>
      </c>
      <c r="AV8" s="47" t="s">
        <v>185</v>
      </c>
      <c r="AW8" s="47" t="s">
        <v>186</v>
      </c>
      <c r="AX8" s="47" t="s">
        <v>187</v>
      </c>
      <c r="AY8" s="47" t="s">
        <v>87</v>
      </c>
      <c r="AZ8" s="47" t="s">
        <v>88</v>
      </c>
      <c r="BA8" s="47" t="s">
        <v>89</v>
      </c>
      <c r="BB8" s="47" t="s">
        <v>90</v>
      </c>
      <c r="BC8" s="47" t="s">
        <v>91</v>
      </c>
      <c r="BD8" s="47" t="s">
        <v>92</v>
      </c>
      <c r="BE8" s="47" t="s">
        <v>93</v>
      </c>
      <c r="BF8" s="47" t="s">
        <v>94</v>
      </c>
      <c r="BG8" s="47" t="s">
        <v>95</v>
      </c>
      <c r="BH8" s="47" t="s">
        <v>96</v>
      </c>
      <c r="BI8" s="47" t="s">
        <v>97</v>
      </c>
      <c r="BJ8" s="47" t="s">
        <v>98</v>
      </c>
      <c r="BK8" s="47" t="s">
        <v>99</v>
      </c>
      <c r="BL8" s="47" t="s">
        <v>100</v>
      </c>
      <c r="BM8" s="47" t="s">
        <v>101</v>
      </c>
      <c r="BN8" s="47" t="s">
        <v>102</v>
      </c>
      <c r="BO8" s="47" t="s">
        <v>103</v>
      </c>
      <c r="BP8" s="47" t="s">
        <v>104</v>
      </c>
      <c r="BQ8" s="47" t="s">
        <v>105</v>
      </c>
      <c r="BR8" s="47" t="s">
        <v>106</v>
      </c>
      <c r="BS8" s="47" t="s">
        <v>107</v>
      </c>
      <c r="BT8" s="47" t="s">
        <v>108</v>
      </c>
      <c r="BU8" s="47" t="s">
        <v>109</v>
      </c>
      <c r="BV8" s="47" t="s">
        <v>110</v>
      </c>
      <c r="BW8" s="47" t="s">
        <v>111</v>
      </c>
      <c r="BX8" s="47" t="s">
        <v>112</v>
      </c>
      <c r="BY8" s="47" t="s">
        <v>113</v>
      </c>
      <c r="BZ8" s="47" t="s">
        <v>114</v>
      </c>
      <c r="CA8" s="47" t="s">
        <v>115</v>
      </c>
      <c r="CB8" s="47" t="s">
        <v>116</v>
      </c>
      <c r="CC8" s="48" t="s">
        <v>117</v>
      </c>
    </row>
    <row r="9" spans="1:81" x14ac:dyDescent="0.4">
      <c r="A9" s="322"/>
      <c r="B9" s="302" t="s">
        <v>302</v>
      </c>
      <c r="C9" s="323"/>
      <c r="D9" s="248" t="s">
        <v>119</v>
      </c>
      <c r="E9" s="248" t="s">
        <v>119</v>
      </c>
      <c r="F9" s="248" t="s">
        <v>119</v>
      </c>
      <c r="G9" s="248" t="s">
        <v>119</v>
      </c>
      <c r="H9" s="248" t="s">
        <v>119</v>
      </c>
      <c r="I9" s="248" t="s">
        <v>119</v>
      </c>
      <c r="J9" s="248" t="s">
        <v>119</v>
      </c>
      <c r="K9" s="248" t="s">
        <v>119</v>
      </c>
      <c r="L9" s="248" t="s">
        <v>119</v>
      </c>
      <c r="M9" s="248" t="s">
        <v>119</v>
      </c>
      <c r="N9" s="248" t="s">
        <v>119</v>
      </c>
      <c r="O9" s="248" t="s">
        <v>119</v>
      </c>
      <c r="P9" s="248" t="s">
        <v>119</v>
      </c>
      <c r="Q9" s="248" t="s">
        <v>119</v>
      </c>
      <c r="R9" s="248" t="s">
        <v>119</v>
      </c>
      <c r="S9" s="248" t="s">
        <v>119</v>
      </c>
      <c r="T9" s="248" t="s">
        <v>119</v>
      </c>
      <c r="U9" s="248" t="s">
        <v>119</v>
      </c>
      <c r="V9" s="248" t="s">
        <v>119</v>
      </c>
      <c r="W9" s="248" t="s">
        <v>119</v>
      </c>
      <c r="X9" s="248" t="s">
        <v>119</v>
      </c>
      <c r="Y9" s="248" t="s">
        <v>119</v>
      </c>
      <c r="Z9" s="248" t="s">
        <v>119</v>
      </c>
      <c r="AA9" s="248" t="s">
        <v>119</v>
      </c>
      <c r="AB9" s="248" t="s">
        <v>119</v>
      </c>
      <c r="AC9" s="248" t="s">
        <v>119</v>
      </c>
      <c r="AD9" s="248" t="s">
        <v>119</v>
      </c>
      <c r="AE9" s="248" t="s">
        <v>119</v>
      </c>
      <c r="AF9" s="248" t="s">
        <v>119</v>
      </c>
      <c r="AG9" s="248" t="s">
        <v>119</v>
      </c>
      <c r="AH9" s="248" t="s">
        <v>119</v>
      </c>
      <c r="AI9" s="248" t="s">
        <v>119</v>
      </c>
      <c r="AJ9" s="248" t="s">
        <v>119</v>
      </c>
      <c r="AK9" s="248" t="s">
        <v>119</v>
      </c>
      <c r="AL9" s="248" t="s">
        <v>119</v>
      </c>
      <c r="AM9" s="248" t="s">
        <v>119</v>
      </c>
      <c r="AN9" s="248" t="s">
        <v>119</v>
      </c>
      <c r="AO9" s="248" t="s">
        <v>119</v>
      </c>
      <c r="AP9" s="248" t="s">
        <v>119</v>
      </c>
      <c r="AQ9" s="248" t="s">
        <v>119</v>
      </c>
      <c r="AR9" s="248" t="s">
        <v>119</v>
      </c>
      <c r="AS9" s="248" t="s">
        <v>119</v>
      </c>
      <c r="AT9" s="248" t="s">
        <v>119</v>
      </c>
      <c r="AU9" s="248" t="s">
        <v>119</v>
      </c>
      <c r="AV9" s="248" t="s">
        <v>119</v>
      </c>
      <c r="AW9" s="248" t="s">
        <v>119</v>
      </c>
      <c r="AX9" s="248" t="s">
        <v>119</v>
      </c>
      <c r="AY9" s="248" t="s">
        <v>119</v>
      </c>
      <c r="AZ9" s="248" t="s">
        <v>119</v>
      </c>
      <c r="BA9" s="248" t="s">
        <v>119</v>
      </c>
      <c r="BB9" s="248" t="s">
        <v>119</v>
      </c>
      <c r="BC9" s="248" t="s">
        <v>119</v>
      </c>
      <c r="BD9" s="248" t="s">
        <v>119</v>
      </c>
      <c r="BE9" s="248" t="s">
        <v>119</v>
      </c>
      <c r="BF9" s="248" t="s">
        <v>119</v>
      </c>
      <c r="BG9" s="248" t="s">
        <v>119</v>
      </c>
      <c r="BH9" s="248" t="s">
        <v>119</v>
      </c>
      <c r="BI9" s="248" t="s">
        <v>119</v>
      </c>
      <c r="BJ9" s="248" t="s">
        <v>119</v>
      </c>
      <c r="BK9" s="248" t="s">
        <v>119</v>
      </c>
      <c r="BL9" s="248" t="s">
        <v>119</v>
      </c>
      <c r="BM9" s="248" t="s">
        <v>119</v>
      </c>
      <c r="BN9" s="248" t="s">
        <v>119</v>
      </c>
      <c r="BO9" s="248" t="s">
        <v>119</v>
      </c>
      <c r="BP9" s="248" t="s">
        <v>119</v>
      </c>
      <c r="BQ9" s="248" t="s">
        <v>119</v>
      </c>
      <c r="BR9" s="248" t="s">
        <v>119</v>
      </c>
      <c r="BS9" s="248" t="s">
        <v>119</v>
      </c>
      <c r="BT9" s="248" t="s">
        <v>119</v>
      </c>
      <c r="BU9" s="248" t="s">
        <v>119</v>
      </c>
      <c r="BV9" s="248" t="s">
        <v>119</v>
      </c>
      <c r="BW9" s="248" t="s">
        <v>119</v>
      </c>
      <c r="BX9" s="248" t="s">
        <v>120</v>
      </c>
      <c r="BY9" s="248" t="s">
        <v>120</v>
      </c>
      <c r="BZ9" s="248" t="s">
        <v>120</v>
      </c>
      <c r="CA9" s="248" t="s">
        <v>120</v>
      </c>
      <c r="CB9" s="248" t="s">
        <v>120</v>
      </c>
      <c r="CC9" s="249" t="s">
        <v>120</v>
      </c>
    </row>
    <row r="10" spans="1:81" s="219" customFormat="1" ht="26.25" customHeight="1" x14ac:dyDescent="0.4">
      <c r="A10" s="316"/>
      <c r="B10" s="93" t="s">
        <v>133</v>
      </c>
      <c r="C10" s="93"/>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4">
        <v>0</v>
      </c>
      <c r="W10" s="314">
        <v>0</v>
      </c>
      <c r="X10" s="314">
        <v>0</v>
      </c>
      <c r="Y10" s="314">
        <v>0</v>
      </c>
      <c r="Z10" s="314">
        <v>560.42842348920374</v>
      </c>
      <c r="AA10" s="314">
        <v>547.11515777289526</v>
      </c>
      <c r="AB10" s="314">
        <v>504.27658534659832</v>
      </c>
      <c r="AC10" s="314">
        <v>463.47167889625911</v>
      </c>
      <c r="AD10" s="314">
        <v>431.1330373548941</v>
      </c>
      <c r="AE10" s="314">
        <v>405.30032032706907</v>
      </c>
      <c r="AF10" s="314">
        <v>12.29041176934235</v>
      </c>
      <c r="AG10" s="314">
        <v>16.491065368521035</v>
      </c>
      <c r="AH10" s="314">
        <f t="shared" ref="AH10:CC10" si="2">SUM(AH11:AH12)</f>
        <v>536.67100674033759</v>
      </c>
      <c r="AI10" s="314">
        <f t="shared" si="2"/>
        <v>546.74591280480752</v>
      </c>
      <c r="AJ10" s="314">
        <f t="shared" si="2"/>
        <v>547.11550969887196</v>
      </c>
      <c r="AK10" s="314">
        <f t="shared" si="2"/>
        <v>524.87642115269534</v>
      </c>
      <c r="AL10" s="314">
        <f t="shared" si="2"/>
        <v>470.32622964503088</v>
      </c>
      <c r="AM10" s="314">
        <f t="shared" si="2"/>
        <v>416.39629767862272</v>
      </c>
      <c r="AN10" s="314">
        <f t="shared" si="2"/>
        <v>449.88018333595318</v>
      </c>
      <c r="AO10" s="314">
        <f t="shared" si="2"/>
        <v>434.09814668527133</v>
      </c>
      <c r="AP10" s="314">
        <f t="shared" si="2"/>
        <v>427.76293566903064</v>
      </c>
      <c r="AQ10" s="314">
        <f t="shared" si="2"/>
        <v>586.67025995075153</v>
      </c>
      <c r="AR10" s="314">
        <f t="shared" si="2"/>
        <v>625.53287813098268</v>
      </c>
      <c r="AS10" s="314">
        <f t="shared" si="2"/>
        <v>663.22762345968499</v>
      </c>
      <c r="AT10" s="314">
        <f t="shared" si="2"/>
        <v>673.59366748043601</v>
      </c>
      <c r="AU10" s="314">
        <f t="shared" si="2"/>
        <v>803.76550864317824</v>
      </c>
      <c r="AV10" s="314">
        <f t="shared" si="2"/>
        <v>830.75651801641618</v>
      </c>
      <c r="AW10" s="314">
        <f t="shared" si="2"/>
        <v>782.06310865653097</v>
      </c>
      <c r="AX10" s="314">
        <f t="shared" si="2"/>
        <v>871.80566782488813</v>
      </c>
      <c r="AY10" s="314">
        <f t="shared" si="2"/>
        <v>923.19924791945584</v>
      </c>
      <c r="AZ10" s="314">
        <f t="shared" si="2"/>
        <v>602.33547923113326</v>
      </c>
      <c r="BA10" s="314">
        <f t="shared" si="2"/>
        <v>870.05090816349832</v>
      </c>
      <c r="BB10" s="314">
        <f t="shared" si="2"/>
        <v>941.1203182364502</v>
      </c>
      <c r="BC10" s="314">
        <f t="shared" si="2"/>
        <v>1066.888522896337</v>
      </c>
      <c r="BD10" s="314">
        <f t="shared" si="2"/>
        <v>1078.0469324498522</v>
      </c>
      <c r="BE10" s="314">
        <f t="shared" si="2"/>
        <v>1061.015568881473</v>
      </c>
      <c r="BF10" s="314">
        <f t="shared" si="2"/>
        <v>1189.0305245599734</v>
      </c>
      <c r="BG10" s="314">
        <f t="shared" si="2"/>
        <v>1707.6712041781288</v>
      </c>
      <c r="BH10" s="314">
        <f t="shared" si="2"/>
        <v>2057.6903966106006</v>
      </c>
      <c r="BI10" s="314">
        <f t="shared" si="2"/>
        <v>1874.4946208477033</v>
      </c>
      <c r="BJ10" s="314">
        <f t="shared" si="2"/>
        <v>2013.5929567575706</v>
      </c>
      <c r="BK10" s="314">
        <f t="shared" si="2"/>
        <v>2460.4156467273842</v>
      </c>
      <c r="BL10" s="314">
        <f t="shared" si="2"/>
        <v>2908.5195845829867</v>
      </c>
      <c r="BM10" s="314">
        <f t="shared" si="2"/>
        <v>2989.3664988584551</v>
      </c>
      <c r="BN10" s="314">
        <f t="shared" si="2"/>
        <v>3068.1131940444893</v>
      </c>
      <c r="BO10" s="314">
        <f t="shared" si="2"/>
        <v>3123.1348118628975</v>
      </c>
      <c r="BP10" s="314">
        <f t="shared" si="2"/>
        <v>3156.076456126736</v>
      </c>
      <c r="BQ10" s="314">
        <f t="shared" si="2"/>
        <v>3095.0883223465444</v>
      </c>
      <c r="BR10" s="314">
        <f t="shared" si="2"/>
        <v>3099.9714258452041</v>
      </c>
      <c r="BS10" s="314">
        <f t="shared" si="2"/>
        <v>3207.4371448264051</v>
      </c>
      <c r="BT10" s="314">
        <f t="shared" si="2"/>
        <v>3075.622749498018</v>
      </c>
      <c r="BU10" s="314">
        <f t="shared" si="2"/>
        <v>3030.0776762429691</v>
      </c>
      <c r="BV10" s="314">
        <f t="shared" si="2"/>
        <v>3069.1536644037378</v>
      </c>
      <c r="BW10" s="314">
        <f t="shared" si="2"/>
        <v>3090.8696937831323</v>
      </c>
      <c r="BX10" s="314">
        <f t="shared" si="2"/>
        <v>2901.9819658457</v>
      </c>
      <c r="BY10" s="314">
        <f t="shared" si="2"/>
        <v>2995.4363242193594</v>
      </c>
      <c r="BZ10" s="314">
        <f t="shared" si="2"/>
        <v>3062.1725557011641</v>
      </c>
      <c r="CA10" s="314">
        <f t="shared" si="2"/>
        <v>3108.0177541764533</v>
      </c>
      <c r="CB10" s="314">
        <f t="shared" si="2"/>
        <v>3148.5697575929157</v>
      </c>
      <c r="CC10" s="315">
        <f t="shared" si="2"/>
        <v>3174.3505361430603</v>
      </c>
    </row>
    <row r="11" spans="1:81" ht="25.5" customHeight="1" x14ac:dyDescent="0.4">
      <c r="B11" s="210" t="s">
        <v>250</v>
      </c>
      <c r="C11" s="65"/>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c r="T11" s="317">
        <v>0</v>
      </c>
      <c r="U11" s="317">
        <v>0</v>
      </c>
      <c r="V11" s="317">
        <v>0</v>
      </c>
      <c r="W11" s="317">
        <v>0</v>
      </c>
      <c r="X11" s="317">
        <v>0</v>
      </c>
      <c r="Y11" s="317">
        <v>0</v>
      </c>
      <c r="Z11" s="317">
        <v>560.42842348920374</v>
      </c>
      <c r="AA11" s="317">
        <v>547.11515777289526</v>
      </c>
      <c r="AB11" s="317">
        <v>504.27658534659832</v>
      </c>
      <c r="AC11" s="317">
        <v>463.47167889625911</v>
      </c>
      <c r="AD11" s="317">
        <v>431.1330373548941</v>
      </c>
      <c r="AE11" s="317">
        <v>405.30032032706907</v>
      </c>
      <c r="AF11" s="317">
        <v>523.95965964038442</v>
      </c>
      <c r="AG11" s="317">
        <v>523.16483238066735</v>
      </c>
      <c r="AH11" s="317">
        <v>536.67100674033759</v>
      </c>
      <c r="AI11" s="317">
        <v>546.74591280480752</v>
      </c>
      <c r="AJ11" s="317">
        <v>547.11550969887196</v>
      </c>
      <c r="AK11" s="317">
        <v>524.87642115269534</v>
      </c>
      <c r="AL11" s="317">
        <v>470.32622964503088</v>
      </c>
      <c r="AM11" s="317">
        <v>416.39629767862272</v>
      </c>
      <c r="AN11" s="317">
        <v>449.88018333595318</v>
      </c>
      <c r="AO11" s="317">
        <v>434.09814668527133</v>
      </c>
      <c r="AP11" s="317">
        <v>427.76293566903064</v>
      </c>
      <c r="AQ11" s="317">
        <v>122.14013362869888</v>
      </c>
      <c r="AR11" s="317">
        <v>60.70743827565105</v>
      </c>
      <c r="AS11" s="317">
        <v>63.551040404919213</v>
      </c>
      <c r="AT11" s="317">
        <v>65.225233531499796</v>
      </c>
      <c r="AU11" s="317">
        <v>56.674540570621794</v>
      </c>
      <c r="AV11" s="317">
        <v>56.216606482313878</v>
      </c>
      <c r="AW11" s="317">
        <v>57.479025803263973</v>
      </c>
      <c r="AX11" s="317">
        <v>46.427520771739609</v>
      </c>
      <c r="AY11" s="317">
        <v>47.686473939618928</v>
      </c>
      <c r="AZ11" s="317">
        <v>52.771376903390234</v>
      </c>
      <c r="BA11" s="317">
        <v>57.861233719410208</v>
      </c>
      <c r="BB11" s="317">
        <v>60.905158874884201</v>
      </c>
      <c r="BC11" s="317">
        <v>60.641067144431382</v>
      </c>
      <c r="BD11" s="317">
        <v>69.585401877300185</v>
      </c>
      <c r="BE11" s="317">
        <v>85.580439153989715</v>
      </c>
      <c r="BF11" s="317">
        <v>103.12920092318598</v>
      </c>
      <c r="BG11" s="317">
        <v>187.44968419546404</v>
      </c>
      <c r="BH11" s="317">
        <v>213.86808027314663</v>
      </c>
      <c r="BI11" s="317">
        <v>227.65484971222642</v>
      </c>
      <c r="BJ11" s="317">
        <v>237.28625711447339</v>
      </c>
      <c r="BK11" s="317">
        <v>324.59476487380482</v>
      </c>
      <c r="BL11" s="317">
        <v>411.10260159503423</v>
      </c>
      <c r="BM11" s="317">
        <v>434.42044004959274</v>
      </c>
      <c r="BN11" s="317">
        <v>425.04430524496502</v>
      </c>
      <c r="BO11" s="317">
        <v>445.87498002789653</v>
      </c>
      <c r="BP11" s="317">
        <v>473.08360470186994</v>
      </c>
      <c r="BQ11" s="317">
        <v>469.65645973038892</v>
      </c>
      <c r="BR11" s="317">
        <v>482.45275139666569</v>
      </c>
      <c r="BS11" s="317">
        <v>506.561730088621</v>
      </c>
      <c r="BT11" s="317">
        <v>489.30203016707821</v>
      </c>
      <c r="BU11" s="317">
        <v>470.88199151467097</v>
      </c>
      <c r="BV11" s="317">
        <v>460.42456220249858</v>
      </c>
      <c r="BW11" s="317">
        <v>441.69509594404451</v>
      </c>
      <c r="BX11" s="317">
        <v>379.34388571422073</v>
      </c>
      <c r="BY11" s="317">
        <v>385.56057949884411</v>
      </c>
      <c r="BZ11" s="317">
        <v>393.80334667125135</v>
      </c>
      <c r="CA11" s="317">
        <v>402.06403943782385</v>
      </c>
      <c r="CB11" s="317">
        <v>408.99557653239236</v>
      </c>
      <c r="CC11" s="318">
        <v>415.47534746621153</v>
      </c>
    </row>
    <row r="12" spans="1:81" s="275" customFormat="1" ht="34.5" customHeight="1" thickBot="1" x14ac:dyDescent="0.4">
      <c r="B12" s="425" t="s">
        <v>268</v>
      </c>
      <c r="C12" s="426"/>
      <c r="D12" s="416">
        <v>0</v>
      </c>
      <c r="E12" s="416">
        <v>0</v>
      </c>
      <c r="F12" s="416">
        <v>0</v>
      </c>
      <c r="G12" s="416">
        <v>0</v>
      </c>
      <c r="H12" s="416">
        <v>0</v>
      </c>
      <c r="I12" s="416">
        <v>0</v>
      </c>
      <c r="J12" s="416">
        <v>0</v>
      </c>
      <c r="K12" s="416">
        <v>0</v>
      </c>
      <c r="L12" s="416">
        <v>0</v>
      </c>
      <c r="M12" s="416">
        <v>0</v>
      </c>
      <c r="N12" s="416">
        <v>0</v>
      </c>
      <c r="O12" s="416">
        <v>0</v>
      </c>
      <c r="P12" s="416">
        <v>0</v>
      </c>
      <c r="Q12" s="416">
        <v>0</v>
      </c>
      <c r="R12" s="416">
        <v>0</v>
      </c>
      <c r="S12" s="416">
        <v>0</v>
      </c>
      <c r="T12" s="416">
        <v>0</v>
      </c>
      <c r="U12" s="416">
        <v>0</v>
      </c>
      <c r="V12" s="416">
        <v>0</v>
      </c>
      <c r="W12" s="416">
        <v>0</v>
      </c>
      <c r="X12" s="416">
        <v>0</v>
      </c>
      <c r="Y12" s="416">
        <v>0</v>
      </c>
      <c r="Z12" s="416">
        <v>0</v>
      </c>
      <c r="AA12" s="416">
        <v>0</v>
      </c>
      <c r="AB12" s="416">
        <v>0</v>
      </c>
      <c r="AC12" s="416">
        <v>0</v>
      </c>
      <c r="AD12" s="416">
        <v>0</v>
      </c>
      <c r="AE12" s="416">
        <v>0</v>
      </c>
      <c r="AF12" s="416">
        <v>0</v>
      </c>
      <c r="AG12" s="416">
        <v>0</v>
      </c>
      <c r="AH12" s="416">
        <v>0</v>
      </c>
      <c r="AI12" s="416">
        <v>0</v>
      </c>
      <c r="AJ12" s="416">
        <v>0</v>
      </c>
      <c r="AK12" s="416">
        <v>0</v>
      </c>
      <c r="AL12" s="416">
        <v>0</v>
      </c>
      <c r="AM12" s="416">
        <v>0</v>
      </c>
      <c r="AN12" s="416">
        <v>0</v>
      </c>
      <c r="AO12" s="416">
        <v>0</v>
      </c>
      <c r="AP12" s="416">
        <v>0</v>
      </c>
      <c r="AQ12" s="416">
        <v>464.53012632205264</v>
      </c>
      <c r="AR12" s="416">
        <v>564.82543985533164</v>
      </c>
      <c r="AS12" s="416">
        <v>599.67658305476573</v>
      </c>
      <c r="AT12" s="416">
        <v>608.36843394893617</v>
      </c>
      <c r="AU12" s="416">
        <v>747.09096807255639</v>
      </c>
      <c r="AV12" s="416">
        <v>774.53991153410232</v>
      </c>
      <c r="AW12" s="416">
        <v>724.58408285326698</v>
      </c>
      <c r="AX12" s="416">
        <v>825.3781470531485</v>
      </c>
      <c r="AY12" s="416">
        <v>875.51277397983688</v>
      </c>
      <c r="AZ12" s="416">
        <v>549.56410232774306</v>
      </c>
      <c r="BA12" s="416">
        <v>812.18967444408815</v>
      </c>
      <c r="BB12" s="416">
        <v>880.21515936156595</v>
      </c>
      <c r="BC12" s="416">
        <v>1006.2474557519057</v>
      </c>
      <c r="BD12" s="416">
        <v>1008.461530572552</v>
      </c>
      <c r="BE12" s="416">
        <v>975.43512972748317</v>
      </c>
      <c r="BF12" s="416">
        <v>1085.9013236367875</v>
      </c>
      <c r="BG12" s="416">
        <v>1520.2215199826649</v>
      </c>
      <c r="BH12" s="416">
        <v>1843.8223163374539</v>
      </c>
      <c r="BI12" s="416">
        <v>1646.8397711354769</v>
      </c>
      <c r="BJ12" s="416">
        <v>1776.3066996430973</v>
      </c>
      <c r="BK12" s="416">
        <v>2135.8208818535795</v>
      </c>
      <c r="BL12" s="416">
        <v>2497.4169829879525</v>
      </c>
      <c r="BM12" s="416">
        <v>2554.9460588088623</v>
      </c>
      <c r="BN12" s="416">
        <v>2643.0688887995243</v>
      </c>
      <c r="BO12" s="416">
        <v>2677.259831835001</v>
      </c>
      <c r="BP12" s="416">
        <v>2682.9928514248663</v>
      </c>
      <c r="BQ12" s="416">
        <v>2625.4318626161553</v>
      </c>
      <c r="BR12" s="416">
        <v>2617.5186744485381</v>
      </c>
      <c r="BS12" s="416">
        <v>2700.875414737784</v>
      </c>
      <c r="BT12" s="416">
        <v>2586.3207193309399</v>
      </c>
      <c r="BU12" s="416">
        <v>2559.1956847282981</v>
      </c>
      <c r="BV12" s="416">
        <v>2608.7291022012391</v>
      </c>
      <c r="BW12" s="416">
        <v>2649.1745978390877</v>
      </c>
      <c r="BX12" s="416">
        <v>2522.6380801314795</v>
      </c>
      <c r="BY12" s="416">
        <v>2609.8757447205153</v>
      </c>
      <c r="BZ12" s="416">
        <v>2668.3692090299128</v>
      </c>
      <c r="CA12" s="416">
        <v>2705.9537147386295</v>
      </c>
      <c r="CB12" s="416">
        <v>2739.5741810605232</v>
      </c>
      <c r="CC12" s="417">
        <v>2758.8751886768487</v>
      </c>
    </row>
    <row r="13" spans="1:81" ht="40.5" customHeight="1" x14ac:dyDescent="0.4">
      <c r="A13" s="324"/>
      <c r="B13" s="325" t="s">
        <v>690</v>
      </c>
      <c r="C13" s="341"/>
      <c r="D13" s="327" t="s">
        <v>478</v>
      </c>
      <c r="E13" s="327" t="s">
        <v>479</v>
      </c>
      <c r="F13" s="327" t="s">
        <v>480</v>
      </c>
      <c r="G13" s="327" t="s">
        <v>481</v>
      </c>
      <c r="H13" s="327" t="s">
        <v>482</v>
      </c>
      <c r="I13" s="327" t="s">
        <v>483</v>
      </c>
      <c r="J13" s="327" t="s">
        <v>484</v>
      </c>
      <c r="K13" s="327" t="s">
        <v>485</v>
      </c>
      <c r="L13" s="327" t="s">
        <v>486</v>
      </c>
      <c r="M13" s="327" t="s">
        <v>487</v>
      </c>
      <c r="N13" s="327" t="s">
        <v>488</v>
      </c>
      <c r="O13" s="327" t="s">
        <v>489</v>
      </c>
      <c r="P13" s="327" t="s">
        <v>490</v>
      </c>
      <c r="Q13" s="327" t="s">
        <v>491</v>
      </c>
      <c r="R13" s="327" t="s">
        <v>492</v>
      </c>
      <c r="S13" s="327" t="s">
        <v>493</v>
      </c>
      <c r="T13" s="327" t="s">
        <v>494</v>
      </c>
      <c r="U13" s="327" t="s">
        <v>495</v>
      </c>
      <c r="V13" s="327" t="s">
        <v>496</v>
      </c>
      <c r="W13" s="327" t="s">
        <v>497</v>
      </c>
      <c r="X13" s="327" t="s">
        <v>498</v>
      </c>
      <c r="Y13" s="327" t="s">
        <v>499</v>
      </c>
      <c r="Z13" s="327" t="s">
        <v>500</v>
      </c>
      <c r="AA13" s="327" t="s">
        <v>501</v>
      </c>
      <c r="AB13" s="327" t="s">
        <v>502</v>
      </c>
      <c r="AC13" s="327" t="s">
        <v>503</v>
      </c>
      <c r="AD13" s="327" t="s">
        <v>504</v>
      </c>
      <c r="AE13" s="327" t="s">
        <v>505</v>
      </c>
      <c r="AF13" s="327" t="s">
        <v>506</v>
      </c>
      <c r="AG13" s="327" t="s">
        <v>507</v>
      </c>
      <c r="AH13" s="327" t="s">
        <v>508</v>
      </c>
      <c r="AI13" s="327" t="s">
        <v>509</v>
      </c>
      <c r="AJ13" s="327" t="s">
        <v>510</v>
      </c>
      <c r="AK13" s="327" t="s">
        <v>511</v>
      </c>
      <c r="AL13" s="327" t="s">
        <v>512</v>
      </c>
      <c r="AM13" s="327" t="s">
        <v>513</v>
      </c>
      <c r="AN13" s="327" t="s">
        <v>514</v>
      </c>
      <c r="AO13" s="327" t="s">
        <v>515</v>
      </c>
      <c r="AP13" s="327" t="s">
        <v>516</v>
      </c>
      <c r="AQ13" s="327" t="s">
        <v>517</v>
      </c>
      <c r="AR13" s="327" t="s">
        <v>518</v>
      </c>
      <c r="AS13" s="327" t="s">
        <v>519</v>
      </c>
      <c r="AT13" s="327" t="s">
        <v>520</v>
      </c>
      <c r="AU13" s="327" t="s">
        <v>521</v>
      </c>
      <c r="AV13" s="327" t="s">
        <v>522</v>
      </c>
      <c r="AW13" s="327" t="s">
        <v>523</v>
      </c>
      <c r="AX13" s="327" t="s">
        <v>524</v>
      </c>
      <c r="AY13" s="327" t="s">
        <v>525</v>
      </c>
      <c r="AZ13" s="327" t="s">
        <v>526</v>
      </c>
      <c r="BA13" s="327" t="s">
        <v>527</v>
      </c>
      <c r="BB13" s="327" t="s">
        <v>528</v>
      </c>
      <c r="BC13" s="327" t="s">
        <v>529</v>
      </c>
      <c r="BD13" s="327" t="s">
        <v>530</v>
      </c>
      <c r="BE13" s="327" t="s">
        <v>531</v>
      </c>
      <c r="BF13" s="327" t="s">
        <v>532</v>
      </c>
      <c r="BG13" s="327" t="s">
        <v>533</v>
      </c>
      <c r="BH13" s="327" t="s">
        <v>534</v>
      </c>
      <c r="BI13" s="327" t="s">
        <v>535</v>
      </c>
      <c r="BJ13" s="327" t="s">
        <v>536</v>
      </c>
      <c r="BK13" s="327" t="s">
        <v>537</v>
      </c>
      <c r="BL13" s="327" t="s">
        <v>538</v>
      </c>
      <c r="BM13" s="327" t="s">
        <v>539</v>
      </c>
      <c r="BN13" s="327" t="s">
        <v>540</v>
      </c>
      <c r="BO13" s="327" t="s">
        <v>541</v>
      </c>
      <c r="BP13" s="327" t="s">
        <v>542</v>
      </c>
      <c r="BQ13" s="327" t="s">
        <v>543</v>
      </c>
      <c r="BR13" s="327" t="s">
        <v>544</v>
      </c>
      <c r="BS13" s="327" t="s">
        <v>545</v>
      </c>
      <c r="BT13" s="327" t="s">
        <v>546</v>
      </c>
      <c r="BU13" s="327" t="s">
        <v>547</v>
      </c>
      <c r="BV13" s="327" t="s">
        <v>548</v>
      </c>
      <c r="BW13" s="327" t="s">
        <v>549</v>
      </c>
      <c r="BX13" s="327" t="s">
        <v>550</v>
      </c>
      <c r="BY13" s="327" t="s">
        <v>551</v>
      </c>
      <c r="BZ13" s="327" t="s">
        <v>552</v>
      </c>
      <c r="CA13" s="327" t="s">
        <v>553</v>
      </c>
      <c r="CB13" s="327" t="s">
        <v>554</v>
      </c>
      <c r="CC13" s="328" t="s">
        <v>555</v>
      </c>
    </row>
    <row r="14" spans="1:81" s="219" customFormat="1" ht="25.5" customHeight="1" x14ac:dyDescent="0.4">
      <c r="A14" s="316"/>
      <c r="B14" s="210" t="s">
        <v>250</v>
      </c>
      <c r="D14" s="314">
        <v>0</v>
      </c>
      <c r="E14" s="314">
        <v>0</v>
      </c>
      <c r="F14" s="314">
        <v>0</v>
      </c>
      <c r="G14" s="314">
        <v>0</v>
      </c>
      <c r="H14" s="314">
        <v>0</v>
      </c>
      <c r="I14" s="314">
        <v>0</v>
      </c>
      <c r="J14" s="314">
        <v>0</v>
      </c>
      <c r="K14" s="314">
        <v>0</v>
      </c>
      <c r="L14" s="314">
        <v>0</v>
      </c>
      <c r="M14" s="314">
        <v>0</v>
      </c>
      <c r="N14" s="314">
        <v>0</v>
      </c>
      <c r="O14" s="314">
        <v>0</v>
      </c>
      <c r="P14" s="314">
        <v>0</v>
      </c>
      <c r="Q14" s="314">
        <v>0</v>
      </c>
      <c r="R14" s="314">
        <v>0</v>
      </c>
      <c r="S14" s="314">
        <v>0</v>
      </c>
      <c r="T14" s="314">
        <v>0</v>
      </c>
      <c r="U14" s="314">
        <v>0</v>
      </c>
      <c r="V14" s="314">
        <v>0</v>
      </c>
      <c r="W14" s="314">
        <v>0</v>
      </c>
      <c r="X14" s="314">
        <v>0</v>
      </c>
      <c r="Y14" s="314">
        <v>0</v>
      </c>
      <c r="Z14" s="314">
        <v>0</v>
      </c>
      <c r="AA14" s="314">
        <v>0</v>
      </c>
      <c r="AB14" s="314">
        <v>0</v>
      </c>
      <c r="AC14" s="314">
        <v>0</v>
      </c>
      <c r="AD14" s="314">
        <v>0</v>
      </c>
      <c r="AE14" s="314">
        <v>0</v>
      </c>
      <c r="AF14" s="314">
        <v>0</v>
      </c>
      <c r="AG14" s="314">
        <v>0</v>
      </c>
      <c r="AH14" s="314">
        <v>0</v>
      </c>
      <c r="AI14" s="314">
        <v>0</v>
      </c>
      <c r="AJ14" s="314">
        <v>0</v>
      </c>
      <c r="AK14" s="314">
        <v>0</v>
      </c>
      <c r="AL14" s="314">
        <v>0</v>
      </c>
      <c r="AM14" s="314">
        <v>0</v>
      </c>
      <c r="AN14" s="314">
        <v>0</v>
      </c>
      <c r="AO14" s="314">
        <v>0</v>
      </c>
      <c r="AP14" s="314">
        <v>0</v>
      </c>
      <c r="AQ14" s="314">
        <v>0</v>
      </c>
      <c r="AR14" s="314">
        <v>0</v>
      </c>
      <c r="AS14" s="314">
        <v>0</v>
      </c>
      <c r="AT14" s="314">
        <v>0</v>
      </c>
      <c r="AU14" s="314">
        <v>11</v>
      </c>
      <c r="AV14" s="314">
        <v>13</v>
      </c>
      <c r="AW14" s="314">
        <v>12</v>
      </c>
      <c r="AX14" s="314">
        <v>11</v>
      </c>
      <c r="AY14" s="314">
        <v>13</v>
      </c>
      <c r="AZ14" s="314">
        <v>12</v>
      </c>
      <c r="BA14" s="314">
        <v>11</v>
      </c>
      <c r="BB14" s="314">
        <v>13</v>
      </c>
      <c r="BC14" s="314">
        <v>13</v>
      </c>
      <c r="BD14" s="314">
        <v>15</v>
      </c>
      <c r="BE14" s="314">
        <v>17</v>
      </c>
      <c r="BF14" s="314">
        <v>17</v>
      </c>
      <c r="BG14" s="314">
        <v>25</v>
      </c>
      <c r="BH14" s="314">
        <v>29</v>
      </c>
      <c r="BI14" s="314">
        <v>31</v>
      </c>
      <c r="BJ14" s="314">
        <v>30</v>
      </c>
      <c r="BK14" s="314">
        <v>44</v>
      </c>
      <c r="BL14" s="314">
        <v>54</v>
      </c>
      <c r="BM14" s="314">
        <v>56</v>
      </c>
      <c r="BN14" s="314">
        <v>54</v>
      </c>
      <c r="BO14" s="314">
        <v>57</v>
      </c>
      <c r="BP14" s="314">
        <v>60</v>
      </c>
      <c r="BQ14" s="314">
        <v>58</v>
      </c>
      <c r="BR14" s="314">
        <v>59</v>
      </c>
      <c r="BS14" s="314">
        <v>62</v>
      </c>
      <c r="BT14" s="314">
        <v>61</v>
      </c>
      <c r="BU14" s="314">
        <v>59</v>
      </c>
      <c r="BV14" s="314">
        <v>58</v>
      </c>
      <c r="BW14" s="314">
        <v>55</v>
      </c>
      <c r="BX14" s="314">
        <v>53</v>
      </c>
      <c r="BY14" s="314">
        <v>53</v>
      </c>
      <c r="BZ14" s="427">
        <v>53</v>
      </c>
      <c r="CA14" s="427">
        <v>54</v>
      </c>
      <c r="CB14" s="427">
        <v>55</v>
      </c>
      <c r="CC14" s="329">
        <v>56</v>
      </c>
    </row>
    <row r="15" spans="1:81" s="275" customFormat="1" ht="34.5" customHeight="1" thickBot="1" x14ac:dyDescent="0.4">
      <c r="A15" s="428"/>
      <c r="B15" s="429" t="s">
        <v>268</v>
      </c>
      <c r="C15" s="428"/>
      <c r="D15" s="430">
        <v>0</v>
      </c>
      <c r="E15" s="430">
        <v>0</v>
      </c>
      <c r="F15" s="430">
        <v>0</v>
      </c>
      <c r="G15" s="430">
        <v>0</v>
      </c>
      <c r="H15" s="430">
        <v>0</v>
      </c>
      <c r="I15" s="430">
        <v>0</v>
      </c>
      <c r="J15" s="430">
        <v>0</v>
      </c>
      <c r="K15" s="430">
        <v>0</v>
      </c>
      <c r="L15" s="430">
        <v>0</v>
      </c>
      <c r="M15" s="430">
        <v>0</v>
      </c>
      <c r="N15" s="430">
        <v>0</v>
      </c>
      <c r="O15" s="430">
        <v>0</v>
      </c>
      <c r="P15" s="430">
        <v>0</v>
      </c>
      <c r="Q15" s="430">
        <v>0</v>
      </c>
      <c r="R15" s="430">
        <v>0</v>
      </c>
      <c r="S15" s="430">
        <v>0</v>
      </c>
      <c r="T15" s="430">
        <v>0</v>
      </c>
      <c r="U15" s="430">
        <v>0</v>
      </c>
      <c r="V15" s="430">
        <v>0</v>
      </c>
      <c r="W15" s="430">
        <v>0</v>
      </c>
      <c r="X15" s="430">
        <v>0</v>
      </c>
      <c r="Y15" s="430">
        <v>0</v>
      </c>
      <c r="Z15" s="430">
        <v>0</v>
      </c>
      <c r="AA15" s="430">
        <v>0</v>
      </c>
      <c r="AB15" s="430">
        <v>0</v>
      </c>
      <c r="AC15" s="430">
        <v>0</v>
      </c>
      <c r="AD15" s="430">
        <v>0</v>
      </c>
      <c r="AE15" s="430">
        <v>0</v>
      </c>
      <c r="AF15" s="430">
        <v>0</v>
      </c>
      <c r="AG15" s="430">
        <v>0</v>
      </c>
      <c r="AH15" s="430">
        <v>0</v>
      </c>
      <c r="AI15" s="430">
        <v>0</v>
      </c>
      <c r="AJ15" s="430">
        <v>0</v>
      </c>
      <c r="AK15" s="430">
        <v>0</v>
      </c>
      <c r="AL15" s="430">
        <v>0</v>
      </c>
      <c r="AM15" s="430">
        <v>0</v>
      </c>
      <c r="AN15" s="430">
        <v>0</v>
      </c>
      <c r="AO15" s="430">
        <v>0</v>
      </c>
      <c r="AP15" s="430">
        <v>0</v>
      </c>
      <c r="AQ15" s="430">
        <v>0</v>
      </c>
      <c r="AR15" s="430">
        <v>0</v>
      </c>
      <c r="AS15" s="430">
        <v>0</v>
      </c>
      <c r="AT15" s="430">
        <v>0</v>
      </c>
      <c r="AU15" s="430">
        <v>0</v>
      </c>
      <c r="AV15" s="430">
        <v>0</v>
      </c>
      <c r="AW15" s="430">
        <v>0</v>
      </c>
      <c r="AX15" s="430">
        <v>0</v>
      </c>
      <c r="AY15" s="430">
        <v>0</v>
      </c>
      <c r="AZ15" s="430">
        <v>0</v>
      </c>
      <c r="BA15" s="430">
        <v>0</v>
      </c>
      <c r="BB15" s="430">
        <v>0</v>
      </c>
      <c r="BC15" s="430">
        <v>0</v>
      </c>
      <c r="BD15" s="430">
        <v>80</v>
      </c>
      <c r="BE15" s="430">
        <v>82</v>
      </c>
      <c r="BF15" s="430">
        <v>86</v>
      </c>
      <c r="BG15" s="430">
        <v>104</v>
      </c>
      <c r="BH15" s="430">
        <v>137</v>
      </c>
      <c r="BI15" s="430">
        <v>154</v>
      </c>
      <c r="BJ15" s="430">
        <v>154</v>
      </c>
      <c r="BK15" s="430">
        <v>193</v>
      </c>
      <c r="BL15" s="430">
        <v>245</v>
      </c>
      <c r="BM15" s="430">
        <v>250</v>
      </c>
      <c r="BN15" s="430">
        <v>269</v>
      </c>
      <c r="BO15" s="430">
        <v>266</v>
      </c>
      <c r="BP15" s="430">
        <v>275</v>
      </c>
      <c r="BQ15" s="430">
        <v>271</v>
      </c>
      <c r="BR15" s="430">
        <v>264</v>
      </c>
      <c r="BS15" s="430">
        <v>263</v>
      </c>
      <c r="BT15" s="430">
        <v>270</v>
      </c>
      <c r="BU15" s="430">
        <v>271</v>
      </c>
      <c r="BV15" s="430">
        <v>269</v>
      </c>
      <c r="BW15" s="430">
        <v>263</v>
      </c>
      <c r="BX15" s="430">
        <v>262</v>
      </c>
      <c r="BY15" s="430">
        <v>262</v>
      </c>
      <c r="BZ15" s="430">
        <v>262</v>
      </c>
      <c r="CA15" s="430">
        <v>264</v>
      </c>
      <c r="CB15" s="430">
        <v>267</v>
      </c>
      <c r="CC15" s="431">
        <v>269</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5"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336"/>
      <c r="BW1" s="336"/>
      <c r="BX1" s="336"/>
    </row>
    <row r="2" spans="1:81" ht="15.75" customHeight="1" x14ac:dyDescent="0.4">
      <c r="A2" s="45" t="s">
        <v>45</v>
      </c>
      <c r="B2" s="18" t="s">
        <v>691</v>
      </c>
      <c r="C2" s="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6.25" customHeight="1" x14ac:dyDescent="0.4">
      <c r="A4" s="35"/>
      <c r="B4" s="93" t="s">
        <v>133</v>
      </c>
      <c r="C4" s="93"/>
      <c r="D4" s="314">
        <f t="shared" ref="D4:AI4" si="0">SUM(D5:D7)</f>
        <v>0</v>
      </c>
      <c r="E4" s="314">
        <f t="shared" si="0"/>
        <v>0</v>
      </c>
      <c r="F4" s="314">
        <f t="shared" si="0"/>
        <v>0</v>
      </c>
      <c r="G4" s="314">
        <f t="shared" si="0"/>
        <v>0</v>
      </c>
      <c r="H4" s="314">
        <f t="shared" si="0"/>
        <v>0</v>
      </c>
      <c r="I4" s="314">
        <f t="shared" si="0"/>
        <v>0</v>
      </c>
      <c r="J4" s="314">
        <f t="shared" si="0"/>
        <v>0</v>
      </c>
      <c r="K4" s="314">
        <f t="shared" si="0"/>
        <v>0</v>
      </c>
      <c r="L4" s="314">
        <f t="shared" si="0"/>
        <v>0</v>
      </c>
      <c r="M4" s="314">
        <f t="shared" si="0"/>
        <v>0</v>
      </c>
      <c r="N4" s="314">
        <f t="shared" si="0"/>
        <v>0</v>
      </c>
      <c r="O4" s="314">
        <f t="shared" si="0"/>
        <v>0</v>
      </c>
      <c r="P4" s="314">
        <f t="shared" si="0"/>
        <v>0</v>
      </c>
      <c r="Q4" s="314">
        <f t="shared" si="0"/>
        <v>0</v>
      </c>
      <c r="R4" s="314">
        <f t="shared" si="0"/>
        <v>0</v>
      </c>
      <c r="S4" s="314">
        <f t="shared" si="0"/>
        <v>0</v>
      </c>
      <c r="T4" s="314">
        <f t="shared" si="0"/>
        <v>0</v>
      </c>
      <c r="U4" s="314">
        <f t="shared" si="0"/>
        <v>0</v>
      </c>
      <c r="V4" s="314">
        <f t="shared" si="0"/>
        <v>0</v>
      </c>
      <c r="W4" s="314">
        <f t="shared" si="0"/>
        <v>0</v>
      </c>
      <c r="X4" s="314">
        <f t="shared" si="0"/>
        <v>0</v>
      </c>
      <c r="Y4" s="314">
        <f t="shared" si="0"/>
        <v>0</v>
      </c>
      <c r="Z4" s="314">
        <f t="shared" si="0"/>
        <v>0</v>
      </c>
      <c r="AA4" s="314">
        <f t="shared" si="0"/>
        <v>0</v>
      </c>
      <c r="AB4" s="314">
        <f t="shared" si="0"/>
        <v>0</v>
      </c>
      <c r="AC4" s="314">
        <f t="shared" si="0"/>
        <v>0</v>
      </c>
      <c r="AD4" s="314">
        <f t="shared" si="0"/>
        <v>0</v>
      </c>
      <c r="AE4" s="314">
        <f t="shared" si="0"/>
        <v>0</v>
      </c>
      <c r="AF4" s="314">
        <f t="shared" si="0"/>
        <v>0</v>
      </c>
      <c r="AG4" s="314">
        <f t="shared" si="0"/>
        <v>0</v>
      </c>
      <c r="AH4" s="314">
        <f t="shared" si="0"/>
        <v>0</v>
      </c>
      <c r="AI4" s="314">
        <f t="shared" si="0"/>
        <v>0</v>
      </c>
      <c r="AJ4" s="314">
        <f t="shared" ref="AJ4:BM4" si="1">SUM(AJ5:AJ7)</f>
        <v>0</v>
      </c>
      <c r="AK4" s="314">
        <f t="shared" si="1"/>
        <v>0</v>
      </c>
      <c r="AL4" s="314">
        <f t="shared" si="1"/>
        <v>0</v>
      </c>
      <c r="AM4" s="314">
        <f t="shared" si="1"/>
        <v>0</v>
      </c>
      <c r="AN4" s="314">
        <f t="shared" si="1"/>
        <v>0</v>
      </c>
      <c r="AO4" s="314">
        <f t="shared" si="1"/>
        <v>0</v>
      </c>
      <c r="AP4" s="314">
        <f t="shared" si="1"/>
        <v>0</v>
      </c>
      <c r="AQ4" s="314">
        <f t="shared" si="1"/>
        <v>0</v>
      </c>
      <c r="AR4" s="314">
        <f t="shared" si="1"/>
        <v>0</v>
      </c>
      <c r="AS4" s="314">
        <f t="shared" si="1"/>
        <v>0</v>
      </c>
      <c r="AT4" s="314">
        <f t="shared" si="1"/>
        <v>0</v>
      </c>
      <c r="AU4" s="314">
        <f t="shared" si="1"/>
        <v>0</v>
      </c>
      <c r="AV4" s="314">
        <f t="shared" si="1"/>
        <v>0</v>
      </c>
      <c r="AW4" s="314">
        <f t="shared" si="1"/>
        <v>0</v>
      </c>
      <c r="AX4" s="314">
        <f t="shared" si="1"/>
        <v>0</v>
      </c>
      <c r="AY4" s="314">
        <f t="shared" si="1"/>
        <v>0</v>
      </c>
      <c r="AZ4" s="314">
        <f t="shared" si="1"/>
        <v>0</v>
      </c>
      <c r="BA4" s="314">
        <f t="shared" si="1"/>
        <v>0</v>
      </c>
      <c r="BB4" s="314">
        <f t="shared" si="1"/>
        <v>0</v>
      </c>
      <c r="BC4" s="314">
        <f t="shared" si="1"/>
        <v>0.56699999999999995</v>
      </c>
      <c r="BD4" s="314">
        <f t="shared" si="1"/>
        <v>42.750999999999998</v>
      </c>
      <c r="BE4" s="314">
        <f t="shared" si="1"/>
        <v>82</v>
      </c>
      <c r="BF4" s="314">
        <f t="shared" si="1"/>
        <v>180.13019312</v>
      </c>
      <c r="BG4" s="314">
        <f t="shared" si="1"/>
        <v>139.34738139999999</v>
      </c>
      <c r="BH4" s="314">
        <f t="shared" si="1"/>
        <v>87.293999999999997</v>
      </c>
      <c r="BI4" s="314">
        <f t="shared" si="1"/>
        <v>71.74855457999999</v>
      </c>
      <c r="BJ4" s="314">
        <f t="shared" si="1"/>
        <v>86.415832980000019</v>
      </c>
      <c r="BK4" s="314">
        <f t="shared" si="1"/>
        <v>109.97339909</v>
      </c>
      <c r="BL4" s="314">
        <f t="shared" si="1"/>
        <v>112.23410000000001</v>
      </c>
      <c r="BM4" s="314">
        <f t="shared" si="1"/>
        <v>115.10395912999999</v>
      </c>
      <c r="BN4" s="314">
        <v>138.13980000000001</v>
      </c>
      <c r="BO4" s="314">
        <v>47.019696670000002</v>
      </c>
      <c r="BP4" s="314">
        <v>1.39356865</v>
      </c>
      <c r="BQ4" s="314">
        <v>0.86930000000000007</v>
      </c>
      <c r="BR4" s="314">
        <v>0.41239731999999996</v>
      </c>
      <c r="BS4" s="314">
        <v>9.3574789999999977E-2</v>
      </c>
      <c r="BT4" s="314">
        <v>2.7997579999999994E-2</v>
      </c>
      <c r="BU4" s="314">
        <v>3.2353730000000004E-2</v>
      </c>
      <c r="BV4" s="314">
        <v>0</v>
      </c>
      <c r="BW4" s="314">
        <v>0</v>
      </c>
      <c r="BX4" s="314">
        <v>0</v>
      </c>
      <c r="BY4" s="314">
        <v>0</v>
      </c>
      <c r="BZ4" s="314">
        <v>0</v>
      </c>
      <c r="CA4" s="314">
        <v>0</v>
      </c>
      <c r="CB4" s="314">
        <v>0</v>
      </c>
      <c r="CC4" s="315">
        <v>0</v>
      </c>
    </row>
    <row r="5" spans="1:81" x14ac:dyDescent="0.4">
      <c r="B5" s="362" t="s">
        <v>692</v>
      </c>
      <c r="C5" s="362"/>
      <c r="D5" s="317">
        <v>0</v>
      </c>
      <c r="E5" s="317">
        <v>0</v>
      </c>
      <c r="F5" s="317">
        <v>0</v>
      </c>
      <c r="G5" s="317">
        <v>0</v>
      </c>
      <c r="H5" s="317">
        <v>0</v>
      </c>
      <c r="I5" s="317">
        <v>0</v>
      </c>
      <c r="J5" s="317">
        <v>0</v>
      </c>
      <c r="K5" s="317">
        <v>0</v>
      </c>
      <c r="L5" s="317">
        <v>0</v>
      </c>
      <c r="M5" s="317">
        <v>0</v>
      </c>
      <c r="N5" s="317">
        <v>0</v>
      </c>
      <c r="O5" s="317">
        <v>0</v>
      </c>
      <c r="P5" s="317">
        <v>0</v>
      </c>
      <c r="Q5" s="317">
        <v>0</v>
      </c>
      <c r="R5" s="317">
        <v>0</v>
      </c>
      <c r="S5" s="317">
        <v>0</v>
      </c>
      <c r="T5" s="317">
        <v>0</v>
      </c>
      <c r="U5" s="317">
        <v>0</v>
      </c>
      <c r="V5" s="317">
        <v>0</v>
      </c>
      <c r="W5" s="317">
        <v>0</v>
      </c>
      <c r="X5" s="317">
        <v>0</v>
      </c>
      <c r="Y5" s="317">
        <v>0</v>
      </c>
      <c r="Z5" s="317">
        <v>0</v>
      </c>
      <c r="AA5" s="317">
        <v>0</v>
      </c>
      <c r="AB5" s="317">
        <v>0</v>
      </c>
      <c r="AC5" s="317">
        <v>0</v>
      </c>
      <c r="AD5" s="317">
        <v>0</v>
      </c>
      <c r="AE5" s="317">
        <v>0</v>
      </c>
      <c r="AF5" s="317">
        <v>0</v>
      </c>
      <c r="AG5" s="317">
        <v>0</v>
      </c>
      <c r="AH5" s="317">
        <v>0</v>
      </c>
      <c r="AI5" s="317">
        <v>0</v>
      </c>
      <c r="AJ5" s="317">
        <v>0</v>
      </c>
      <c r="AK5" s="317">
        <v>0</v>
      </c>
      <c r="AL5" s="317">
        <v>0</v>
      </c>
      <c r="AM5" s="317">
        <v>0</v>
      </c>
      <c r="AN5" s="317">
        <v>0</v>
      </c>
      <c r="AO5" s="317">
        <v>0</v>
      </c>
      <c r="AP5" s="317">
        <v>0</v>
      </c>
      <c r="AQ5" s="317">
        <v>0</v>
      </c>
      <c r="AR5" s="317">
        <v>0</v>
      </c>
      <c r="AS5" s="317">
        <v>0</v>
      </c>
      <c r="AT5" s="317">
        <v>0</v>
      </c>
      <c r="AU5" s="317">
        <v>0</v>
      </c>
      <c r="AV5" s="317">
        <v>0</v>
      </c>
      <c r="AW5" s="317">
        <v>0</v>
      </c>
      <c r="AX5" s="317">
        <v>0</v>
      </c>
      <c r="AY5" s="317">
        <v>0</v>
      </c>
      <c r="AZ5" s="317">
        <v>0</v>
      </c>
      <c r="BA5" s="317">
        <v>0</v>
      </c>
      <c r="BB5" s="317">
        <v>0</v>
      </c>
      <c r="BC5" s="317">
        <v>0.56699999999999995</v>
      </c>
      <c r="BD5" s="317">
        <v>42.750999999999998</v>
      </c>
      <c r="BE5" s="317">
        <v>82</v>
      </c>
      <c r="BF5" s="317">
        <v>98</v>
      </c>
      <c r="BG5" s="317">
        <v>38.191000000000003</v>
      </c>
      <c r="BH5" s="317">
        <v>0</v>
      </c>
      <c r="BI5" s="317">
        <v>0</v>
      </c>
      <c r="BJ5" s="317">
        <v>0</v>
      </c>
      <c r="BK5" s="317">
        <v>0</v>
      </c>
      <c r="BL5" s="317">
        <v>0</v>
      </c>
      <c r="BM5" s="317">
        <v>0</v>
      </c>
      <c r="BN5" s="317">
        <v>0</v>
      </c>
      <c r="BO5" s="317">
        <v>0</v>
      </c>
      <c r="BP5" s="317">
        <v>0</v>
      </c>
      <c r="BQ5" s="317">
        <v>0</v>
      </c>
      <c r="BR5" s="317">
        <v>0</v>
      </c>
      <c r="BS5" s="317">
        <v>0</v>
      </c>
      <c r="BT5" s="317">
        <v>0</v>
      </c>
      <c r="BU5" s="317">
        <v>0</v>
      </c>
      <c r="BV5" s="317">
        <v>0</v>
      </c>
      <c r="BW5" s="317">
        <v>0</v>
      </c>
      <c r="BX5" s="317">
        <v>0</v>
      </c>
      <c r="BY5" s="317">
        <v>0</v>
      </c>
      <c r="BZ5" s="317">
        <v>0</v>
      </c>
      <c r="CA5" s="317">
        <v>0</v>
      </c>
      <c r="CB5" s="317">
        <v>0</v>
      </c>
      <c r="CC5" s="318">
        <v>0</v>
      </c>
    </row>
    <row r="6" spans="1:81" x14ac:dyDescent="0.4">
      <c r="B6" s="362" t="s">
        <v>693</v>
      </c>
      <c r="C6" s="362"/>
      <c r="D6" s="317">
        <v>0</v>
      </c>
      <c r="E6" s="317">
        <v>0</v>
      </c>
      <c r="F6" s="317">
        <v>0</v>
      </c>
      <c r="G6" s="317">
        <v>0</v>
      </c>
      <c r="H6" s="317">
        <v>0</v>
      </c>
      <c r="I6" s="317">
        <v>0</v>
      </c>
      <c r="J6" s="317">
        <v>0</v>
      </c>
      <c r="K6" s="317">
        <v>0</v>
      </c>
      <c r="L6" s="317">
        <v>0</v>
      </c>
      <c r="M6" s="317">
        <v>0</v>
      </c>
      <c r="N6" s="317">
        <v>0</v>
      </c>
      <c r="O6" s="317">
        <v>0</v>
      </c>
      <c r="P6" s="317">
        <v>0</v>
      </c>
      <c r="Q6" s="317">
        <v>0</v>
      </c>
      <c r="R6" s="317">
        <v>0</v>
      </c>
      <c r="S6" s="317">
        <v>0</v>
      </c>
      <c r="T6" s="317">
        <v>0</v>
      </c>
      <c r="U6" s="317">
        <v>0</v>
      </c>
      <c r="V6" s="317">
        <v>0</v>
      </c>
      <c r="W6" s="317">
        <v>0</v>
      </c>
      <c r="X6" s="317">
        <v>0</v>
      </c>
      <c r="Y6" s="317">
        <v>0</v>
      </c>
      <c r="Z6" s="317">
        <v>0</v>
      </c>
      <c r="AA6" s="317">
        <v>0</v>
      </c>
      <c r="AB6" s="317">
        <v>0</v>
      </c>
      <c r="AC6" s="317">
        <v>0</v>
      </c>
      <c r="AD6" s="317">
        <v>0</v>
      </c>
      <c r="AE6" s="317">
        <v>0</v>
      </c>
      <c r="AF6" s="317">
        <v>0</v>
      </c>
      <c r="AG6" s="317">
        <v>0</v>
      </c>
      <c r="AH6" s="317">
        <v>0</v>
      </c>
      <c r="AI6" s="317">
        <v>0</v>
      </c>
      <c r="AJ6" s="317">
        <v>0</v>
      </c>
      <c r="AK6" s="317">
        <v>0</v>
      </c>
      <c r="AL6" s="317">
        <v>0</v>
      </c>
      <c r="AM6" s="317">
        <v>0</v>
      </c>
      <c r="AN6" s="317">
        <v>0</v>
      </c>
      <c r="AO6" s="317">
        <v>0</v>
      </c>
      <c r="AP6" s="317">
        <v>0</v>
      </c>
      <c r="AQ6" s="317">
        <v>0</v>
      </c>
      <c r="AR6" s="317">
        <v>0</v>
      </c>
      <c r="AS6" s="317">
        <v>0</v>
      </c>
      <c r="AT6" s="317">
        <v>0</v>
      </c>
      <c r="AU6" s="317">
        <v>0</v>
      </c>
      <c r="AV6" s="317">
        <v>0</v>
      </c>
      <c r="AW6" s="317">
        <v>0</v>
      </c>
      <c r="AX6" s="317">
        <v>0</v>
      </c>
      <c r="AY6" s="317">
        <v>0</v>
      </c>
      <c r="AZ6" s="317">
        <v>0</v>
      </c>
      <c r="BA6" s="317">
        <v>0</v>
      </c>
      <c r="BB6" s="317">
        <v>0</v>
      </c>
      <c r="BC6" s="317">
        <v>0</v>
      </c>
      <c r="BD6" s="317">
        <v>0</v>
      </c>
      <c r="BE6" s="317">
        <v>0</v>
      </c>
      <c r="BF6" s="317">
        <v>36.808193120000006</v>
      </c>
      <c r="BG6" s="317">
        <v>50.326735474721751</v>
      </c>
      <c r="BH6" s="317">
        <v>43.058999999999997</v>
      </c>
      <c r="BI6" s="317">
        <v>35.448</v>
      </c>
      <c r="BJ6" s="317">
        <v>41.220999999999997</v>
      </c>
      <c r="BK6" s="317">
        <v>54.17288955082573</v>
      </c>
      <c r="BL6" s="317">
        <v>55.08764418804401</v>
      </c>
      <c r="BM6" s="317">
        <v>78.992913128431368</v>
      </c>
      <c r="BN6" s="317">
        <v>0</v>
      </c>
      <c r="BO6" s="317">
        <v>0</v>
      </c>
      <c r="BP6" s="317">
        <v>0</v>
      </c>
      <c r="BQ6" s="317">
        <v>0</v>
      </c>
      <c r="BR6" s="317">
        <v>0</v>
      </c>
      <c r="BS6" s="317">
        <v>0</v>
      </c>
      <c r="BT6" s="317">
        <v>0</v>
      </c>
      <c r="BU6" s="317">
        <v>0</v>
      </c>
      <c r="BV6" s="317">
        <v>0</v>
      </c>
      <c r="BW6" s="317">
        <v>0</v>
      </c>
      <c r="BX6" s="317">
        <v>0</v>
      </c>
      <c r="BY6" s="317">
        <v>0</v>
      </c>
      <c r="BZ6" s="317">
        <v>0</v>
      </c>
      <c r="CA6" s="317">
        <v>0</v>
      </c>
      <c r="CB6" s="317">
        <v>0</v>
      </c>
      <c r="CC6" s="318">
        <v>0</v>
      </c>
    </row>
    <row r="7" spans="1:81" s="291" customFormat="1" ht="26.25" customHeight="1" thickBot="1" x14ac:dyDescent="0.4">
      <c r="B7" s="432" t="s">
        <v>694</v>
      </c>
      <c r="C7" s="367"/>
      <c r="D7" s="320">
        <v>0</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20">
        <v>0</v>
      </c>
      <c r="AD7" s="320">
        <v>0</v>
      </c>
      <c r="AE7" s="320">
        <v>0</v>
      </c>
      <c r="AF7" s="320">
        <v>0</v>
      </c>
      <c r="AG7" s="320">
        <v>0</v>
      </c>
      <c r="AH7" s="320">
        <v>0</v>
      </c>
      <c r="AI7" s="320">
        <v>0</v>
      </c>
      <c r="AJ7" s="320">
        <v>0</v>
      </c>
      <c r="AK7" s="320">
        <v>0</v>
      </c>
      <c r="AL7" s="320">
        <v>0</v>
      </c>
      <c r="AM7" s="320">
        <v>0</v>
      </c>
      <c r="AN7" s="320">
        <v>0</v>
      </c>
      <c r="AO7" s="320">
        <v>0</v>
      </c>
      <c r="AP7" s="320">
        <v>0</v>
      </c>
      <c r="AQ7" s="320">
        <v>0</v>
      </c>
      <c r="AR7" s="320">
        <v>0</v>
      </c>
      <c r="AS7" s="320">
        <v>0</v>
      </c>
      <c r="AT7" s="320">
        <v>0</v>
      </c>
      <c r="AU7" s="320">
        <v>0</v>
      </c>
      <c r="AV7" s="320">
        <v>0</v>
      </c>
      <c r="AW7" s="320">
        <v>0</v>
      </c>
      <c r="AX7" s="320">
        <v>0</v>
      </c>
      <c r="AY7" s="320">
        <v>0</v>
      </c>
      <c r="AZ7" s="320">
        <v>0</v>
      </c>
      <c r="BA7" s="320">
        <v>0</v>
      </c>
      <c r="BB7" s="320">
        <v>0</v>
      </c>
      <c r="BC7" s="320">
        <v>0</v>
      </c>
      <c r="BD7" s="320">
        <v>0</v>
      </c>
      <c r="BE7" s="320">
        <v>0</v>
      </c>
      <c r="BF7" s="320">
        <v>45.322000000000003</v>
      </c>
      <c r="BG7" s="320">
        <v>50.829645925278243</v>
      </c>
      <c r="BH7" s="320">
        <v>44.234999999999999</v>
      </c>
      <c r="BI7" s="320">
        <v>36.300554579999996</v>
      </c>
      <c r="BJ7" s="320">
        <v>45.194832980000022</v>
      </c>
      <c r="BK7" s="320">
        <v>55.800509539174271</v>
      </c>
      <c r="BL7" s="320">
        <v>57.146455811955995</v>
      </c>
      <c r="BM7" s="320">
        <v>36.111046001568631</v>
      </c>
      <c r="BN7" s="320">
        <v>0</v>
      </c>
      <c r="BO7" s="320">
        <v>0</v>
      </c>
      <c r="BP7" s="320">
        <v>0</v>
      </c>
      <c r="BQ7" s="320">
        <v>0</v>
      </c>
      <c r="BR7" s="320">
        <v>0</v>
      </c>
      <c r="BS7" s="320">
        <v>0</v>
      </c>
      <c r="BT7" s="320">
        <v>0</v>
      </c>
      <c r="BU7" s="320">
        <v>0</v>
      </c>
      <c r="BV7" s="320">
        <v>0</v>
      </c>
      <c r="BW7" s="320">
        <v>0</v>
      </c>
      <c r="BX7" s="320">
        <v>0</v>
      </c>
      <c r="BY7" s="320">
        <v>0</v>
      </c>
      <c r="BZ7" s="320">
        <v>0</v>
      </c>
      <c r="CA7" s="320">
        <v>0</v>
      </c>
      <c r="CB7" s="320">
        <v>0</v>
      </c>
      <c r="CC7" s="321">
        <v>0</v>
      </c>
    </row>
    <row r="8" spans="1:81" ht="26.25" customHeight="1" x14ac:dyDescent="0.4">
      <c r="A8" s="322"/>
      <c r="B8" s="18" t="s">
        <v>691</v>
      </c>
      <c r="C8" s="18"/>
      <c r="D8" s="47" t="s">
        <v>141</v>
      </c>
      <c r="E8" s="47" t="s">
        <v>142</v>
      </c>
      <c r="F8" s="47" t="s">
        <v>143</v>
      </c>
      <c r="G8" s="47" t="s">
        <v>144</v>
      </c>
      <c r="H8" s="47" t="s">
        <v>145</v>
      </c>
      <c r="I8" s="47" t="s">
        <v>146</v>
      </c>
      <c r="J8" s="47" t="s">
        <v>147</v>
      </c>
      <c r="K8" s="47" t="s">
        <v>148</v>
      </c>
      <c r="L8" s="47" t="s">
        <v>149</v>
      </c>
      <c r="M8" s="47" t="s">
        <v>150</v>
      </c>
      <c r="N8" s="47" t="s">
        <v>151</v>
      </c>
      <c r="O8" s="47" t="s">
        <v>152</v>
      </c>
      <c r="P8" s="47" t="s">
        <v>153</v>
      </c>
      <c r="Q8" s="47" t="s">
        <v>154</v>
      </c>
      <c r="R8" s="47" t="s">
        <v>155</v>
      </c>
      <c r="S8" s="47" t="s">
        <v>156</v>
      </c>
      <c r="T8" s="47" t="s">
        <v>157</v>
      </c>
      <c r="U8" s="47" t="s">
        <v>158</v>
      </c>
      <c r="V8" s="47" t="s">
        <v>159</v>
      </c>
      <c r="W8" s="47" t="s">
        <v>160</v>
      </c>
      <c r="X8" s="47" t="s">
        <v>161</v>
      </c>
      <c r="Y8" s="47" t="s">
        <v>162</v>
      </c>
      <c r="Z8" s="47" t="s">
        <v>163</v>
      </c>
      <c r="AA8" s="47" t="s">
        <v>164</v>
      </c>
      <c r="AB8" s="47" t="s">
        <v>165</v>
      </c>
      <c r="AC8" s="47" t="s">
        <v>166</v>
      </c>
      <c r="AD8" s="47" t="s">
        <v>167</v>
      </c>
      <c r="AE8" s="47" t="s">
        <v>168</v>
      </c>
      <c r="AF8" s="47" t="s">
        <v>169</v>
      </c>
      <c r="AG8" s="47" t="s">
        <v>170</v>
      </c>
      <c r="AH8" s="47" t="s">
        <v>171</v>
      </c>
      <c r="AI8" s="47" t="s">
        <v>172</v>
      </c>
      <c r="AJ8" s="47" t="s">
        <v>173</v>
      </c>
      <c r="AK8" s="47" t="s">
        <v>174</v>
      </c>
      <c r="AL8" s="47" t="s">
        <v>175</v>
      </c>
      <c r="AM8" s="47" t="s">
        <v>176</v>
      </c>
      <c r="AN8" s="47" t="s">
        <v>177</v>
      </c>
      <c r="AO8" s="47" t="s">
        <v>178</v>
      </c>
      <c r="AP8" s="47" t="s">
        <v>179</v>
      </c>
      <c r="AQ8" s="47" t="s">
        <v>180</v>
      </c>
      <c r="AR8" s="47" t="s">
        <v>181</v>
      </c>
      <c r="AS8" s="47" t="s">
        <v>182</v>
      </c>
      <c r="AT8" s="47" t="s">
        <v>183</v>
      </c>
      <c r="AU8" s="47" t="s">
        <v>184</v>
      </c>
      <c r="AV8" s="47" t="s">
        <v>185</v>
      </c>
      <c r="AW8" s="47" t="s">
        <v>186</v>
      </c>
      <c r="AX8" s="47" t="s">
        <v>187</v>
      </c>
      <c r="AY8" s="47" t="s">
        <v>87</v>
      </c>
      <c r="AZ8" s="47" t="s">
        <v>88</v>
      </c>
      <c r="BA8" s="47" t="s">
        <v>89</v>
      </c>
      <c r="BB8" s="47" t="s">
        <v>90</v>
      </c>
      <c r="BC8" s="47" t="s">
        <v>91</v>
      </c>
      <c r="BD8" s="47" t="s">
        <v>92</v>
      </c>
      <c r="BE8" s="47" t="s">
        <v>93</v>
      </c>
      <c r="BF8" s="47" t="s">
        <v>94</v>
      </c>
      <c r="BG8" s="47" t="s">
        <v>95</v>
      </c>
      <c r="BH8" s="47" t="s">
        <v>96</v>
      </c>
      <c r="BI8" s="47" t="s">
        <v>97</v>
      </c>
      <c r="BJ8" s="47" t="s">
        <v>98</v>
      </c>
      <c r="BK8" s="47" t="s">
        <v>99</v>
      </c>
      <c r="BL8" s="47" t="s">
        <v>100</v>
      </c>
      <c r="BM8" s="47" t="s">
        <v>101</v>
      </c>
      <c r="BN8" s="47" t="s">
        <v>102</v>
      </c>
      <c r="BO8" s="47" t="s">
        <v>103</v>
      </c>
      <c r="BP8" s="47" t="s">
        <v>104</v>
      </c>
      <c r="BQ8" s="47" t="s">
        <v>105</v>
      </c>
      <c r="BR8" s="47" t="s">
        <v>106</v>
      </c>
      <c r="BS8" s="47" t="s">
        <v>107</v>
      </c>
      <c r="BT8" s="47" t="s">
        <v>108</v>
      </c>
      <c r="BU8" s="47" t="s">
        <v>109</v>
      </c>
      <c r="BV8" s="47" t="s">
        <v>110</v>
      </c>
      <c r="BW8" s="47" t="s">
        <v>111</v>
      </c>
      <c r="BX8" s="47" t="s">
        <v>112</v>
      </c>
      <c r="BY8" s="47" t="s">
        <v>113</v>
      </c>
      <c r="BZ8" s="47" t="s">
        <v>114</v>
      </c>
      <c r="CA8" s="47" t="s">
        <v>115</v>
      </c>
      <c r="CB8" s="47" t="s">
        <v>116</v>
      </c>
      <c r="CC8" s="48" t="s">
        <v>117</v>
      </c>
    </row>
    <row r="9" spans="1:81" x14ac:dyDescent="0.4">
      <c r="A9" s="322"/>
      <c r="B9" s="302" t="s">
        <v>302</v>
      </c>
      <c r="C9" s="323"/>
      <c r="D9" s="248" t="s">
        <v>119</v>
      </c>
      <c r="E9" s="248" t="s">
        <v>119</v>
      </c>
      <c r="F9" s="248" t="s">
        <v>119</v>
      </c>
      <c r="G9" s="248" t="s">
        <v>119</v>
      </c>
      <c r="H9" s="248" t="s">
        <v>119</v>
      </c>
      <c r="I9" s="248" t="s">
        <v>119</v>
      </c>
      <c r="J9" s="248" t="s">
        <v>119</v>
      </c>
      <c r="K9" s="248" t="s">
        <v>119</v>
      </c>
      <c r="L9" s="248" t="s">
        <v>119</v>
      </c>
      <c r="M9" s="248" t="s">
        <v>119</v>
      </c>
      <c r="N9" s="248" t="s">
        <v>119</v>
      </c>
      <c r="O9" s="248" t="s">
        <v>119</v>
      </c>
      <c r="P9" s="248" t="s">
        <v>119</v>
      </c>
      <c r="Q9" s="248" t="s">
        <v>119</v>
      </c>
      <c r="R9" s="248" t="s">
        <v>119</v>
      </c>
      <c r="S9" s="248" t="s">
        <v>119</v>
      </c>
      <c r="T9" s="248" t="s">
        <v>119</v>
      </c>
      <c r="U9" s="248" t="s">
        <v>119</v>
      </c>
      <c r="V9" s="248" t="s">
        <v>119</v>
      </c>
      <c r="W9" s="248" t="s">
        <v>119</v>
      </c>
      <c r="X9" s="248" t="s">
        <v>119</v>
      </c>
      <c r="Y9" s="248" t="s">
        <v>119</v>
      </c>
      <c r="Z9" s="248" t="s">
        <v>119</v>
      </c>
      <c r="AA9" s="248" t="s">
        <v>119</v>
      </c>
      <c r="AB9" s="248" t="s">
        <v>119</v>
      </c>
      <c r="AC9" s="248" t="s">
        <v>119</v>
      </c>
      <c r="AD9" s="248" t="s">
        <v>119</v>
      </c>
      <c r="AE9" s="248" t="s">
        <v>119</v>
      </c>
      <c r="AF9" s="248" t="s">
        <v>119</v>
      </c>
      <c r="AG9" s="248" t="s">
        <v>119</v>
      </c>
      <c r="AH9" s="248" t="s">
        <v>119</v>
      </c>
      <c r="AI9" s="248" t="s">
        <v>119</v>
      </c>
      <c r="AJ9" s="248" t="s">
        <v>119</v>
      </c>
      <c r="AK9" s="248" t="s">
        <v>119</v>
      </c>
      <c r="AL9" s="248" t="s">
        <v>119</v>
      </c>
      <c r="AM9" s="248" t="s">
        <v>119</v>
      </c>
      <c r="AN9" s="248" t="s">
        <v>119</v>
      </c>
      <c r="AO9" s="248" t="s">
        <v>119</v>
      </c>
      <c r="AP9" s="248" t="s">
        <v>119</v>
      </c>
      <c r="AQ9" s="248" t="s">
        <v>119</v>
      </c>
      <c r="AR9" s="248" t="s">
        <v>119</v>
      </c>
      <c r="AS9" s="248" t="s">
        <v>119</v>
      </c>
      <c r="AT9" s="248" t="s">
        <v>119</v>
      </c>
      <c r="AU9" s="248" t="s">
        <v>119</v>
      </c>
      <c r="AV9" s="248" t="s">
        <v>119</v>
      </c>
      <c r="AW9" s="248" t="s">
        <v>119</v>
      </c>
      <c r="AX9" s="248" t="s">
        <v>119</v>
      </c>
      <c r="AY9" s="248" t="s">
        <v>119</v>
      </c>
      <c r="AZ9" s="248" t="s">
        <v>119</v>
      </c>
      <c r="BA9" s="248" t="s">
        <v>119</v>
      </c>
      <c r="BB9" s="248" t="s">
        <v>119</v>
      </c>
      <c r="BC9" s="248" t="s">
        <v>119</v>
      </c>
      <c r="BD9" s="248" t="s">
        <v>119</v>
      </c>
      <c r="BE9" s="248" t="s">
        <v>119</v>
      </c>
      <c r="BF9" s="248" t="s">
        <v>119</v>
      </c>
      <c r="BG9" s="248" t="s">
        <v>119</v>
      </c>
      <c r="BH9" s="248" t="s">
        <v>119</v>
      </c>
      <c r="BI9" s="248" t="s">
        <v>119</v>
      </c>
      <c r="BJ9" s="248" t="s">
        <v>119</v>
      </c>
      <c r="BK9" s="248" t="s">
        <v>119</v>
      </c>
      <c r="BL9" s="248" t="s">
        <v>119</v>
      </c>
      <c r="BM9" s="248" t="s">
        <v>119</v>
      </c>
      <c r="BN9" s="248" t="s">
        <v>119</v>
      </c>
      <c r="BO9" s="248" t="s">
        <v>119</v>
      </c>
      <c r="BP9" s="248" t="s">
        <v>119</v>
      </c>
      <c r="BQ9" s="248" t="s">
        <v>119</v>
      </c>
      <c r="BR9" s="248" t="s">
        <v>119</v>
      </c>
      <c r="BS9" s="248" t="s">
        <v>119</v>
      </c>
      <c r="BT9" s="248" t="s">
        <v>119</v>
      </c>
      <c r="BU9" s="248" t="s">
        <v>119</v>
      </c>
      <c r="BV9" s="248" t="s">
        <v>119</v>
      </c>
      <c r="BW9" s="248" t="s">
        <v>119</v>
      </c>
      <c r="BX9" s="248" t="s">
        <v>120</v>
      </c>
      <c r="BY9" s="248" t="s">
        <v>120</v>
      </c>
      <c r="BZ9" s="248" t="s">
        <v>120</v>
      </c>
      <c r="CA9" s="248" t="s">
        <v>120</v>
      </c>
      <c r="CB9" s="248" t="s">
        <v>120</v>
      </c>
      <c r="CC9" s="249" t="s">
        <v>120</v>
      </c>
    </row>
    <row r="10" spans="1:81" s="219" customFormat="1" ht="26.25" customHeight="1" x14ac:dyDescent="0.4">
      <c r="B10" s="93" t="s">
        <v>133</v>
      </c>
      <c r="C10" s="93"/>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4">
        <v>0</v>
      </c>
      <c r="W10" s="314">
        <v>0</v>
      </c>
      <c r="X10" s="314">
        <v>0</v>
      </c>
      <c r="Y10" s="314">
        <v>0</v>
      </c>
      <c r="Z10" s="314">
        <v>0</v>
      </c>
      <c r="AA10" s="314">
        <v>0</v>
      </c>
      <c r="AB10" s="314">
        <v>0</v>
      </c>
      <c r="AC10" s="314">
        <v>0</v>
      </c>
      <c r="AD10" s="314">
        <v>0</v>
      </c>
      <c r="AE10" s="314">
        <v>0</v>
      </c>
      <c r="AF10" s="314">
        <v>0</v>
      </c>
      <c r="AG10" s="314">
        <v>0</v>
      </c>
      <c r="AH10" s="314">
        <v>0</v>
      </c>
      <c r="AI10" s="314">
        <v>0</v>
      </c>
      <c r="AJ10" s="314">
        <v>0</v>
      </c>
      <c r="AK10" s="314">
        <v>0</v>
      </c>
      <c r="AL10" s="314">
        <v>0</v>
      </c>
      <c r="AM10" s="314">
        <v>0</v>
      </c>
      <c r="AN10" s="314">
        <v>0</v>
      </c>
      <c r="AO10" s="314">
        <v>0</v>
      </c>
      <c r="AP10" s="314">
        <v>0</v>
      </c>
      <c r="AQ10" s="314">
        <v>0</v>
      </c>
      <c r="AR10" s="314">
        <v>0</v>
      </c>
      <c r="AS10" s="314">
        <v>0</v>
      </c>
      <c r="AT10" s="314">
        <v>0</v>
      </c>
      <c r="AU10" s="314">
        <v>0</v>
      </c>
      <c r="AV10" s="314">
        <v>0</v>
      </c>
      <c r="AW10" s="314">
        <v>0</v>
      </c>
      <c r="AX10" s="314">
        <v>0</v>
      </c>
      <c r="AY10" s="314">
        <v>0</v>
      </c>
      <c r="AZ10" s="314">
        <v>0</v>
      </c>
      <c r="BA10" s="314">
        <v>0</v>
      </c>
      <c r="BB10" s="314">
        <v>0</v>
      </c>
      <c r="BC10" s="314">
        <v>0.8984918226950086</v>
      </c>
      <c r="BD10" s="314">
        <v>66.532004465288836</v>
      </c>
      <c r="BE10" s="314">
        <v>125.77530111440151</v>
      </c>
      <c r="BF10" s="314">
        <v>270.26173985526788</v>
      </c>
      <c r="BG10" s="314">
        <v>204.6752540652291</v>
      </c>
      <c r="BH10" s="314">
        <v>124.65796547500459</v>
      </c>
      <c r="BI10" s="314">
        <v>99.825015535620608</v>
      </c>
      <c r="BJ10" s="314">
        <v>116.91270089636932</v>
      </c>
      <c r="BK10" s="314">
        <v>144.70501373863175</v>
      </c>
      <c r="BL10" s="314">
        <v>143.78382897707252</v>
      </c>
      <c r="BM10" s="314">
        <v>145.1406884482725</v>
      </c>
      <c r="BN10" s="314">
        <v>171.05520637597266</v>
      </c>
      <c r="BO10" s="314">
        <v>57.353778600555721</v>
      </c>
      <c r="BP10" s="314">
        <v>1.6657911786417847</v>
      </c>
      <c r="BQ10" s="314">
        <v>1.0207012156405295</v>
      </c>
      <c r="BR10" s="314">
        <v>0.47763614442147329</v>
      </c>
      <c r="BS10" s="314">
        <v>0.10750057411750361</v>
      </c>
      <c r="BT10" s="314">
        <v>3.1387395424848509E-2</v>
      </c>
      <c r="BU10" s="314">
        <v>3.564336039641175E-2</v>
      </c>
      <c r="BV10" s="314">
        <v>0</v>
      </c>
      <c r="BW10" s="314">
        <v>0</v>
      </c>
      <c r="BX10" s="314">
        <v>0</v>
      </c>
      <c r="BY10" s="314">
        <v>0</v>
      </c>
      <c r="BZ10" s="314">
        <v>0</v>
      </c>
      <c r="CA10" s="314">
        <v>0</v>
      </c>
      <c r="CB10" s="314">
        <v>0</v>
      </c>
      <c r="CC10" s="315">
        <v>0</v>
      </c>
    </row>
    <row r="11" spans="1:81" x14ac:dyDescent="0.4">
      <c r="B11" s="362" t="s">
        <v>692</v>
      </c>
      <c r="C11" s="362"/>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c r="T11" s="317">
        <v>0</v>
      </c>
      <c r="U11" s="317">
        <v>0</v>
      </c>
      <c r="V11" s="317">
        <v>0</v>
      </c>
      <c r="W11" s="317">
        <v>0</v>
      </c>
      <c r="X11" s="317">
        <v>0</v>
      </c>
      <c r="Y11" s="317">
        <v>0</v>
      </c>
      <c r="Z11" s="317">
        <v>0</v>
      </c>
      <c r="AA11" s="317">
        <v>0</v>
      </c>
      <c r="AB11" s="317">
        <v>0</v>
      </c>
      <c r="AC11" s="317">
        <v>0</v>
      </c>
      <c r="AD11" s="317">
        <v>0</v>
      </c>
      <c r="AE11" s="317">
        <v>0</v>
      </c>
      <c r="AF11" s="317">
        <v>0</v>
      </c>
      <c r="AG11" s="317">
        <v>0</v>
      </c>
      <c r="AH11" s="317">
        <v>0</v>
      </c>
      <c r="AI11" s="317">
        <v>0</v>
      </c>
      <c r="AJ11" s="317">
        <v>0</v>
      </c>
      <c r="AK11" s="317">
        <v>0</v>
      </c>
      <c r="AL11" s="317">
        <v>0</v>
      </c>
      <c r="AM11" s="317">
        <v>0</v>
      </c>
      <c r="AN11" s="317">
        <v>0</v>
      </c>
      <c r="AO11" s="317">
        <v>0</v>
      </c>
      <c r="AP11" s="317">
        <v>0</v>
      </c>
      <c r="AQ11" s="317">
        <v>0</v>
      </c>
      <c r="AR11" s="317">
        <v>0</v>
      </c>
      <c r="AS11" s="317">
        <v>0</v>
      </c>
      <c r="AT11" s="317">
        <v>0</v>
      </c>
      <c r="AU11" s="317">
        <v>0</v>
      </c>
      <c r="AV11" s="317">
        <v>0</v>
      </c>
      <c r="AW11" s="317">
        <v>0</v>
      </c>
      <c r="AX11" s="317">
        <v>0</v>
      </c>
      <c r="AY11" s="317">
        <v>0</v>
      </c>
      <c r="AZ11" s="317">
        <v>0</v>
      </c>
      <c r="BA11" s="317">
        <v>0</v>
      </c>
      <c r="BB11" s="317">
        <v>0</v>
      </c>
      <c r="BC11" s="317">
        <v>0.8984918226950086</v>
      </c>
      <c r="BD11" s="317">
        <v>66.532004465288836</v>
      </c>
      <c r="BE11" s="317">
        <v>125.77530111440151</v>
      </c>
      <c r="BF11" s="317">
        <v>147.03615227998958</v>
      </c>
      <c r="BG11" s="317">
        <v>56.095439680828946</v>
      </c>
      <c r="BH11" s="317">
        <v>0</v>
      </c>
      <c r="BI11" s="317">
        <v>0</v>
      </c>
      <c r="BJ11" s="317">
        <v>0</v>
      </c>
      <c r="BK11" s="317">
        <v>0</v>
      </c>
      <c r="BL11" s="317">
        <v>0</v>
      </c>
      <c r="BM11" s="317">
        <v>0</v>
      </c>
      <c r="BN11" s="317">
        <v>0</v>
      </c>
      <c r="BO11" s="317">
        <v>0</v>
      </c>
      <c r="BP11" s="317">
        <v>0</v>
      </c>
      <c r="BQ11" s="317">
        <v>0</v>
      </c>
      <c r="BR11" s="317">
        <v>0</v>
      </c>
      <c r="BS11" s="317">
        <v>0</v>
      </c>
      <c r="BT11" s="317">
        <v>0</v>
      </c>
      <c r="BU11" s="317">
        <v>0</v>
      </c>
      <c r="BV11" s="317">
        <v>0</v>
      </c>
      <c r="BW11" s="317">
        <v>0</v>
      </c>
      <c r="BX11" s="317">
        <v>0</v>
      </c>
      <c r="BY11" s="317">
        <v>0</v>
      </c>
      <c r="BZ11" s="317">
        <v>0</v>
      </c>
      <c r="CA11" s="317">
        <v>0</v>
      </c>
      <c r="CB11" s="317">
        <v>0</v>
      </c>
      <c r="CC11" s="318">
        <v>0</v>
      </c>
    </row>
    <row r="12" spans="1:81" x14ac:dyDescent="0.4">
      <c r="B12" s="362" t="s">
        <v>693</v>
      </c>
      <c r="C12" s="362"/>
      <c r="D12" s="317">
        <v>0</v>
      </c>
      <c r="E12" s="317">
        <v>0</v>
      </c>
      <c r="F12" s="317">
        <v>0</v>
      </c>
      <c r="G12" s="317">
        <v>0</v>
      </c>
      <c r="H12" s="317">
        <v>0</v>
      </c>
      <c r="I12" s="317">
        <v>0</v>
      </c>
      <c r="J12" s="317">
        <v>0</v>
      </c>
      <c r="K12" s="317">
        <v>0</v>
      </c>
      <c r="L12" s="317">
        <v>0</v>
      </c>
      <c r="M12" s="317">
        <v>0</v>
      </c>
      <c r="N12" s="317">
        <v>0</v>
      </c>
      <c r="O12" s="317">
        <v>0</v>
      </c>
      <c r="P12" s="317">
        <v>0</v>
      </c>
      <c r="Q12" s="317">
        <v>0</v>
      </c>
      <c r="R12" s="317">
        <v>0</v>
      </c>
      <c r="S12" s="317">
        <v>0</v>
      </c>
      <c r="T12" s="317">
        <v>0</v>
      </c>
      <c r="U12" s="317">
        <v>0</v>
      </c>
      <c r="V12" s="317">
        <v>0</v>
      </c>
      <c r="W12" s="317">
        <v>0</v>
      </c>
      <c r="X12" s="317">
        <v>0</v>
      </c>
      <c r="Y12" s="317">
        <v>0</v>
      </c>
      <c r="Z12" s="317">
        <v>0</v>
      </c>
      <c r="AA12" s="317">
        <v>0</v>
      </c>
      <c r="AB12" s="317">
        <v>0</v>
      </c>
      <c r="AC12" s="317">
        <v>0</v>
      </c>
      <c r="AD12" s="317">
        <v>0</v>
      </c>
      <c r="AE12" s="317">
        <v>0</v>
      </c>
      <c r="AF12" s="317">
        <v>0</v>
      </c>
      <c r="AG12" s="317">
        <v>0</v>
      </c>
      <c r="AH12" s="317">
        <v>0</v>
      </c>
      <c r="AI12" s="317">
        <v>0</v>
      </c>
      <c r="AJ12" s="317">
        <v>0</v>
      </c>
      <c r="AK12" s="317">
        <v>0</v>
      </c>
      <c r="AL12" s="317">
        <v>0</v>
      </c>
      <c r="AM12" s="317">
        <v>0</v>
      </c>
      <c r="AN12" s="317">
        <v>0</v>
      </c>
      <c r="AO12" s="317">
        <v>0</v>
      </c>
      <c r="AP12" s="317">
        <v>0</v>
      </c>
      <c r="AQ12" s="317">
        <v>0</v>
      </c>
      <c r="AR12" s="317">
        <v>0</v>
      </c>
      <c r="AS12" s="317">
        <v>0</v>
      </c>
      <c r="AT12" s="317">
        <v>0</v>
      </c>
      <c r="AU12" s="317">
        <v>0</v>
      </c>
      <c r="AV12" s="317">
        <v>0</v>
      </c>
      <c r="AW12" s="317">
        <v>0</v>
      </c>
      <c r="AX12" s="317">
        <v>0</v>
      </c>
      <c r="AY12" s="317">
        <v>0</v>
      </c>
      <c r="AZ12" s="317">
        <v>0</v>
      </c>
      <c r="BA12" s="317">
        <v>0</v>
      </c>
      <c r="BB12" s="317">
        <v>0</v>
      </c>
      <c r="BC12" s="317">
        <v>0</v>
      </c>
      <c r="BD12" s="317">
        <v>0</v>
      </c>
      <c r="BE12" s="317">
        <v>0</v>
      </c>
      <c r="BF12" s="317">
        <v>55.225868252485569</v>
      </c>
      <c r="BG12" s="317">
        <v>73.920566472605799</v>
      </c>
      <c r="BH12" s="317">
        <v>61.489304366717327</v>
      </c>
      <c r="BI12" s="317">
        <v>49.319420738450219</v>
      </c>
      <c r="BJ12" s="317">
        <v>55.768234563735589</v>
      </c>
      <c r="BK12" s="317">
        <v>71.281680766257537</v>
      </c>
      <c r="BL12" s="317">
        <v>70.573136067233946</v>
      </c>
      <c r="BM12" s="317">
        <v>99.606354817441911</v>
      </c>
      <c r="BN12" s="317">
        <v>0</v>
      </c>
      <c r="BO12" s="317">
        <v>0</v>
      </c>
      <c r="BP12" s="317">
        <v>0</v>
      </c>
      <c r="BQ12" s="317">
        <v>0</v>
      </c>
      <c r="BR12" s="317">
        <v>0</v>
      </c>
      <c r="BS12" s="317">
        <v>0</v>
      </c>
      <c r="BT12" s="317">
        <v>0</v>
      </c>
      <c r="BU12" s="317">
        <v>0</v>
      </c>
      <c r="BV12" s="317">
        <v>0</v>
      </c>
      <c r="BW12" s="317">
        <v>0</v>
      </c>
      <c r="BX12" s="317">
        <v>0</v>
      </c>
      <c r="BY12" s="317">
        <v>0</v>
      </c>
      <c r="BZ12" s="317">
        <v>0</v>
      </c>
      <c r="CA12" s="317">
        <v>0</v>
      </c>
      <c r="CB12" s="317">
        <v>0</v>
      </c>
      <c r="CC12" s="318">
        <v>0</v>
      </c>
    </row>
    <row r="13" spans="1:81" x14ac:dyDescent="0.4">
      <c r="B13" s="362" t="s">
        <v>694</v>
      </c>
      <c r="C13" s="362"/>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c r="T13" s="317">
        <v>0</v>
      </c>
      <c r="U13" s="317">
        <v>0</v>
      </c>
      <c r="V13" s="317">
        <v>0</v>
      </c>
      <c r="W13" s="317">
        <v>0</v>
      </c>
      <c r="X13" s="317">
        <v>0</v>
      </c>
      <c r="Y13" s="317">
        <v>0</v>
      </c>
      <c r="Z13" s="317">
        <v>0</v>
      </c>
      <c r="AA13" s="317">
        <v>0</v>
      </c>
      <c r="AB13" s="317">
        <v>0</v>
      </c>
      <c r="AC13" s="317">
        <v>0</v>
      </c>
      <c r="AD13" s="317">
        <v>0</v>
      </c>
      <c r="AE13" s="317">
        <v>0</v>
      </c>
      <c r="AF13" s="317">
        <v>0</v>
      </c>
      <c r="AG13" s="317">
        <v>0</v>
      </c>
      <c r="AH13" s="317">
        <v>0</v>
      </c>
      <c r="AI13" s="317">
        <v>0</v>
      </c>
      <c r="AJ13" s="317">
        <v>0</v>
      </c>
      <c r="AK13" s="317">
        <v>0</v>
      </c>
      <c r="AL13" s="317">
        <v>0</v>
      </c>
      <c r="AM13" s="317">
        <v>0</v>
      </c>
      <c r="AN13" s="317">
        <v>0</v>
      </c>
      <c r="AO13" s="317">
        <v>0</v>
      </c>
      <c r="AP13" s="317">
        <v>0</v>
      </c>
      <c r="AQ13" s="317">
        <v>0</v>
      </c>
      <c r="AR13" s="317">
        <v>0</v>
      </c>
      <c r="AS13" s="317">
        <v>0</v>
      </c>
      <c r="AT13" s="317">
        <v>0</v>
      </c>
      <c r="AU13" s="317">
        <v>0</v>
      </c>
      <c r="AV13" s="317">
        <v>0</v>
      </c>
      <c r="AW13" s="317">
        <v>0</v>
      </c>
      <c r="AX13" s="317">
        <v>0</v>
      </c>
      <c r="AY13" s="317">
        <v>0</v>
      </c>
      <c r="AZ13" s="317">
        <v>0</v>
      </c>
      <c r="BA13" s="317">
        <v>0</v>
      </c>
      <c r="BB13" s="317">
        <v>0</v>
      </c>
      <c r="BC13" s="317">
        <v>0</v>
      </c>
      <c r="BD13" s="317">
        <v>0</v>
      </c>
      <c r="BE13" s="317">
        <v>0</v>
      </c>
      <c r="BF13" s="317">
        <v>67.999719322792743</v>
      </c>
      <c r="BG13" s="317">
        <v>74.659247911794367</v>
      </c>
      <c r="BH13" s="317">
        <v>63.16866110828726</v>
      </c>
      <c r="BI13" s="317">
        <v>50.505594797170389</v>
      </c>
      <c r="BJ13" s="317">
        <v>61.144466332633719</v>
      </c>
      <c r="BK13" s="317">
        <v>73.423332972374212</v>
      </c>
      <c r="BL13" s="317">
        <v>73.210692909838556</v>
      </c>
      <c r="BM13" s="317">
        <v>45.534333630830595</v>
      </c>
      <c r="BN13" s="317">
        <v>0</v>
      </c>
      <c r="BO13" s="317">
        <v>0</v>
      </c>
      <c r="BP13" s="317">
        <v>0</v>
      </c>
      <c r="BQ13" s="317">
        <v>0</v>
      </c>
      <c r="BR13" s="317">
        <v>0</v>
      </c>
      <c r="BS13" s="317">
        <v>0</v>
      </c>
      <c r="BT13" s="317">
        <v>0</v>
      </c>
      <c r="BU13" s="317">
        <v>0</v>
      </c>
      <c r="BV13" s="317">
        <v>0</v>
      </c>
      <c r="BW13" s="317">
        <v>0</v>
      </c>
      <c r="BX13" s="317">
        <v>0</v>
      </c>
      <c r="BY13" s="317">
        <v>0</v>
      </c>
      <c r="BZ13" s="317">
        <v>0</v>
      </c>
      <c r="CA13" s="317">
        <v>0</v>
      </c>
      <c r="CB13" s="317">
        <v>0</v>
      </c>
      <c r="CC13" s="318">
        <v>0</v>
      </c>
    </row>
    <row r="14" spans="1:81" ht="15.4" thickBot="1" x14ac:dyDescent="0.45">
      <c r="A14" s="333"/>
      <c r="B14" s="374"/>
      <c r="C14" s="374"/>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6"/>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5"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336"/>
      <c r="BW1" s="336"/>
      <c r="BX1" s="336"/>
    </row>
    <row r="2" spans="1:81" ht="15.75" customHeight="1" x14ac:dyDescent="0.4">
      <c r="A2" s="45" t="s">
        <v>45</v>
      </c>
      <c r="B2" s="18" t="s">
        <v>695</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ht="26.25" customHeight="1" x14ac:dyDescent="0.4">
      <c r="A4" s="433"/>
      <c r="B4" s="72" t="s">
        <v>696</v>
      </c>
      <c r="C4" s="347"/>
      <c r="D4" s="434">
        <f t="shared" ref="D4:AI4" si="0">SUM(D5,D8,D9)</f>
        <v>0</v>
      </c>
      <c r="E4" s="434">
        <f t="shared" si="0"/>
        <v>0</v>
      </c>
      <c r="F4" s="434">
        <f t="shared" si="0"/>
        <v>0</v>
      </c>
      <c r="G4" s="434">
        <f t="shared" si="0"/>
        <v>0</v>
      </c>
      <c r="H4" s="434">
        <f t="shared" si="0"/>
        <v>0</v>
      </c>
      <c r="I4" s="434">
        <f t="shared" si="0"/>
        <v>0</v>
      </c>
      <c r="J4" s="434">
        <f t="shared" si="0"/>
        <v>0</v>
      </c>
      <c r="K4" s="434">
        <f t="shared" si="0"/>
        <v>0</v>
      </c>
      <c r="L4" s="434">
        <f t="shared" si="0"/>
        <v>0</v>
      </c>
      <c r="M4" s="434">
        <f t="shared" si="0"/>
        <v>0</v>
      </c>
      <c r="N4" s="434">
        <f t="shared" si="0"/>
        <v>0</v>
      </c>
      <c r="O4" s="434">
        <f t="shared" si="0"/>
        <v>0</v>
      </c>
      <c r="P4" s="434">
        <f t="shared" si="0"/>
        <v>0</v>
      </c>
      <c r="Q4" s="434">
        <f t="shared" si="0"/>
        <v>0</v>
      </c>
      <c r="R4" s="434">
        <f t="shared" si="0"/>
        <v>0</v>
      </c>
      <c r="S4" s="434">
        <f t="shared" si="0"/>
        <v>0</v>
      </c>
      <c r="T4" s="434">
        <f t="shared" si="0"/>
        <v>0</v>
      </c>
      <c r="U4" s="434">
        <f t="shared" si="0"/>
        <v>0</v>
      </c>
      <c r="V4" s="434">
        <f t="shared" si="0"/>
        <v>0</v>
      </c>
      <c r="W4" s="434">
        <f t="shared" si="0"/>
        <v>0</v>
      </c>
      <c r="X4" s="434">
        <f t="shared" si="0"/>
        <v>0</v>
      </c>
      <c r="Y4" s="434">
        <f t="shared" si="0"/>
        <v>0</v>
      </c>
      <c r="Z4" s="434">
        <f t="shared" si="0"/>
        <v>0</v>
      </c>
      <c r="AA4" s="434">
        <f t="shared" si="0"/>
        <v>0</v>
      </c>
      <c r="AB4" s="434">
        <f t="shared" si="0"/>
        <v>0</v>
      </c>
      <c r="AC4" s="434">
        <f t="shared" si="0"/>
        <v>0</v>
      </c>
      <c r="AD4" s="434">
        <f t="shared" si="0"/>
        <v>0</v>
      </c>
      <c r="AE4" s="434">
        <f t="shared" si="0"/>
        <v>0</v>
      </c>
      <c r="AF4" s="434">
        <f t="shared" si="0"/>
        <v>0</v>
      </c>
      <c r="AG4" s="434">
        <f t="shared" si="0"/>
        <v>0</v>
      </c>
      <c r="AH4" s="434">
        <f t="shared" si="0"/>
        <v>561</v>
      </c>
      <c r="AI4" s="434">
        <f t="shared" si="0"/>
        <v>624</v>
      </c>
      <c r="AJ4" s="434">
        <f t="shared" ref="AJ4:BO4" si="1">SUM(AJ5,AJ8,AJ9)</f>
        <v>729</v>
      </c>
      <c r="AK4" s="434">
        <f t="shared" si="1"/>
        <v>924.13</v>
      </c>
      <c r="AL4" s="434">
        <f t="shared" si="1"/>
        <v>941</v>
      </c>
      <c r="AM4" s="434">
        <f t="shared" si="1"/>
        <v>985</v>
      </c>
      <c r="AN4" s="434">
        <f t="shared" si="1"/>
        <v>1189</v>
      </c>
      <c r="AO4" s="434">
        <f t="shared" si="1"/>
        <v>1371</v>
      </c>
      <c r="AP4" s="434">
        <f t="shared" si="1"/>
        <v>1458</v>
      </c>
      <c r="AQ4" s="434">
        <f t="shared" si="1"/>
        <v>1574</v>
      </c>
      <c r="AR4" s="434">
        <f t="shared" si="1"/>
        <v>1853.9770000000001</v>
      </c>
      <c r="AS4" s="434">
        <f t="shared" si="1"/>
        <v>2050.058</v>
      </c>
      <c r="AT4" s="434">
        <f t="shared" si="1"/>
        <v>2305.1849999999999</v>
      </c>
      <c r="AU4" s="434">
        <f t="shared" si="1"/>
        <v>2758</v>
      </c>
      <c r="AV4" s="434">
        <f t="shared" si="1"/>
        <v>3728</v>
      </c>
      <c r="AW4" s="434">
        <f t="shared" si="1"/>
        <v>3939</v>
      </c>
      <c r="AX4" s="434">
        <f t="shared" si="1"/>
        <v>3969</v>
      </c>
      <c r="AY4" s="434">
        <f t="shared" si="1"/>
        <v>3888</v>
      </c>
      <c r="AZ4" s="434">
        <f t="shared" si="1"/>
        <v>3815</v>
      </c>
      <c r="BA4" s="434">
        <f t="shared" si="1"/>
        <v>3773</v>
      </c>
      <c r="BB4" s="434">
        <f t="shared" si="1"/>
        <v>3619</v>
      </c>
      <c r="BC4" s="434">
        <f t="shared" si="1"/>
        <v>3781</v>
      </c>
      <c r="BD4" s="434">
        <f t="shared" si="1"/>
        <v>4095</v>
      </c>
      <c r="BE4" s="434">
        <f t="shared" si="1"/>
        <v>4486</v>
      </c>
      <c r="BF4" s="434">
        <f t="shared" si="1"/>
        <v>4484</v>
      </c>
      <c r="BG4" s="434">
        <f t="shared" si="1"/>
        <v>4851.1851234350615</v>
      </c>
      <c r="BH4" s="434">
        <f t="shared" si="1"/>
        <v>6099.3140000000003</v>
      </c>
      <c r="BI4" s="434">
        <f t="shared" si="1"/>
        <v>6508.5602195999991</v>
      </c>
      <c r="BJ4" s="434">
        <f t="shared" si="1"/>
        <v>6954.7246595999977</v>
      </c>
      <c r="BK4" s="434">
        <f t="shared" si="1"/>
        <v>7455.2028207140329</v>
      </c>
      <c r="BL4" s="434">
        <f t="shared" si="1"/>
        <v>7793.5174822999979</v>
      </c>
      <c r="BM4" s="434">
        <f t="shared" si="1"/>
        <v>8225.126148360001</v>
      </c>
      <c r="BN4" s="434">
        <f t="shared" si="1"/>
        <v>8242.1568431600008</v>
      </c>
      <c r="BO4" s="434">
        <f t="shared" si="1"/>
        <v>8052.1531093099993</v>
      </c>
      <c r="BP4" s="434">
        <f t="shared" ref="BP4:CC4" si="2">SUM(BP5,BP8,BP9)</f>
        <v>7510.8751163199995</v>
      </c>
      <c r="BQ4" s="434">
        <f t="shared" si="2"/>
        <v>7041.5234761999718</v>
      </c>
      <c r="BR4" s="434">
        <f t="shared" si="2"/>
        <v>6576.0799377400017</v>
      </c>
      <c r="BS4" s="434">
        <f t="shared" si="2"/>
        <v>6078.7060508699969</v>
      </c>
      <c r="BT4" s="434">
        <f t="shared" si="2"/>
        <v>5665.5855551100012</v>
      </c>
      <c r="BU4" s="434">
        <f t="shared" si="2"/>
        <v>5367.648018240001</v>
      </c>
      <c r="BV4" s="434">
        <f t="shared" si="2"/>
        <v>5139.8772267200002</v>
      </c>
      <c r="BW4" s="434">
        <f t="shared" si="2"/>
        <v>5060.8868007399979</v>
      </c>
      <c r="BX4" s="434">
        <f t="shared" si="2"/>
        <v>5083.3042157121417</v>
      </c>
      <c r="BY4" s="434">
        <f t="shared" si="2"/>
        <v>4999.1585978044841</v>
      </c>
      <c r="BZ4" s="434">
        <f t="shared" si="2"/>
        <v>4974.9491833635329</v>
      </c>
      <c r="CA4" s="434">
        <f t="shared" si="2"/>
        <v>4897.4267371345841</v>
      </c>
      <c r="CB4" s="434">
        <f t="shared" si="2"/>
        <v>4838.5498060955697</v>
      </c>
      <c r="CC4" s="435">
        <f t="shared" si="2"/>
        <v>4807.4772442199537</v>
      </c>
    </row>
    <row r="5" spans="1:81" s="284" customFormat="1" ht="24" customHeight="1" x14ac:dyDescent="0.4">
      <c r="B5" s="65" t="s">
        <v>697</v>
      </c>
      <c r="C5" s="93"/>
      <c r="D5" s="436">
        <f t="shared" ref="D5:AI5" si="3">SUM(D6:D7)</f>
        <v>0</v>
      </c>
      <c r="E5" s="436">
        <f t="shared" si="3"/>
        <v>0</v>
      </c>
      <c r="F5" s="436">
        <f t="shared" si="3"/>
        <v>0</v>
      </c>
      <c r="G5" s="436">
        <f t="shared" si="3"/>
        <v>0</v>
      </c>
      <c r="H5" s="436">
        <f t="shared" si="3"/>
        <v>0</v>
      </c>
      <c r="I5" s="436">
        <f t="shared" si="3"/>
        <v>0</v>
      </c>
      <c r="J5" s="436">
        <f t="shared" si="3"/>
        <v>0</v>
      </c>
      <c r="K5" s="436">
        <f t="shared" si="3"/>
        <v>0</v>
      </c>
      <c r="L5" s="436">
        <f t="shared" si="3"/>
        <v>0</v>
      </c>
      <c r="M5" s="436">
        <f t="shared" si="3"/>
        <v>0</v>
      </c>
      <c r="N5" s="436">
        <f t="shared" si="3"/>
        <v>0</v>
      </c>
      <c r="O5" s="436">
        <f t="shared" si="3"/>
        <v>0</v>
      </c>
      <c r="P5" s="436">
        <f t="shared" si="3"/>
        <v>0</v>
      </c>
      <c r="Q5" s="436">
        <f t="shared" si="3"/>
        <v>0</v>
      </c>
      <c r="R5" s="436">
        <f t="shared" si="3"/>
        <v>0</v>
      </c>
      <c r="S5" s="436">
        <f t="shared" si="3"/>
        <v>0</v>
      </c>
      <c r="T5" s="436">
        <f t="shared" si="3"/>
        <v>0</v>
      </c>
      <c r="U5" s="436">
        <f t="shared" si="3"/>
        <v>0</v>
      </c>
      <c r="V5" s="436">
        <f t="shared" si="3"/>
        <v>0</v>
      </c>
      <c r="W5" s="436">
        <f t="shared" si="3"/>
        <v>0</v>
      </c>
      <c r="X5" s="436">
        <f t="shared" si="3"/>
        <v>0</v>
      </c>
      <c r="Y5" s="436">
        <f t="shared" si="3"/>
        <v>0</v>
      </c>
      <c r="Z5" s="436">
        <f t="shared" si="3"/>
        <v>0</v>
      </c>
      <c r="AA5" s="436">
        <f t="shared" si="3"/>
        <v>0</v>
      </c>
      <c r="AB5" s="436">
        <f t="shared" si="3"/>
        <v>0</v>
      </c>
      <c r="AC5" s="436">
        <f t="shared" si="3"/>
        <v>0</v>
      </c>
      <c r="AD5" s="436">
        <f t="shared" si="3"/>
        <v>0</v>
      </c>
      <c r="AE5" s="436">
        <f t="shared" si="3"/>
        <v>0</v>
      </c>
      <c r="AF5" s="436">
        <f t="shared" si="3"/>
        <v>0</v>
      </c>
      <c r="AG5" s="436">
        <f t="shared" si="3"/>
        <v>0</v>
      </c>
      <c r="AH5" s="436">
        <f t="shared" si="3"/>
        <v>0</v>
      </c>
      <c r="AI5" s="436">
        <f t="shared" si="3"/>
        <v>0</v>
      </c>
      <c r="AJ5" s="436">
        <f t="shared" ref="AJ5:BO5" si="4">SUM(AJ6:AJ7)</f>
        <v>0</v>
      </c>
      <c r="AK5" s="436">
        <f t="shared" si="4"/>
        <v>0</v>
      </c>
      <c r="AL5" s="436">
        <f t="shared" si="4"/>
        <v>0</v>
      </c>
      <c r="AM5" s="436">
        <f t="shared" si="4"/>
        <v>0</v>
      </c>
      <c r="AN5" s="436">
        <f t="shared" si="4"/>
        <v>0</v>
      </c>
      <c r="AO5" s="436">
        <f t="shared" si="4"/>
        <v>0</v>
      </c>
      <c r="AP5" s="436">
        <f t="shared" si="4"/>
        <v>0</v>
      </c>
      <c r="AQ5" s="436">
        <f t="shared" si="4"/>
        <v>0</v>
      </c>
      <c r="AR5" s="436">
        <f t="shared" si="4"/>
        <v>0</v>
      </c>
      <c r="AS5" s="436">
        <f t="shared" si="4"/>
        <v>0</v>
      </c>
      <c r="AT5" s="436">
        <f t="shared" si="4"/>
        <v>0</v>
      </c>
      <c r="AU5" s="436">
        <f t="shared" si="4"/>
        <v>0</v>
      </c>
      <c r="AV5" s="436">
        <f t="shared" si="4"/>
        <v>0</v>
      </c>
      <c r="AW5" s="436">
        <f t="shared" si="4"/>
        <v>0</v>
      </c>
      <c r="AX5" s="436">
        <f t="shared" si="4"/>
        <v>0</v>
      </c>
      <c r="AY5" s="436">
        <f t="shared" si="4"/>
        <v>0</v>
      </c>
      <c r="AZ5" s="436">
        <f t="shared" si="4"/>
        <v>0</v>
      </c>
      <c r="BA5" s="436">
        <f t="shared" si="4"/>
        <v>0</v>
      </c>
      <c r="BB5" s="436">
        <f t="shared" si="4"/>
        <v>0</v>
      </c>
      <c r="BC5" s="436">
        <f t="shared" si="4"/>
        <v>0</v>
      </c>
      <c r="BD5" s="436">
        <f t="shared" si="4"/>
        <v>0</v>
      </c>
      <c r="BE5" s="436">
        <f t="shared" si="4"/>
        <v>0</v>
      </c>
      <c r="BF5" s="436">
        <f t="shared" si="4"/>
        <v>0</v>
      </c>
      <c r="BG5" s="436">
        <f t="shared" si="4"/>
        <v>2336.1031234350612</v>
      </c>
      <c r="BH5" s="436">
        <f t="shared" si="4"/>
        <v>5970.616</v>
      </c>
      <c r="BI5" s="436">
        <f t="shared" si="4"/>
        <v>6426.2752195999992</v>
      </c>
      <c r="BJ5" s="436">
        <f t="shared" si="4"/>
        <v>6868.5436595999981</v>
      </c>
      <c r="BK5" s="436">
        <f t="shared" si="4"/>
        <v>7367.1248207140325</v>
      </c>
      <c r="BL5" s="436">
        <f t="shared" si="4"/>
        <v>7703.3184822999983</v>
      </c>
      <c r="BM5" s="436">
        <f t="shared" si="4"/>
        <v>8128.8851483600001</v>
      </c>
      <c r="BN5" s="436">
        <f t="shared" si="4"/>
        <v>8242.1568431600008</v>
      </c>
      <c r="BO5" s="436">
        <f t="shared" si="4"/>
        <v>8052.1531093099993</v>
      </c>
      <c r="BP5" s="436">
        <f t="shared" ref="BP5:CC5" si="5">SUM(BP6:BP7)</f>
        <v>7510.8751163199995</v>
      </c>
      <c r="BQ5" s="436">
        <f t="shared" si="5"/>
        <v>7041.5234761999718</v>
      </c>
      <c r="BR5" s="436">
        <f t="shared" si="5"/>
        <v>6576.0799377400017</v>
      </c>
      <c r="BS5" s="436">
        <f t="shared" si="5"/>
        <v>6078.7060508699969</v>
      </c>
      <c r="BT5" s="436">
        <f t="shared" si="5"/>
        <v>5665.5855551100012</v>
      </c>
      <c r="BU5" s="436">
        <f t="shared" si="5"/>
        <v>5367.648018240001</v>
      </c>
      <c r="BV5" s="436">
        <f t="shared" si="5"/>
        <v>5139.8772267200002</v>
      </c>
      <c r="BW5" s="436">
        <f t="shared" si="5"/>
        <v>5060.8868007399979</v>
      </c>
      <c r="BX5" s="436">
        <f t="shared" si="5"/>
        <v>5083.3042157121417</v>
      </c>
      <c r="BY5" s="436">
        <f t="shared" si="5"/>
        <v>4999.1585978044841</v>
      </c>
      <c r="BZ5" s="436">
        <f t="shared" si="5"/>
        <v>4974.9491833635329</v>
      </c>
      <c r="CA5" s="436">
        <f t="shared" si="5"/>
        <v>4897.4267371345841</v>
      </c>
      <c r="CB5" s="436">
        <f t="shared" si="5"/>
        <v>4838.5498060955697</v>
      </c>
      <c r="CC5" s="437">
        <f t="shared" si="5"/>
        <v>4807.4772442199537</v>
      </c>
    </row>
    <row r="6" spans="1:81" x14ac:dyDescent="0.4">
      <c r="B6" s="178" t="s">
        <v>698</v>
      </c>
      <c r="C6" s="65"/>
      <c r="D6" s="438">
        <v>0</v>
      </c>
      <c r="E6" s="438">
        <v>0</v>
      </c>
      <c r="F6" s="438">
        <v>0</v>
      </c>
      <c r="G6" s="438">
        <v>0</v>
      </c>
      <c r="H6" s="438">
        <v>0</v>
      </c>
      <c r="I6" s="438">
        <v>0</v>
      </c>
      <c r="J6" s="438">
        <v>0</v>
      </c>
      <c r="K6" s="438">
        <v>0</v>
      </c>
      <c r="L6" s="438">
        <v>0</v>
      </c>
      <c r="M6" s="438">
        <v>0</v>
      </c>
      <c r="N6" s="438">
        <v>0</v>
      </c>
      <c r="O6" s="438">
        <v>0</v>
      </c>
      <c r="P6" s="438">
        <v>0</v>
      </c>
      <c r="Q6" s="438">
        <v>0</v>
      </c>
      <c r="R6" s="438">
        <v>0</v>
      </c>
      <c r="S6" s="438">
        <v>0</v>
      </c>
      <c r="T6" s="438">
        <v>0</v>
      </c>
      <c r="U6" s="438">
        <v>0</v>
      </c>
      <c r="V6" s="438">
        <v>0</v>
      </c>
      <c r="W6" s="438">
        <v>0</v>
      </c>
      <c r="X6" s="438">
        <v>0</v>
      </c>
      <c r="Y6" s="438">
        <v>0</v>
      </c>
      <c r="Z6" s="438">
        <v>0</v>
      </c>
      <c r="AA6" s="438">
        <v>0</v>
      </c>
      <c r="AB6" s="438">
        <v>0</v>
      </c>
      <c r="AC6" s="438">
        <v>0</v>
      </c>
      <c r="AD6" s="438">
        <v>0</v>
      </c>
      <c r="AE6" s="438">
        <v>0</v>
      </c>
      <c r="AF6" s="438">
        <v>0</v>
      </c>
      <c r="AG6" s="438">
        <v>0</v>
      </c>
      <c r="AH6" s="438">
        <v>0</v>
      </c>
      <c r="AI6" s="438">
        <v>0</v>
      </c>
      <c r="AJ6" s="438">
        <v>0</v>
      </c>
      <c r="AK6" s="438">
        <v>0</v>
      </c>
      <c r="AL6" s="438">
        <v>0</v>
      </c>
      <c r="AM6" s="438">
        <v>0</v>
      </c>
      <c r="AN6" s="438">
        <v>0</v>
      </c>
      <c r="AO6" s="438">
        <v>0</v>
      </c>
      <c r="AP6" s="438">
        <v>0</v>
      </c>
      <c r="AQ6" s="438">
        <v>0</v>
      </c>
      <c r="AR6" s="438">
        <v>0</v>
      </c>
      <c r="AS6" s="438">
        <v>0</v>
      </c>
      <c r="AT6" s="438">
        <v>0</v>
      </c>
      <c r="AU6" s="438">
        <v>0</v>
      </c>
      <c r="AV6" s="438">
        <v>0</v>
      </c>
      <c r="AW6" s="438">
        <v>0</v>
      </c>
      <c r="AX6" s="438">
        <v>0</v>
      </c>
      <c r="AY6" s="438">
        <v>0</v>
      </c>
      <c r="AZ6" s="438">
        <v>0</v>
      </c>
      <c r="BA6" s="438">
        <v>0</v>
      </c>
      <c r="BB6" s="438">
        <v>0</v>
      </c>
      <c r="BC6" s="438">
        <v>0</v>
      </c>
      <c r="BD6" s="438">
        <v>0</v>
      </c>
      <c r="BE6" s="438">
        <v>0</v>
      </c>
      <c r="BF6" s="438">
        <v>0</v>
      </c>
      <c r="BG6" s="438">
        <v>2014.2471386050611</v>
      </c>
      <c r="BH6" s="438">
        <v>5015.7</v>
      </c>
      <c r="BI6" s="438">
        <v>5423.7671116726178</v>
      </c>
      <c r="BJ6" s="438">
        <v>5757.8360123012462</v>
      </c>
      <c r="BK6" s="438">
        <v>6177.3624194595423</v>
      </c>
      <c r="BL6" s="438">
        <v>6490.1720590102777</v>
      </c>
      <c r="BM6" s="438">
        <v>6915.0678474402721</v>
      </c>
      <c r="BN6" s="438">
        <v>6948.1568948414524</v>
      </c>
      <c r="BO6" s="438">
        <v>6809.6169528651753</v>
      </c>
      <c r="BP6" s="438">
        <v>6513.1149729962708</v>
      </c>
      <c r="BQ6" s="438">
        <v>6130.2807911553373</v>
      </c>
      <c r="BR6" s="438">
        <v>5797.0775256391153</v>
      </c>
      <c r="BS6" s="438">
        <v>5456.4054314190616</v>
      </c>
      <c r="BT6" s="438">
        <v>5243.7866305220668</v>
      </c>
      <c r="BU6" s="438">
        <v>4972.5094967900277</v>
      </c>
      <c r="BV6" s="438">
        <v>4731.5968871425393</v>
      </c>
      <c r="BW6" s="438">
        <v>4668.3984997758607</v>
      </c>
      <c r="BX6" s="438">
        <v>4703.1195651023954</v>
      </c>
      <c r="BY6" s="438">
        <v>4627.2802756693782</v>
      </c>
      <c r="BZ6" s="438">
        <v>4627.4559631445245</v>
      </c>
      <c r="CA6" s="438">
        <v>4567.8663107993643</v>
      </c>
      <c r="CB6" s="438">
        <v>4514.3575520087406</v>
      </c>
      <c r="CC6" s="439">
        <v>4492.6557476493572</v>
      </c>
    </row>
    <row r="7" spans="1:81" x14ac:dyDescent="0.4">
      <c r="B7" s="178" t="s">
        <v>699</v>
      </c>
      <c r="C7" s="65"/>
      <c r="D7" s="438">
        <v>0</v>
      </c>
      <c r="E7" s="438">
        <v>0</v>
      </c>
      <c r="F7" s="438">
        <v>0</v>
      </c>
      <c r="G7" s="438">
        <v>0</v>
      </c>
      <c r="H7" s="438">
        <v>0</v>
      </c>
      <c r="I7" s="438">
        <v>0</v>
      </c>
      <c r="J7" s="438">
        <v>0</v>
      </c>
      <c r="K7" s="438">
        <v>0</v>
      </c>
      <c r="L7" s="438">
        <v>0</v>
      </c>
      <c r="M7" s="438">
        <v>0</v>
      </c>
      <c r="N7" s="438">
        <v>0</v>
      </c>
      <c r="O7" s="438">
        <v>0</v>
      </c>
      <c r="P7" s="438">
        <v>0</v>
      </c>
      <c r="Q7" s="438">
        <v>0</v>
      </c>
      <c r="R7" s="438">
        <v>0</v>
      </c>
      <c r="S7" s="438">
        <v>0</v>
      </c>
      <c r="T7" s="438">
        <v>0</v>
      </c>
      <c r="U7" s="438">
        <v>0</v>
      </c>
      <c r="V7" s="438">
        <v>0</v>
      </c>
      <c r="W7" s="438">
        <v>0</v>
      </c>
      <c r="X7" s="438">
        <v>0</v>
      </c>
      <c r="Y7" s="438">
        <v>0</v>
      </c>
      <c r="Z7" s="438">
        <v>0</v>
      </c>
      <c r="AA7" s="438">
        <v>0</v>
      </c>
      <c r="AB7" s="438">
        <v>0</v>
      </c>
      <c r="AC7" s="438">
        <v>0</v>
      </c>
      <c r="AD7" s="438">
        <v>0</v>
      </c>
      <c r="AE7" s="438">
        <v>0</v>
      </c>
      <c r="AF7" s="438">
        <v>0</v>
      </c>
      <c r="AG7" s="438">
        <v>0</v>
      </c>
      <c r="AH7" s="438">
        <v>0</v>
      </c>
      <c r="AI7" s="438">
        <v>0</v>
      </c>
      <c r="AJ7" s="438">
        <v>0</v>
      </c>
      <c r="AK7" s="438">
        <v>0</v>
      </c>
      <c r="AL7" s="438">
        <v>0</v>
      </c>
      <c r="AM7" s="438">
        <v>0</v>
      </c>
      <c r="AN7" s="438">
        <v>0</v>
      </c>
      <c r="AO7" s="438">
        <v>0</v>
      </c>
      <c r="AP7" s="438">
        <v>0</v>
      </c>
      <c r="AQ7" s="438">
        <v>0</v>
      </c>
      <c r="AR7" s="438">
        <v>0</v>
      </c>
      <c r="AS7" s="438">
        <v>0</v>
      </c>
      <c r="AT7" s="438">
        <v>0</v>
      </c>
      <c r="AU7" s="438">
        <v>0</v>
      </c>
      <c r="AV7" s="438">
        <v>0</v>
      </c>
      <c r="AW7" s="438">
        <v>0</v>
      </c>
      <c r="AX7" s="438">
        <v>0</v>
      </c>
      <c r="AY7" s="438">
        <v>0</v>
      </c>
      <c r="AZ7" s="438">
        <v>0</v>
      </c>
      <c r="BA7" s="438">
        <v>0</v>
      </c>
      <c r="BB7" s="438">
        <v>0</v>
      </c>
      <c r="BC7" s="438">
        <v>0</v>
      </c>
      <c r="BD7" s="438">
        <v>0</v>
      </c>
      <c r="BE7" s="438">
        <v>0</v>
      </c>
      <c r="BF7" s="438">
        <v>0</v>
      </c>
      <c r="BG7" s="438">
        <v>321.85598482999995</v>
      </c>
      <c r="BH7" s="438">
        <v>954.91600000000017</v>
      </c>
      <c r="BI7" s="438">
        <v>1002.5081079273812</v>
      </c>
      <c r="BJ7" s="438">
        <v>1110.7076472987521</v>
      </c>
      <c r="BK7" s="438">
        <v>1189.7624012544898</v>
      </c>
      <c r="BL7" s="438">
        <v>1213.1464232897204</v>
      </c>
      <c r="BM7" s="438">
        <v>1213.8173009197278</v>
      </c>
      <c r="BN7" s="438">
        <v>1293.9999483185484</v>
      </c>
      <c r="BO7" s="438">
        <v>1242.536156444824</v>
      </c>
      <c r="BP7" s="438">
        <v>997.76014332372893</v>
      </c>
      <c r="BQ7" s="438">
        <v>911.24268504463487</v>
      </c>
      <c r="BR7" s="438">
        <v>779.00241210088666</v>
      </c>
      <c r="BS7" s="438">
        <v>622.30061945093507</v>
      </c>
      <c r="BT7" s="438">
        <v>421.79892458793393</v>
      </c>
      <c r="BU7" s="438">
        <v>395.13852144997321</v>
      </c>
      <c r="BV7" s="438">
        <v>408.28033957746038</v>
      </c>
      <c r="BW7" s="438">
        <v>392.48830096413712</v>
      </c>
      <c r="BX7" s="438">
        <v>380.18465060974631</v>
      </c>
      <c r="BY7" s="438">
        <v>371.87832213510603</v>
      </c>
      <c r="BZ7" s="438">
        <v>347.49322021900889</v>
      </c>
      <c r="CA7" s="438">
        <v>329.56042633521952</v>
      </c>
      <c r="CB7" s="438">
        <v>324.19225408682945</v>
      </c>
      <c r="CC7" s="439">
        <v>314.82149657059625</v>
      </c>
    </row>
    <row r="8" spans="1:81" ht="30" x14ac:dyDescent="0.4">
      <c r="B8" s="406" t="s">
        <v>700</v>
      </c>
      <c r="C8" s="65"/>
      <c r="D8" s="436">
        <v>0</v>
      </c>
      <c r="E8" s="436">
        <v>0</v>
      </c>
      <c r="F8" s="436">
        <v>0</v>
      </c>
      <c r="G8" s="436">
        <v>0</v>
      </c>
      <c r="H8" s="436">
        <v>0</v>
      </c>
      <c r="I8" s="436">
        <v>0</v>
      </c>
      <c r="J8" s="436">
        <v>0</v>
      </c>
      <c r="K8" s="436">
        <v>0</v>
      </c>
      <c r="L8" s="436">
        <v>0</v>
      </c>
      <c r="M8" s="436">
        <v>0</v>
      </c>
      <c r="N8" s="436">
        <v>0</v>
      </c>
      <c r="O8" s="436">
        <v>0</v>
      </c>
      <c r="P8" s="436">
        <v>0</v>
      </c>
      <c r="Q8" s="436">
        <v>0</v>
      </c>
      <c r="R8" s="436">
        <v>0</v>
      </c>
      <c r="S8" s="436">
        <v>0</v>
      </c>
      <c r="T8" s="436">
        <v>0</v>
      </c>
      <c r="U8" s="436">
        <v>0</v>
      </c>
      <c r="V8" s="436">
        <v>0</v>
      </c>
      <c r="W8" s="436">
        <v>0</v>
      </c>
      <c r="X8" s="436">
        <v>0</v>
      </c>
      <c r="Y8" s="436">
        <v>0</v>
      </c>
      <c r="Z8" s="436">
        <v>0</v>
      </c>
      <c r="AA8" s="436">
        <v>0</v>
      </c>
      <c r="AB8" s="436">
        <v>0</v>
      </c>
      <c r="AC8" s="436">
        <v>0</v>
      </c>
      <c r="AD8" s="436">
        <v>0</v>
      </c>
      <c r="AE8" s="436">
        <v>0</v>
      </c>
      <c r="AF8" s="436">
        <v>0</v>
      </c>
      <c r="AG8" s="436">
        <v>0</v>
      </c>
      <c r="AH8" s="436">
        <v>0</v>
      </c>
      <c r="AI8" s="436">
        <v>0</v>
      </c>
      <c r="AJ8" s="436">
        <v>0</v>
      </c>
      <c r="AK8" s="436">
        <v>0</v>
      </c>
      <c r="AL8" s="436">
        <v>0</v>
      </c>
      <c r="AM8" s="436">
        <v>0</v>
      </c>
      <c r="AN8" s="436">
        <v>0</v>
      </c>
      <c r="AO8" s="436">
        <v>0</v>
      </c>
      <c r="AP8" s="436">
        <v>0</v>
      </c>
      <c r="AQ8" s="436">
        <v>0</v>
      </c>
      <c r="AR8" s="436">
        <v>1853.9770000000001</v>
      </c>
      <c r="AS8" s="436">
        <v>2050.058</v>
      </c>
      <c r="AT8" s="436">
        <v>2305.1849999999999</v>
      </c>
      <c r="AU8" s="436">
        <v>2758</v>
      </c>
      <c r="AV8" s="436">
        <v>3728</v>
      </c>
      <c r="AW8" s="436">
        <v>3939</v>
      </c>
      <c r="AX8" s="436">
        <v>3969</v>
      </c>
      <c r="AY8" s="436">
        <v>3888</v>
      </c>
      <c r="AZ8" s="436">
        <v>3815</v>
      </c>
      <c r="BA8" s="436">
        <v>3773</v>
      </c>
      <c r="BB8" s="436">
        <v>3619</v>
      </c>
      <c r="BC8" s="436">
        <v>3781</v>
      </c>
      <c r="BD8" s="436">
        <v>4095</v>
      </c>
      <c r="BE8" s="436">
        <v>4486</v>
      </c>
      <c r="BF8" s="436">
        <v>4484</v>
      </c>
      <c r="BG8" s="436">
        <v>2515.0819999999999</v>
      </c>
      <c r="BH8" s="436">
        <v>128.69800000000001</v>
      </c>
      <c r="BI8" s="436">
        <v>82.284999999999997</v>
      </c>
      <c r="BJ8" s="436">
        <v>86.180999999999997</v>
      </c>
      <c r="BK8" s="436">
        <v>88.078000000000003</v>
      </c>
      <c r="BL8" s="436">
        <v>90.198999999999998</v>
      </c>
      <c r="BM8" s="436">
        <v>96.241</v>
      </c>
      <c r="BN8" s="436">
        <v>0</v>
      </c>
      <c r="BO8" s="436">
        <v>0</v>
      </c>
      <c r="BP8" s="436">
        <v>0</v>
      </c>
      <c r="BQ8" s="436">
        <v>0</v>
      </c>
      <c r="BR8" s="436">
        <v>0</v>
      </c>
      <c r="BS8" s="436">
        <v>0</v>
      </c>
      <c r="BT8" s="436">
        <v>0</v>
      </c>
      <c r="BU8" s="436">
        <v>0</v>
      </c>
      <c r="BV8" s="436">
        <v>0</v>
      </c>
      <c r="BW8" s="436">
        <v>0</v>
      </c>
      <c r="BX8" s="436">
        <v>0</v>
      </c>
      <c r="BY8" s="436">
        <v>0</v>
      </c>
      <c r="BZ8" s="436">
        <v>0</v>
      </c>
      <c r="CA8" s="436">
        <v>0</v>
      </c>
      <c r="CB8" s="436">
        <v>0</v>
      </c>
      <c r="CC8" s="437">
        <v>0</v>
      </c>
    </row>
    <row r="9" spans="1:81" s="275" customFormat="1" ht="35.25" customHeight="1" thickBot="1" x14ac:dyDescent="0.4">
      <c r="B9" s="337" t="s">
        <v>701</v>
      </c>
      <c r="C9" s="440"/>
      <c r="D9" s="441">
        <v>0</v>
      </c>
      <c r="E9" s="441">
        <v>0</v>
      </c>
      <c r="F9" s="441">
        <v>0</v>
      </c>
      <c r="G9" s="441">
        <v>0</v>
      </c>
      <c r="H9" s="441">
        <v>0</v>
      </c>
      <c r="I9" s="441">
        <v>0</v>
      </c>
      <c r="J9" s="441">
        <v>0</v>
      </c>
      <c r="K9" s="441">
        <v>0</v>
      </c>
      <c r="L9" s="441">
        <v>0</v>
      </c>
      <c r="M9" s="441">
        <v>0</v>
      </c>
      <c r="N9" s="441">
        <v>0</v>
      </c>
      <c r="O9" s="441">
        <v>0</v>
      </c>
      <c r="P9" s="441">
        <v>0</v>
      </c>
      <c r="Q9" s="441">
        <v>0</v>
      </c>
      <c r="R9" s="441">
        <v>0</v>
      </c>
      <c r="S9" s="441">
        <v>0</v>
      </c>
      <c r="T9" s="441">
        <v>0</v>
      </c>
      <c r="U9" s="441">
        <v>0</v>
      </c>
      <c r="V9" s="441">
        <v>0</v>
      </c>
      <c r="W9" s="441">
        <v>0</v>
      </c>
      <c r="X9" s="441">
        <v>0</v>
      </c>
      <c r="Y9" s="441">
        <v>0</v>
      </c>
      <c r="Z9" s="441">
        <v>0</v>
      </c>
      <c r="AA9" s="441">
        <v>0</v>
      </c>
      <c r="AB9" s="441">
        <v>0</v>
      </c>
      <c r="AC9" s="441">
        <v>0</v>
      </c>
      <c r="AD9" s="441">
        <v>0</v>
      </c>
      <c r="AE9" s="441">
        <v>0</v>
      </c>
      <c r="AF9" s="441">
        <v>0</v>
      </c>
      <c r="AG9" s="441">
        <v>0</v>
      </c>
      <c r="AH9" s="441">
        <v>561</v>
      </c>
      <c r="AI9" s="441">
        <v>624</v>
      </c>
      <c r="AJ9" s="441">
        <v>729</v>
      </c>
      <c r="AK9" s="441">
        <v>924.13</v>
      </c>
      <c r="AL9" s="441">
        <v>941</v>
      </c>
      <c r="AM9" s="441">
        <v>985</v>
      </c>
      <c r="AN9" s="441">
        <v>1189</v>
      </c>
      <c r="AO9" s="441">
        <v>1371</v>
      </c>
      <c r="AP9" s="441">
        <v>1458</v>
      </c>
      <c r="AQ9" s="441">
        <v>1574</v>
      </c>
      <c r="AR9" s="441">
        <v>0</v>
      </c>
      <c r="AS9" s="441">
        <v>0</v>
      </c>
      <c r="AT9" s="441">
        <v>0</v>
      </c>
      <c r="AU9" s="441">
        <v>0</v>
      </c>
      <c r="AV9" s="441">
        <v>0</v>
      </c>
      <c r="AW9" s="441">
        <v>0</v>
      </c>
      <c r="AX9" s="441">
        <v>0</v>
      </c>
      <c r="AY9" s="441">
        <v>0</v>
      </c>
      <c r="AZ9" s="441">
        <v>0</v>
      </c>
      <c r="BA9" s="441">
        <v>0</v>
      </c>
      <c r="BB9" s="441">
        <v>0</v>
      </c>
      <c r="BC9" s="441">
        <v>0</v>
      </c>
      <c r="BD9" s="441">
        <v>0</v>
      </c>
      <c r="BE9" s="441">
        <v>0</v>
      </c>
      <c r="BF9" s="441">
        <v>0</v>
      </c>
      <c r="BG9" s="441">
        <v>0</v>
      </c>
      <c r="BH9" s="441">
        <v>0</v>
      </c>
      <c r="BI9" s="441">
        <v>0</v>
      </c>
      <c r="BJ9" s="441">
        <v>0</v>
      </c>
      <c r="BK9" s="441">
        <v>0</v>
      </c>
      <c r="BL9" s="441">
        <v>0</v>
      </c>
      <c r="BM9" s="441">
        <v>0</v>
      </c>
      <c r="BN9" s="441">
        <v>0</v>
      </c>
      <c r="BO9" s="441">
        <v>0</v>
      </c>
      <c r="BP9" s="441">
        <v>0</v>
      </c>
      <c r="BQ9" s="441">
        <v>0</v>
      </c>
      <c r="BR9" s="441">
        <v>0</v>
      </c>
      <c r="BS9" s="441">
        <v>0</v>
      </c>
      <c r="BT9" s="441">
        <v>0</v>
      </c>
      <c r="BU9" s="441">
        <v>0</v>
      </c>
      <c r="BV9" s="441">
        <v>0</v>
      </c>
      <c r="BW9" s="441">
        <v>0</v>
      </c>
      <c r="BX9" s="441">
        <v>0</v>
      </c>
      <c r="BY9" s="441">
        <v>0</v>
      </c>
      <c r="BZ9" s="441">
        <v>0</v>
      </c>
      <c r="CA9" s="441">
        <v>0</v>
      </c>
      <c r="CB9" s="441">
        <v>0</v>
      </c>
      <c r="CC9" s="442">
        <v>0</v>
      </c>
    </row>
    <row r="10" spans="1:81" ht="26.25" customHeight="1" x14ac:dyDescent="0.4">
      <c r="A10" s="322"/>
      <c r="B10" s="72" t="s">
        <v>702</v>
      </c>
      <c r="D10" s="47" t="s">
        <v>141</v>
      </c>
      <c r="E10" s="47" t="s">
        <v>142</v>
      </c>
      <c r="F10" s="47" t="s">
        <v>143</v>
      </c>
      <c r="G10" s="47" t="s">
        <v>144</v>
      </c>
      <c r="H10" s="47" t="s">
        <v>145</v>
      </c>
      <c r="I10" s="47" t="s">
        <v>146</v>
      </c>
      <c r="J10" s="47" t="s">
        <v>147</v>
      </c>
      <c r="K10" s="47" t="s">
        <v>148</v>
      </c>
      <c r="L10" s="47" t="s">
        <v>149</v>
      </c>
      <c r="M10" s="47" t="s">
        <v>150</v>
      </c>
      <c r="N10" s="47" t="s">
        <v>151</v>
      </c>
      <c r="O10" s="47" t="s">
        <v>152</v>
      </c>
      <c r="P10" s="47" t="s">
        <v>153</v>
      </c>
      <c r="Q10" s="47" t="s">
        <v>154</v>
      </c>
      <c r="R10" s="47" t="s">
        <v>155</v>
      </c>
      <c r="S10" s="47" t="s">
        <v>156</v>
      </c>
      <c r="T10" s="47" t="s">
        <v>157</v>
      </c>
      <c r="U10" s="47" t="s">
        <v>158</v>
      </c>
      <c r="V10" s="47" t="s">
        <v>159</v>
      </c>
      <c r="W10" s="47" t="s">
        <v>160</v>
      </c>
      <c r="X10" s="47" t="s">
        <v>161</v>
      </c>
      <c r="Y10" s="47" t="s">
        <v>162</v>
      </c>
      <c r="Z10" s="47" t="s">
        <v>163</v>
      </c>
      <c r="AA10" s="47" t="s">
        <v>164</v>
      </c>
      <c r="AB10" s="47" t="s">
        <v>165</v>
      </c>
      <c r="AC10" s="47" t="s">
        <v>166</v>
      </c>
      <c r="AD10" s="47" t="s">
        <v>167</v>
      </c>
      <c r="AE10" s="47" t="s">
        <v>168</v>
      </c>
      <c r="AF10" s="47" t="s">
        <v>169</v>
      </c>
      <c r="AG10" s="47" t="s">
        <v>170</v>
      </c>
      <c r="AH10" s="47" t="s">
        <v>171</v>
      </c>
      <c r="AI10" s="47" t="s">
        <v>172</v>
      </c>
      <c r="AJ10" s="47" t="s">
        <v>173</v>
      </c>
      <c r="AK10" s="47" t="s">
        <v>174</v>
      </c>
      <c r="AL10" s="47" t="s">
        <v>175</v>
      </c>
      <c r="AM10" s="47" t="s">
        <v>176</v>
      </c>
      <c r="AN10" s="47" t="s">
        <v>177</v>
      </c>
      <c r="AO10" s="47" t="s">
        <v>178</v>
      </c>
      <c r="AP10" s="47" t="s">
        <v>179</v>
      </c>
      <c r="AQ10" s="47" t="s">
        <v>180</v>
      </c>
      <c r="AR10" s="47" t="s">
        <v>181</v>
      </c>
      <c r="AS10" s="47" t="s">
        <v>182</v>
      </c>
      <c r="AT10" s="47" t="s">
        <v>183</v>
      </c>
      <c r="AU10" s="47" t="s">
        <v>184</v>
      </c>
      <c r="AV10" s="47" t="s">
        <v>185</v>
      </c>
      <c r="AW10" s="47" t="s">
        <v>186</v>
      </c>
      <c r="AX10" s="47" t="s">
        <v>187</v>
      </c>
      <c r="AY10" s="47" t="s">
        <v>87</v>
      </c>
      <c r="AZ10" s="47" t="s">
        <v>88</v>
      </c>
      <c r="BA10" s="47" t="s">
        <v>89</v>
      </c>
      <c r="BB10" s="47" t="s">
        <v>90</v>
      </c>
      <c r="BC10" s="47" t="s">
        <v>91</v>
      </c>
      <c r="BD10" s="47" t="s">
        <v>92</v>
      </c>
      <c r="BE10" s="47" t="s">
        <v>93</v>
      </c>
      <c r="BF10" s="47" t="s">
        <v>94</v>
      </c>
      <c r="BG10" s="47" t="s">
        <v>95</v>
      </c>
      <c r="BH10" s="47" t="s">
        <v>96</v>
      </c>
      <c r="BI10" s="47" t="s">
        <v>97</v>
      </c>
      <c r="BJ10" s="47" t="s">
        <v>98</v>
      </c>
      <c r="BK10" s="47" t="s">
        <v>99</v>
      </c>
      <c r="BL10" s="47" t="s">
        <v>100</v>
      </c>
      <c r="BM10" s="47" t="s">
        <v>101</v>
      </c>
      <c r="BN10" s="47" t="s">
        <v>102</v>
      </c>
      <c r="BO10" s="47" t="s">
        <v>103</v>
      </c>
      <c r="BP10" s="47" t="s">
        <v>104</v>
      </c>
      <c r="BQ10" s="47" t="s">
        <v>105</v>
      </c>
      <c r="BR10" s="47" t="s">
        <v>106</v>
      </c>
      <c r="BS10" s="47" t="s">
        <v>107</v>
      </c>
      <c r="BT10" s="47" t="s">
        <v>108</v>
      </c>
      <c r="BU10" s="47" t="s">
        <v>109</v>
      </c>
      <c r="BV10" s="47" t="s">
        <v>110</v>
      </c>
      <c r="BW10" s="47" t="s">
        <v>111</v>
      </c>
      <c r="BX10" s="47" t="s">
        <v>112</v>
      </c>
      <c r="BY10" s="47" t="s">
        <v>113</v>
      </c>
      <c r="BZ10" s="47" t="s">
        <v>114</v>
      </c>
      <c r="CA10" s="47" t="s">
        <v>115</v>
      </c>
      <c r="CB10" s="47" t="s">
        <v>116</v>
      </c>
      <c r="CC10" s="48" t="s">
        <v>117</v>
      </c>
    </row>
    <row r="11" spans="1:81" x14ac:dyDescent="0.4">
      <c r="A11" s="322"/>
      <c r="B11" s="443" t="s">
        <v>302</v>
      </c>
      <c r="C11" s="323"/>
      <c r="D11" s="248" t="s">
        <v>119</v>
      </c>
      <c r="E11" s="248" t="s">
        <v>119</v>
      </c>
      <c r="F11" s="248" t="s">
        <v>119</v>
      </c>
      <c r="G11" s="248" t="s">
        <v>119</v>
      </c>
      <c r="H11" s="248" t="s">
        <v>119</v>
      </c>
      <c r="I11" s="248" t="s">
        <v>119</v>
      </c>
      <c r="J11" s="248" t="s">
        <v>119</v>
      </c>
      <c r="K11" s="248" t="s">
        <v>119</v>
      </c>
      <c r="L11" s="248" t="s">
        <v>119</v>
      </c>
      <c r="M11" s="248" t="s">
        <v>119</v>
      </c>
      <c r="N11" s="248" t="s">
        <v>119</v>
      </c>
      <c r="O11" s="248" t="s">
        <v>119</v>
      </c>
      <c r="P11" s="248" t="s">
        <v>119</v>
      </c>
      <c r="Q11" s="248" t="s">
        <v>119</v>
      </c>
      <c r="R11" s="248" t="s">
        <v>119</v>
      </c>
      <c r="S11" s="248" t="s">
        <v>119</v>
      </c>
      <c r="T11" s="248" t="s">
        <v>119</v>
      </c>
      <c r="U11" s="248" t="s">
        <v>119</v>
      </c>
      <c r="V11" s="248" t="s">
        <v>119</v>
      </c>
      <c r="W11" s="248" t="s">
        <v>119</v>
      </c>
      <c r="X11" s="248" t="s">
        <v>119</v>
      </c>
      <c r="Y11" s="248" t="s">
        <v>119</v>
      </c>
      <c r="Z11" s="248" t="s">
        <v>119</v>
      </c>
      <c r="AA11" s="248" t="s">
        <v>119</v>
      </c>
      <c r="AB11" s="248" t="s">
        <v>119</v>
      </c>
      <c r="AC11" s="248" t="s">
        <v>119</v>
      </c>
      <c r="AD11" s="248" t="s">
        <v>119</v>
      </c>
      <c r="AE11" s="248" t="s">
        <v>119</v>
      </c>
      <c r="AF11" s="248" t="s">
        <v>119</v>
      </c>
      <c r="AG11" s="248" t="s">
        <v>119</v>
      </c>
      <c r="AH11" s="248" t="s">
        <v>119</v>
      </c>
      <c r="AI11" s="248" t="s">
        <v>119</v>
      </c>
      <c r="AJ11" s="248" t="s">
        <v>119</v>
      </c>
      <c r="AK11" s="248" t="s">
        <v>119</v>
      </c>
      <c r="AL11" s="248" t="s">
        <v>119</v>
      </c>
      <c r="AM11" s="248" t="s">
        <v>119</v>
      </c>
      <c r="AN11" s="248" t="s">
        <v>119</v>
      </c>
      <c r="AO11" s="248" t="s">
        <v>119</v>
      </c>
      <c r="AP11" s="248" t="s">
        <v>119</v>
      </c>
      <c r="AQ11" s="248" t="s">
        <v>119</v>
      </c>
      <c r="AR11" s="248" t="s">
        <v>119</v>
      </c>
      <c r="AS11" s="248" t="s">
        <v>119</v>
      </c>
      <c r="AT11" s="248" t="s">
        <v>119</v>
      </c>
      <c r="AU11" s="248" t="s">
        <v>119</v>
      </c>
      <c r="AV11" s="248" t="s">
        <v>119</v>
      </c>
      <c r="AW11" s="248" t="s">
        <v>119</v>
      </c>
      <c r="AX11" s="248" t="s">
        <v>119</v>
      </c>
      <c r="AY11" s="248" t="s">
        <v>119</v>
      </c>
      <c r="AZ11" s="248" t="s">
        <v>119</v>
      </c>
      <c r="BA11" s="248" t="s">
        <v>119</v>
      </c>
      <c r="BB11" s="248" t="s">
        <v>119</v>
      </c>
      <c r="BC11" s="248" t="s">
        <v>119</v>
      </c>
      <c r="BD11" s="248" t="s">
        <v>119</v>
      </c>
      <c r="BE11" s="248" t="s">
        <v>119</v>
      </c>
      <c r="BF11" s="248" t="s">
        <v>119</v>
      </c>
      <c r="BG11" s="248" t="s">
        <v>119</v>
      </c>
      <c r="BH11" s="248" t="s">
        <v>119</v>
      </c>
      <c r="BI11" s="248" t="s">
        <v>119</v>
      </c>
      <c r="BJ11" s="248" t="s">
        <v>119</v>
      </c>
      <c r="BK11" s="248" t="s">
        <v>119</v>
      </c>
      <c r="BL11" s="248" t="s">
        <v>119</v>
      </c>
      <c r="BM11" s="248" t="s">
        <v>119</v>
      </c>
      <c r="BN11" s="248" t="s">
        <v>119</v>
      </c>
      <c r="BO11" s="248" t="s">
        <v>119</v>
      </c>
      <c r="BP11" s="248" t="s">
        <v>119</v>
      </c>
      <c r="BQ11" s="248" t="s">
        <v>119</v>
      </c>
      <c r="BR11" s="248" t="s">
        <v>119</v>
      </c>
      <c r="BS11" s="248" t="s">
        <v>119</v>
      </c>
      <c r="BT11" s="248" t="s">
        <v>119</v>
      </c>
      <c r="BU11" s="248" t="s">
        <v>119</v>
      </c>
      <c r="BV11" s="248" t="s">
        <v>119</v>
      </c>
      <c r="BW11" s="248" t="s">
        <v>119</v>
      </c>
      <c r="BX11" s="248" t="s">
        <v>120</v>
      </c>
      <c r="BY11" s="248" t="s">
        <v>120</v>
      </c>
      <c r="BZ11" s="248" t="s">
        <v>120</v>
      </c>
      <c r="CA11" s="248" t="s">
        <v>120</v>
      </c>
      <c r="CB11" s="248" t="s">
        <v>120</v>
      </c>
      <c r="CC11" s="249" t="s">
        <v>120</v>
      </c>
    </row>
    <row r="12" spans="1:81" ht="26.25" customHeight="1" x14ac:dyDescent="0.4">
      <c r="A12" s="324"/>
      <c r="B12" s="93" t="s">
        <v>696</v>
      </c>
      <c r="C12" s="347"/>
      <c r="D12" s="434">
        <v>0</v>
      </c>
      <c r="E12" s="434">
        <v>0</v>
      </c>
      <c r="F12" s="434">
        <v>0</v>
      </c>
      <c r="G12" s="434">
        <v>0</v>
      </c>
      <c r="H12" s="434">
        <v>0</v>
      </c>
      <c r="I12" s="434">
        <v>0</v>
      </c>
      <c r="J12" s="434">
        <v>0</v>
      </c>
      <c r="K12" s="434">
        <v>0</v>
      </c>
      <c r="L12" s="434">
        <v>0</v>
      </c>
      <c r="M12" s="434">
        <v>0</v>
      </c>
      <c r="N12" s="434">
        <v>0</v>
      </c>
      <c r="O12" s="434">
        <v>0</v>
      </c>
      <c r="P12" s="434">
        <v>0</v>
      </c>
      <c r="Q12" s="434">
        <v>0</v>
      </c>
      <c r="R12" s="434">
        <v>0</v>
      </c>
      <c r="S12" s="434">
        <v>0</v>
      </c>
      <c r="T12" s="434">
        <v>0</v>
      </c>
      <c r="U12" s="434">
        <v>0</v>
      </c>
      <c r="V12" s="434">
        <v>0</v>
      </c>
      <c r="W12" s="434">
        <v>0</v>
      </c>
      <c r="X12" s="434">
        <v>0</v>
      </c>
      <c r="Y12" s="434">
        <v>0</v>
      </c>
      <c r="Z12" s="434">
        <v>0</v>
      </c>
      <c r="AA12" s="434">
        <v>0</v>
      </c>
      <c r="AB12" s="434">
        <v>0</v>
      </c>
      <c r="AC12" s="434">
        <v>0</v>
      </c>
      <c r="AD12" s="434">
        <v>0</v>
      </c>
      <c r="AE12" s="434">
        <v>0</v>
      </c>
      <c r="AF12" s="434">
        <v>0</v>
      </c>
      <c r="AG12" s="434">
        <v>0</v>
      </c>
      <c r="AH12" s="434">
        <f t="shared" ref="AH12:CC12" si="6">SUM(AH13,AH16,AH17)</f>
        <v>2867.3565217269465</v>
      </c>
      <c r="AI12" s="434">
        <f t="shared" si="6"/>
        <v>2729.3555967215989</v>
      </c>
      <c r="AJ12" s="434">
        <f t="shared" si="6"/>
        <v>2676.8268897347493</v>
      </c>
      <c r="AK12" s="434">
        <f t="shared" si="6"/>
        <v>3069.962323290129</v>
      </c>
      <c r="AL12" s="434">
        <f t="shared" si="6"/>
        <v>2911.6906716840399</v>
      </c>
      <c r="AM12" s="434">
        <f t="shared" si="6"/>
        <v>2908.8677532868323</v>
      </c>
      <c r="AN12" s="434">
        <f t="shared" si="6"/>
        <v>3322.4070682388096</v>
      </c>
      <c r="AO12" s="434">
        <f t="shared" si="6"/>
        <v>3628.9546286921159</v>
      </c>
      <c r="AP12" s="434">
        <f t="shared" si="6"/>
        <v>3705.5996494824735</v>
      </c>
      <c r="AQ12" s="434">
        <f t="shared" si="6"/>
        <v>3788.4477659632685</v>
      </c>
      <c r="AR12" s="434">
        <f t="shared" si="6"/>
        <v>4188.6934980266733</v>
      </c>
      <c r="AS12" s="434">
        <f t="shared" si="6"/>
        <v>4298.5027150492551</v>
      </c>
      <c r="AT12" s="434">
        <f t="shared" si="6"/>
        <v>4466.2477337980199</v>
      </c>
      <c r="AU12" s="434">
        <f t="shared" si="6"/>
        <v>5050.1884557453686</v>
      </c>
      <c r="AV12" s="434">
        <f t="shared" si="6"/>
        <v>6653.1907608274969</v>
      </c>
      <c r="AW12" s="434">
        <f t="shared" si="6"/>
        <v>6860.9055345168717</v>
      </c>
      <c r="AX12" s="434">
        <f t="shared" si="6"/>
        <v>6824.8455534457216</v>
      </c>
      <c r="AY12" s="434">
        <f t="shared" si="6"/>
        <v>6492.4540630051615</v>
      </c>
      <c r="AZ12" s="434">
        <f t="shared" si="6"/>
        <v>6151.9573074540485</v>
      </c>
      <c r="BA12" s="434">
        <f t="shared" si="6"/>
        <v>6104.3658200747905</v>
      </c>
      <c r="BB12" s="434">
        <f t="shared" si="6"/>
        <v>5760.3954099991088</v>
      </c>
      <c r="BC12" s="434">
        <f t="shared" si="6"/>
        <v>5991.5301262959929</v>
      </c>
      <c r="BD12" s="434">
        <f t="shared" si="6"/>
        <v>6372.9166168126549</v>
      </c>
      <c r="BE12" s="434">
        <f t="shared" si="6"/>
        <v>6880.8292780390884</v>
      </c>
      <c r="BF12" s="434">
        <f t="shared" si="6"/>
        <v>6727.6541512599315</v>
      </c>
      <c r="BG12" s="434">
        <f t="shared" si="6"/>
        <v>7125.4840792905707</v>
      </c>
      <c r="BH12" s="434">
        <f t="shared" si="6"/>
        <v>8709.9694599080358</v>
      </c>
      <c r="BI12" s="434">
        <f t="shared" si="6"/>
        <v>9055.4733658314235</v>
      </c>
      <c r="BJ12" s="434">
        <f t="shared" si="6"/>
        <v>9409.104974230826</v>
      </c>
      <c r="BK12" s="434">
        <f t="shared" si="6"/>
        <v>9809.6924849329953</v>
      </c>
      <c r="BL12" s="434">
        <f t="shared" si="6"/>
        <v>9984.3254840092941</v>
      </c>
      <c r="BM12" s="434">
        <f t="shared" si="6"/>
        <v>10371.497911714432</v>
      </c>
      <c r="BN12" s="434">
        <f t="shared" si="6"/>
        <v>10206.065448117553</v>
      </c>
      <c r="BO12" s="434">
        <f t="shared" si="6"/>
        <v>9821.8712453710523</v>
      </c>
      <c r="BP12" s="434">
        <f t="shared" si="6"/>
        <v>8978.0647064971963</v>
      </c>
      <c r="BQ12" s="434">
        <f t="shared" si="6"/>
        <v>8267.9070195774038</v>
      </c>
      <c r="BR12" s="434">
        <f t="shared" si="6"/>
        <v>7616.3770096021399</v>
      </c>
      <c r="BS12" s="434">
        <f t="shared" si="6"/>
        <v>6983.338037521301</v>
      </c>
      <c r="BT12" s="434">
        <f t="shared" si="6"/>
        <v>6351.5480313494063</v>
      </c>
      <c r="BU12" s="434">
        <f t="shared" si="6"/>
        <v>5913.4143975119296</v>
      </c>
      <c r="BV12" s="434">
        <f t="shared" si="6"/>
        <v>5533.8618667296159</v>
      </c>
      <c r="BW12" s="434">
        <f t="shared" si="6"/>
        <v>5330.8837992284416</v>
      </c>
      <c r="BX12" s="434">
        <f t="shared" si="6"/>
        <v>5001.3013991608168</v>
      </c>
      <c r="BY12" s="434">
        <f t="shared" si="6"/>
        <v>4999.1585978044841</v>
      </c>
      <c r="BZ12" s="434">
        <f t="shared" si="6"/>
        <v>4981.9242336752459</v>
      </c>
      <c r="CA12" s="434">
        <f t="shared" si="6"/>
        <v>4806.9381296334113</v>
      </c>
      <c r="CB12" s="434">
        <f t="shared" si="6"/>
        <v>4652.0392284171248</v>
      </c>
      <c r="CC12" s="435">
        <f t="shared" si="6"/>
        <v>4525.366878434922</v>
      </c>
    </row>
    <row r="13" spans="1:81" ht="24" customHeight="1" x14ac:dyDescent="0.4">
      <c r="B13" s="65" t="s">
        <v>697</v>
      </c>
      <c r="C13" s="49"/>
      <c r="D13" s="436">
        <v>0</v>
      </c>
      <c r="E13" s="436">
        <v>0</v>
      </c>
      <c r="F13" s="436">
        <v>0</v>
      </c>
      <c r="G13" s="436">
        <v>0</v>
      </c>
      <c r="H13" s="436">
        <v>0</v>
      </c>
      <c r="I13" s="436">
        <v>0</v>
      </c>
      <c r="J13" s="436">
        <v>0</v>
      </c>
      <c r="K13" s="436">
        <v>0</v>
      </c>
      <c r="L13" s="436">
        <v>0</v>
      </c>
      <c r="M13" s="436">
        <v>0</v>
      </c>
      <c r="N13" s="436">
        <v>0</v>
      </c>
      <c r="O13" s="436">
        <v>0</v>
      </c>
      <c r="P13" s="436">
        <v>0</v>
      </c>
      <c r="Q13" s="436">
        <v>0</v>
      </c>
      <c r="R13" s="436">
        <v>0</v>
      </c>
      <c r="S13" s="436">
        <v>0</v>
      </c>
      <c r="T13" s="436">
        <v>0</v>
      </c>
      <c r="U13" s="436">
        <v>0</v>
      </c>
      <c r="V13" s="436">
        <v>0</v>
      </c>
      <c r="W13" s="436">
        <v>0</v>
      </c>
      <c r="X13" s="436">
        <v>0</v>
      </c>
      <c r="Y13" s="436">
        <v>0</v>
      </c>
      <c r="Z13" s="436">
        <v>0</v>
      </c>
      <c r="AA13" s="436">
        <v>0</v>
      </c>
      <c r="AB13" s="436">
        <v>0</v>
      </c>
      <c r="AC13" s="436">
        <v>0</v>
      </c>
      <c r="AD13" s="436">
        <v>0</v>
      </c>
      <c r="AE13" s="436">
        <v>0</v>
      </c>
      <c r="AF13" s="436">
        <v>0</v>
      </c>
      <c r="AG13" s="436">
        <v>0</v>
      </c>
      <c r="AH13" s="436">
        <v>0</v>
      </c>
      <c r="AI13" s="436">
        <v>0</v>
      </c>
      <c r="AJ13" s="436">
        <v>0</v>
      </c>
      <c r="AK13" s="436">
        <v>0</v>
      </c>
      <c r="AL13" s="436">
        <v>0</v>
      </c>
      <c r="AM13" s="436">
        <v>0</v>
      </c>
      <c r="AN13" s="436">
        <v>0</v>
      </c>
      <c r="AO13" s="436">
        <v>0</v>
      </c>
      <c r="AP13" s="436">
        <v>0</v>
      </c>
      <c r="AQ13" s="436">
        <v>0</v>
      </c>
      <c r="AR13" s="436">
        <v>0</v>
      </c>
      <c r="AS13" s="436">
        <v>0</v>
      </c>
      <c r="AT13" s="436">
        <v>0</v>
      </c>
      <c r="AU13" s="436">
        <v>0</v>
      </c>
      <c r="AV13" s="436">
        <v>0</v>
      </c>
      <c r="AW13" s="436">
        <v>0</v>
      </c>
      <c r="AX13" s="436">
        <v>0</v>
      </c>
      <c r="AY13" s="436">
        <v>0</v>
      </c>
      <c r="AZ13" s="436">
        <v>0</v>
      </c>
      <c r="BA13" s="436">
        <v>0</v>
      </c>
      <c r="BB13" s="436">
        <v>0</v>
      </c>
      <c r="BC13" s="436">
        <v>0</v>
      </c>
      <c r="BD13" s="436">
        <v>0</v>
      </c>
      <c r="BE13" s="436">
        <v>0</v>
      </c>
      <c r="BF13" s="436">
        <v>0</v>
      </c>
      <c r="BG13" s="436">
        <f t="shared" ref="BG13:CC13" si="7">SUM(BG14:BG15)</f>
        <v>3431.2987837146857</v>
      </c>
      <c r="BH13" s="436">
        <f t="shared" si="7"/>
        <v>8526.1855705146972</v>
      </c>
      <c r="BI13" s="436">
        <f t="shared" si="7"/>
        <v>8940.9888099900963</v>
      </c>
      <c r="BJ13" s="436">
        <f t="shared" si="7"/>
        <v>9292.509980830926</v>
      </c>
      <c r="BK13" s="436">
        <f t="shared" si="7"/>
        <v>9693.7978385409097</v>
      </c>
      <c r="BL13" s="436">
        <f t="shared" si="7"/>
        <v>9868.7709636816671</v>
      </c>
      <c r="BM13" s="436">
        <f t="shared" si="7"/>
        <v>10250.142529132205</v>
      </c>
      <c r="BN13" s="436">
        <f t="shared" si="7"/>
        <v>10206.065448117553</v>
      </c>
      <c r="BO13" s="436">
        <f t="shared" si="7"/>
        <v>9821.8712453710523</v>
      </c>
      <c r="BP13" s="436">
        <f t="shared" si="7"/>
        <v>8978.0647064971963</v>
      </c>
      <c r="BQ13" s="436">
        <f t="shared" si="7"/>
        <v>8267.9070195774038</v>
      </c>
      <c r="BR13" s="436">
        <f t="shared" si="7"/>
        <v>7616.3770096021399</v>
      </c>
      <c r="BS13" s="436">
        <f t="shared" si="7"/>
        <v>6983.338037521301</v>
      </c>
      <c r="BT13" s="436">
        <f t="shared" si="7"/>
        <v>6351.5480313494063</v>
      </c>
      <c r="BU13" s="436">
        <f t="shared" si="7"/>
        <v>5913.4143975119296</v>
      </c>
      <c r="BV13" s="436">
        <f t="shared" si="7"/>
        <v>5533.8618667296159</v>
      </c>
      <c r="BW13" s="436">
        <f t="shared" si="7"/>
        <v>5330.8837992284416</v>
      </c>
      <c r="BX13" s="436">
        <f t="shared" si="7"/>
        <v>5001.3013991608168</v>
      </c>
      <c r="BY13" s="436">
        <f t="shared" si="7"/>
        <v>4999.1585978044841</v>
      </c>
      <c r="BZ13" s="436">
        <f t="shared" si="7"/>
        <v>4981.9242336752459</v>
      </c>
      <c r="CA13" s="436">
        <f t="shared" si="7"/>
        <v>4806.9381296334113</v>
      </c>
      <c r="CB13" s="436">
        <f t="shared" si="7"/>
        <v>4652.0392284171248</v>
      </c>
      <c r="CC13" s="437">
        <f t="shared" si="7"/>
        <v>4525.366878434922</v>
      </c>
    </row>
    <row r="14" spans="1:81" x14ac:dyDescent="0.4">
      <c r="B14" s="178" t="s">
        <v>698</v>
      </c>
      <c r="C14" s="65"/>
      <c r="D14" s="436">
        <v>0</v>
      </c>
      <c r="E14" s="436">
        <v>0</v>
      </c>
      <c r="F14" s="436">
        <v>0</v>
      </c>
      <c r="G14" s="436">
        <v>0</v>
      </c>
      <c r="H14" s="436">
        <v>0</v>
      </c>
      <c r="I14" s="436">
        <v>0</v>
      </c>
      <c r="J14" s="436">
        <v>0</v>
      </c>
      <c r="K14" s="436">
        <v>0</v>
      </c>
      <c r="L14" s="436">
        <v>0</v>
      </c>
      <c r="M14" s="436">
        <v>0</v>
      </c>
      <c r="N14" s="436">
        <v>0</v>
      </c>
      <c r="O14" s="436">
        <v>0</v>
      </c>
      <c r="P14" s="436">
        <v>0</v>
      </c>
      <c r="Q14" s="436">
        <v>0</v>
      </c>
      <c r="R14" s="436">
        <v>0</v>
      </c>
      <c r="S14" s="436">
        <v>0</v>
      </c>
      <c r="T14" s="436">
        <v>0</v>
      </c>
      <c r="U14" s="436">
        <v>0</v>
      </c>
      <c r="V14" s="436">
        <v>0</v>
      </c>
      <c r="W14" s="436">
        <v>0</v>
      </c>
      <c r="X14" s="436">
        <v>0</v>
      </c>
      <c r="Y14" s="436">
        <v>0</v>
      </c>
      <c r="Z14" s="436">
        <v>0</v>
      </c>
      <c r="AA14" s="436">
        <v>0</v>
      </c>
      <c r="AB14" s="436">
        <v>0</v>
      </c>
      <c r="AC14" s="436">
        <v>0</v>
      </c>
      <c r="AD14" s="436">
        <v>0</v>
      </c>
      <c r="AE14" s="436">
        <v>0</v>
      </c>
      <c r="AF14" s="436">
        <v>0</v>
      </c>
      <c r="AG14" s="436">
        <v>0</v>
      </c>
      <c r="AH14" s="436">
        <v>0</v>
      </c>
      <c r="AI14" s="436">
        <v>0</v>
      </c>
      <c r="AJ14" s="436">
        <v>0</v>
      </c>
      <c r="AK14" s="436">
        <v>0</v>
      </c>
      <c r="AL14" s="436">
        <v>0</v>
      </c>
      <c r="AM14" s="436">
        <v>0</v>
      </c>
      <c r="AN14" s="436">
        <v>0</v>
      </c>
      <c r="AO14" s="436">
        <v>0</v>
      </c>
      <c r="AP14" s="436">
        <v>0</v>
      </c>
      <c r="AQ14" s="436">
        <v>0</v>
      </c>
      <c r="AR14" s="436">
        <v>0</v>
      </c>
      <c r="AS14" s="436">
        <v>0</v>
      </c>
      <c r="AT14" s="436">
        <v>0</v>
      </c>
      <c r="AU14" s="436">
        <v>0</v>
      </c>
      <c r="AV14" s="436">
        <v>0</v>
      </c>
      <c r="AW14" s="436">
        <v>0</v>
      </c>
      <c r="AX14" s="436">
        <v>0</v>
      </c>
      <c r="AY14" s="436">
        <v>0</v>
      </c>
      <c r="AZ14" s="436">
        <v>0</v>
      </c>
      <c r="BA14" s="436">
        <v>0</v>
      </c>
      <c r="BB14" s="436">
        <v>0</v>
      </c>
      <c r="BC14" s="436">
        <v>0</v>
      </c>
      <c r="BD14" s="436">
        <v>0</v>
      </c>
      <c r="BE14" s="436">
        <v>0</v>
      </c>
      <c r="BF14" s="436">
        <v>0</v>
      </c>
      <c r="BG14" s="436">
        <v>2958.5525088607919</v>
      </c>
      <c r="BH14" s="436">
        <v>7162.5421842621545</v>
      </c>
      <c r="BI14" s="436">
        <v>7546.1817921448537</v>
      </c>
      <c r="BJ14" s="436">
        <v>7789.8243447160403</v>
      </c>
      <c r="BK14" s="436">
        <v>8128.2866690776254</v>
      </c>
      <c r="BL14" s="436">
        <v>8314.6012607978173</v>
      </c>
      <c r="BM14" s="436">
        <v>8719.5759001690822</v>
      </c>
      <c r="BN14" s="436">
        <v>8603.7362988779623</v>
      </c>
      <c r="BO14" s="436">
        <v>8306.2480349518628</v>
      </c>
      <c r="BP14" s="436">
        <v>7785.4000716053088</v>
      </c>
      <c r="BQ14" s="436">
        <v>7197.95819136091</v>
      </c>
      <c r="BR14" s="436">
        <v>6714.1410091089865</v>
      </c>
      <c r="BS14" s="436">
        <v>6268.4267471550211</v>
      </c>
      <c r="BT14" s="436">
        <v>5878.679675019418</v>
      </c>
      <c r="BU14" s="436">
        <v>5478.0993742813262</v>
      </c>
      <c r="BV14" s="436">
        <v>5094.285802465346</v>
      </c>
      <c r="BW14" s="436">
        <v>4917.456349183426</v>
      </c>
      <c r="BX14" s="436">
        <v>4627.2498090244562</v>
      </c>
      <c r="BY14" s="436">
        <v>4627.2802756693782</v>
      </c>
      <c r="BZ14" s="436">
        <v>4633.9438159784995</v>
      </c>
      <c r="CA14" s="436">
        <v>4483.4669141567119</v>
      </c>
      <c r="CB14" s="436">
        <v>4340.3435460329238</v>
      </c>
      <c r="CC14" s="437">
        <v>4229.0196050468285</v>
      </c>
    </row>
    <row r="15" spans="1:81" x14ac:dyDescent="0.4">
      <c r="B15" s="178" t="s">
        <v>699</v>
      </c>
      <c r="C15" s="65"/>
      <c r="D15" s="436">
        <v>0</v>
      </c>
      <c r="E15" s="436">
        <v>0</v>
      </c>
      <c r="F15" s="436">
        <v>0</v>
      </c>
      <c r="G15" s="436">
        <v>0</v>
      </c>
      <c r="H15" s="436">
        <v>0</v>
      </c>
      <c r="I15" s="436">
        <v>0</v>
      </c>
      <c r="J15" s="436">
        <v>0</v>
      </c>
      <c r="K15" s="436">
        <v>0</v>
      </c>
      <c r="L15" s="436">
        <v>0</v>
      </c>
      <c r="M15" s="436">
        <v>0</v>
      </c>
      <c r="N15" s="436">
        <v>0</v>
      </c>
      <c r="O15" s="436">
        <v>0</v>
      </c>
      <c r="P15" s="436">
        <v>0</v>
      </c>
      <c r="Q15" s="436">
        <v>0</v>
      </c>
      <c r="R15" s="436">
        <v>0</v>
      </c>
      <c r="S15" s="436">
        <v>0</v>
      </c>
      <c r="T15" s="436">
        <v>0</v>
      </c>
      <c r="U15" s="436">
        <v>0</v>
      </c>
      <c r="V15" s="436">
        <v>0</v>
      </c>
      <c r="W15" s="436">
        <v>0</v>
      </c>
      <c r="X15" s="436">
        <v>0</v>
      </c>
      <c r="Y15" s="436">
        <v>0</v>
      </c>
      <c r="Z15" s="436">
        <v>0</v>
      </c>
      <c r="AA15" s="436">
        <v>0</v>
      </c>
      <c r="AB15" s="436">
        <v>0</v>
      </c>
      <c r="AC15" s="436">
        <v>0</v>
      </c>
      <c r="AD15" s="436">
        <v>0</v>
      </c>
      <c r="AE15" s="436">
        <v>0</v>
      </c>
      <c r="AF15" s="436">
        <v>0</v>
      </c>
      <c r="AG15" s="436">
        <v>0</v>
      </c>
      <c r="AH15" s="436">
        <v>0</v>
      </c>
      <c r="AI15" s="436">
        <v>0</v>
      </c>
      <c r="AJ15" s="436">
        <v>0</v>
      </c>
      <c r="AK15" s="436">
        <v>0</v>
      </c>
      <c r="AL15" s="436">
        <v>0</v>
      </c>
      <c r="AM15" s="436">
        <v>0</v>
      </c>
      <c r="AN15" s="436">
        <v>0</v>
      </c>
      <c r="AO15" s="436">
        <v>0</v>
      </c>
      <c r="AP15" s="436">
        <v>0</v>
      </c>
      <c r="AQ15" s="436">
        <v>0</v>
      </c>
      <c r="AR15" s="436">
        <v>0</v>
      </c>
      <c r="AS15" s="436">
        <v>0</v>
      </c>
      <c r="AT15" s="436">
        <v>0</v>
      </c>
      <c r="AU15" s="436">
        <v>0</v>
      </c>
      <c r="AV15" s="436">
        <v>0</v>
      </c>
      <c r="AW15" s="436">
        <v>0</v>
      </c>
      <c r="AX15" s="436">
        <v>0</v>
      </c>
      <c r="AY15" s="436">
        <v>0</v>
      </c>
      <c r="AZ15" s="436">
        <v>0</v>
      </c>
      <c r="BA15" s="436">
        <v>0</v>
      </c>
      <c r="BB15" s="436">
        <v>0</v>
      </c>
      <c r="BC15" s="436">
        <v>0</v>
      </c>
      <c r="BD15" s="436">
        <v>0</v>
      </c>
      <c r="BE15" s="436">
        <v>0</v>
      </c>
      <c r="BF15" s="436">
        <v>0</v>
      </c>
      <c r="BG15" s="436">
        <v>472.74627485389379</v>
      </c>
      <c r="BH15" s="436">
        <v>1363.6433862525432</v>
      </c>
      <c r="BI15" s="436">
        <v>1394.8070178452431</v>
      </c>
      <c r="BJ15" s="436">
        <v>1502.6856361148859</v>
      </c>
      <c r="BK15" s="436">
        <v>1565.5111694632847</v>
      </c>
      <c r="BL15" s="436">
        <v>1554.1697028838503</v>
      </c>
      <c r="BM15" s="436">
        <v>1530.5666289631235</v>
      </c>
      <c r="BN15" s="436">
        <v>1602.3291492395911</v>
      </c>
      <c r="BO15" s="436">
        <v>1515.6232104191899</v>
      </c>
      <c r="BP15" s="436">
        <v>1192.6646348918873</v>
      </c>
      <c r="BQ15" s="436">
        <v>1069.9488282164948</v>
      </c>
      <c r="BR15" s="436">
        <v>902.23600049315348</v>
      </c>
      <c r="BS15" s="436">
        <v>714.9112903662799</v>
      </c>
      <c r="BT15" s="436">
        <v>472.86835632998788</v>
      </c>
      <c r="BU15" s="436">
        <v>435.31502323060334</v>
      </c>
      <c r="BV15" s="436">
        <v>439.57606426426958</v>
      </c>
      <c r="BW15" s="436">
        <v>413.4274500450158</v>
      </c>
      <c r="BX15" s="436">
        <v>374.05159013636029</v>
      </c>
      <c r="BY15" s="436">
        <v>371.87832213510603</v>
      </c>
      <c r="BZ15" s="436">
        <v>347.98041769674631</v>
      </c>
      <c r="CA15" s="436">
        <v>323.4712154766994</v>
      </c>
      <c r="CB15" s="436">
        <v>311.69568238420106</v>
      </c>
      <c r="CC15" s="437">
        <v>296.3472733880937</v>
      </c>
    </row>
    <row r="16" spans="1:81" ht="30" x14ac:dyDescent="0.4">
      <c r="B16" s="406" t="s">
        <v>700</v>
      </c>
      <c r="C16" s="65"/>
      <c r="D16" s="436">
        <v>0</v>
      </c>
      <c r="E16" s="436">
        <v>0</v>
      </c>
      <c r="F16" s="436">
        <v>0</v>
      </c>
      <c r="G16" s="436">
        <v>0</v>
      </c>
      <c r="H16" s="436">
        <v>0</v>
      </c>
      <c r="I16" s="436">
        <v>0</v>
      </c>
      <c r="J16" s="436">
        <v>0</v>
      </c>
      <c r="K16" s="436">
        <v>0</v>
      </c>
      <c r="L16" s="436">
        <v>0</v>
      </c>
      <c r="M16" s="436">
        <v>0</v>
      </c>
      <c r="N16" s="436">
        <v>0</v>
      </c>
      <c r="O16" s="436">
        <v>0</v>
      </c>
      <c r="P16" s="436">
        <v>0</v>
      </c>
      <c r="Q16" s="436">
        <v>0</v>
      </c>
      <c r="R16" s="436">
        <v>0</v>
      </c>
      <c r="S16" s="436">
        <v>0</v>
      </c>
      <c r="T16" s="436">
        <v>0</v>
      </c>
      <c r="U16" s="436">
        <v>0</v>
      </c>
      <c r="V16" s="436">
        <v>0</v>
      </c>
      <c r="W16" s="436">
        <v>0</v>
      </c>
      <c r="X16" s="436">
        <v>0</v>
      </c>
      <c r="Y16" s="436">
        <v>0</v>
      </c>
      <c r="Z16" s="436">
        <v>0</v>
      </c>
      <c r="AA16" s="436">
        <v>0</v>
      </c>
      <c r="AB16" s="436">
        <v>0</v>
      </c>
      <c r="AC16" s="436">
        <v>0</v>
      </c>
      <c r="AD16" s="436">
        <v>0</v>
      </c>
      <c r="AE16" s="436">
        <v>0</v>
      </c>
      <c r="AF16" s="436">
        <v>0</v>
      </c>
      <c r="AG16" s="436">
        <v>0</v>
      </c>
      <c r="AH16" s="436">
        <v>0</v>
      </c>
      <c r="AI16" s="436">
        <v>0</v>
      </c>
      <c r="AJ16" s="436">
        <v>0</v>
      </c>
      <c r="AK16" s="436">
        <v>0</v>
      </c>
      <c r="AL16" s="436">
        <v>0</v>
      </c>
      <c r="AM16" s="436">
        <v>0</v>
      </c>
      <c r="AN16" s="436">
        <v>0</v>
      </c>
      <c r="AO16" s="436">
        <v>0</v>
      </c>
      <c r="AP16" s="436">
        <v>0</v>
      </c>
      <c r="AQ16" s="436">
        <v>0</v>
      </c>
      <c r="AR16" s="436">
        <v>4188.6934980266733</v>
      </c>
      <c r="AS16" s="436">
        <v>4298.5027150492551</v>
      </c>
      <c r="AT16" s="436">
        <v>4466.2477337980199</v>
      </c>
      <c r="AU16" s="436">
        <v>5050.1884557453686</v>
      </c>
      <c r="AV16" s="436">
        <v>6653.1907608274969</v>
      </c>
      <c r="AW16" s="436">
        <v>6860.9055345168717</v>
      </c>
      <c r="AX16" s="436">
        <v>6824.8455534457216</v>
      </c>
      <c r="AY16" s="436">
        <v>6492.4540630051615</v>
      </c>
      <c r="AZ16" s="436">
        <v>6151.9573074540485</v>
      </c>
      <c r="BA16" s="436">
        <v>6104.3658200747905</v>
      </c>
      <c r="BB16" s="436">
        <v>5760.3954099991088</v>
      </c>
      <c r="BC16" s="436">
        <v>5991.5301262959929</v>
      </c>
      <c r="BD16" s="436">
        <v>6372.9166168126549</v>
      </c>
      <c r="BE16" s="436">
        <v>6880.8292780390884</v>
      </c>
      <c r="BF16" s="436">
        <v>6727.6541512599315</v>
      </c>
      <c r="BG16" s="436">
        <v>3694.185295575885</v>
      </c>
      <c r="BH16" s="436">
        <v>183.78388939333908</v>
      </c>
      <c r="BI16" s="436">
        <v>114.48455584132748</v>
      </c>
      <c r="BJ16" s="436">
        <v>116.59499339990047</v>
      </c>
      <c r="BK16" s="436">
        <v>115.89464639208514</v>
      </c>
      <c r="BL16" s="436">
        <v>115.55452032762736</v>
      </c>
      <c r="BM16" s="436">
        <v>121.35538258222721</v>
      </c>
      <c r="BN16" s="436">
        <v>0</v>
      </c>
      <c r="BO16" s="436">
        <v>0</v>
      </c>
      <c r="BP16" s="436">
        <v>0</v>
      </c>
      <c r="BQ16" s="436">
        <v>0</v>
      </c>
      <c r="BR16" s="436">
        <v>0</v>
      </c>
      <c r="BS16" s="436">
        <v>0</v>
      </c>
      <c r="BT16" s="436">
        <v>0</v>
      </c>
      <c r="BU16" s="436">
        <v>0</v>
      </c>
      <c r="BV16" s="436">
        <v>0</v>
      </c>
      <c r="BW16" s="436">
        <v>0</v>
      </c>
      <c r="BX16" s="436">
        <v>0</v>
      </c>
      <c r="BY16" s="436">
        <v>0</v>
      </c>
      <c r="BZ16" s="436">
        <v>0</v>
      </c>
      <c r="CA16" s="436">
        <v>0</v>
      </c>
      <c r="CB16" s="436">
        <v>0</v>
      </c>
      <c r="CC16" s="437">
        <v>0</v>
      </c>
    </row>
    <row r="17" spans="1:81" s="275" customFormat="1" ht="35.25" customHeight="1" thickBot="1" x14ac:dyDescent="0.4">
      <c r="B17" s="444" t="s">
        <v>701</v>
      </c>
      <c r="C17" s="440"/>
      <c r="D17" s="441">
        <v>0</v>
      </c>
      <c r="E17" s="441">
        <v>0</v>
      </c>
      <c r="F17" s="441">
        <v>0</v>
      </c>
      <c r="G17" s="441">
        <v>0</v>
      </c>
      <c r="H17" s="441">
        <v>0</v>
      </c>
      <c r="I17" s="441">
        <v>0</v>
      </c>
      <c r="J17" s="441">
        <v>0</v>
      </c>
      <c r="K17" s="441">
        <v>0</v>
      </c>
      <c r="L17" s="441">
        <v>0</v>
      </c>
      <c r="M17" s="441">
        <v>0</v>
      </c>
      <c r="N17" s="441">
        <v>0</v>
      </c>
      <c r="O17" s="441">
        <v>0</v>
      </c>
      <c r="P17" s="441">
        <v>0</v>
      </c>
      <c r="Q17" s="441">
        <v>0</v>
      </c>
      <c r="R17" s="441">
        <v>0</v>
      </c>
      <c r="S17" s="441">
        <v>0</v>
      </c>
      <c r="T17" s="441">
        <v>0</v>
      </c>
      <c r="U17" s="441">
        <v>0</v>
      </c>
      <c r="V17" s="441">
        <v>0</v>
      </c>
      <c r="W17" s="441">
        <v>0</v>
      </c>
      <c r="X17" s="441">
        <v>0</v>
      </c>
      <c r="Y17" s="441">
        <v>0</v>
      </c>
      <c r="Z17" s="441">
        <v>0</v>
      </c>
      <c r="AA17" s="441">
        <v>0</v>
      </c>
      <c r="AB17" s="441">
        <v>0</v>
      </c>
      <c r="AC17" s="441">
        <v>0</v>
      </c>
      <c r="AD17" s="441">
        <v>0</v>
      </c>
      <c r="AE17" s="441">
        <v>0</v>
      </c>
      <c r="AF17" s="441">
        <v>0</v>
      </c>
      <c r="AG17" s="441">
        <v>0</v>
      </c>
      <c r="AH17" s="441">
        <v>2867.3565217269465</v>
      </c>
      <c r="AI17" s="441">
        <v>2729.3555967215989</v>
      </c>
      <c r="AJ17" s="441">
        <v>2676.8268897347493</v>
      </c>
      <c r="AK17" s="441">
        <v>3069.962323290129</v>
      </c>
      <c r="AL17" s="441">
        <v>2911.6906716840399</v>
      </c>
      <c r="AM17" s="441">
        <v>2908.8677532868323</v>
      </c>
      <c r="AN17" s="441">
        <v>3322.4070682388096</v>
      </c>
      <c r="AO17" s="441">
        <v>3628.9546286921159</v>
      </c>
      <c r="AP17" s="441">
        <v>3705.5996494824735</v>
      </c>
      <c r="AQ17" s="441">
        <v>3788.4477659632685</v>
      </c>
      <c r="AR17" s="441">
        <v>0</v>
      </c>
      <c r="AS17" s="441">
        <v>0</v>
      </c>
      <c r="AT17" s="441">
        <v>0</v>
      </c>
      <c r="AU17" s="441">
        <v>0</v>
      </c>
      <c r="AV17" s="441">
        <v>0</v>
      </c>
      <c r="AW17" s="441">
        <v>0</v>
      </c>
      <c r="AX17" s="441">
        <v>0</v>
      </c>
      <c r="AY17" s="441">
        <v>0</v>
      </c>
      <c r="AZ17" s="441">
        <v>0</v>
      </c>
      <c r="BA17" s="441">
        <v>0</v>
      </c>
      <c r="BB17" s="441">
        <v>0</v>
      </c>
      <c r="BC17" s="441">
        <v>0</v>
      </c>
      <c r="BD17" s="441">
        <v>0</v>
      </c>
      <c r="BE17" s="441">
        <v>0</v>
      </c>
      <c r="BF17" s="441">
        <v>0</v>
      </c>
      <c r="BG17" s="441">
        <v>0</v>
      </c>
      <c r="BH17" s="441">
        <v>0</v>
      </c>
      <c r="BI17" s="441">
        <v>0</v>
      </c>
      <c r="BJ17" s="441">
        <v>0</v>
      </c>
      <c r="BK17" s="441">
        <v>0</v>
      </c>
      <c r="BL17" s="441">
        <v>0</v>
      </c>
      <c r="BM17" s="441">
        <v>0</v>
      </c>
      <c r="BN17" s="441">
        <v>0</v>
      </c>
      <c r="BO17" s="441">
        <v>0</v>
      </c>
      <c r="BP17" s="441">
        <v>0</v>
      </c>
      <c r="BQ17" s="441">
        <v>0</v>
      </c>
      <c r="BR17" s="441">
        <v>0</v>
      </c>
      <c r="BS17" s="441">
        <v>0</v>
      </c>
      <c r="BT17" s="441">
        <v>0</v>
      </c>
      <c r="BU17" s="441">
        <v>0</v>
      </c>
      <c r="BV17" s="441">
        <v>0</v>
      </c>
      <c r="BW17" s="441">
        <v>0</v>
      </c>
      <c r="BX17" s="441">
        <v>0</v>
      </c>
      <c r="BY17" s="441">
        <v>0</v>
      </c>
      <c r="BZ17" s="441">
        <v>0</v>
      </c>
      <c r="CA17" s="441">
        <v>0</v>
      </c>
      <c r="CB17" s="441">
        <v>0</v>
      </c>
      <c r="CC17" s="442">
        <v>0</v>
      </c>
    </row>
    <row r="18" spans="1:81" ht="39.75" customHeight="1" x14ac:dyDescent="0.4">
      <c r="A18" s="324"/>
      <c r="B18" s="325" t="s">
        <v>703</v>
      </c>
      <c r="C18" s="445"/>
      <c r="D18" s="327" t="s">
        <v>478</v>
      </c>
      <c r="E18" s="327" t="s">
        <v>479</v>
      </c>
      <c r="F18" s="327" t="s">
        <v>480</v>
      </c>
      <c r="G18" s="327" t="s">
        <v>481</v>
      </c>
      <c r="H18" s="327" t="s">
        <v>482</v>
      </c>
      <c r="I18" s="327" t="s">
        <v>483</v>
      </c>
      <c r="J18" s="327" t="s">
        <v>484</v>
      </c>
      <c r="K18" s="327" t="s">
        <v>485</v>
      </c>
      <c r="L18" s="327" t="s">
        <v>486</v>
      </c>
      <c r="M18" s="327" t="s">
        <v>487</v>
      </c>
      <c r="N18" s="327" t="s">
        <v>488</v>
      </c>
      <c r="O18" s="327" t="s">
        <v>489</v>
      </c>
      <c r="P18" s="327" t="s">
        <v>490</v>
      </c>
      <c r="Q18" s="327" t="s">
        <v>491</v>
      </c>
      <c r="R18" s="327" t="s">
        <v>492</v>
      </c>
      <c r="S18" s="327" t="s">
        <v>493</v>
      </c>
      <c r="T18" s="327" t="s">
        <v>494</v>
      </c>
      <c r="U18" s="327" t="s">
        <v>495</v>
      </c>
      <c r="V18" s="327" t="s">
        <v>496</v>
      </c>
      <c r="W18" s="327" t="s">
        <v>497</v>
      </c>
      <c r="X18" s="327" t="s">
        <v>498</v>
      </c>
      <c r="Y18" s="327" t="s">
        <v>499</v>
      </c>
      <c r="Z18" s="327" t="s">
        <v>500</v>
      </c>
      <c r="AA18" s="327" t="s">
        <v>501</v>
      </c>
      <c r="AB18" s="327" t="s">
        <v>502</v>
      </c>
      <c r="AC18" s="327" t="s">
        <v>503</v>
      </c>
      <c r="AD18" s="327" t="s">
        <v>504</v>
      </c>
      <c r="AE18" s="327" t="s">
        <v>505</v>
      </c>
      <c r="AF18" s="327" t="s">
        <v>506</v>
      </c>
      <c r="AG18" s="327" t="s">
        <v>507</v>
      </c>
      <c r="AH18" s="327" t="s">
        <v>508</v>
      </c>
      <c r="AI18" s="327" t="s">
        <v>509</v>
      </c>
      <c r="AJ18" s="327" t="s">
        <v>510</v>
      </c>
      <c r="AK18" s="327" t="s">
        <v>511</v>
      </c>
      <c r="AL18" s="327" t="s">
        <v>512</v>
      </c>
      <c r="AM18" s="327" t="s">
        <v>513</v>
      </c>
      <c r="AN18" s="327" t="s">
        <v>514</v>
      </c>
      <c r="AO18" s="327" t="s">
        <v>515</v>
      </c>
      <c r="AP18" s="327" t="s">
        <v>516</v>
      </c>
      <c r="AQ18" s="327" t="s">
        <v>517</v>
      </c>
      <c r="AR18" s="327" t="s">
        <v>518</v>
      </c>
      <c r="AS18" s="327" t="s">
        <v>519</v>
      </c>
      <c r="AT18" s="327" t="s">
        <v>520</v>
      </c>
      <c r="AU18" s="327" t="s">
        <v>521</v>
      </c>
      <c r="AV18" s="327" t="s">
        <v>522</v>
      </c>
      <c r="AW18" s="327" t="s">
        <v>523</v>
      </c>
      <c r="AX18" s="327" t="s">
        <v>524</v>
      </c>
      <c r="AY18" s="327" t="s">
        <v>525</v>
      </c>
      <c r="AZ18" s="327" t="s">
        <v>526</v>
      </c>
      <c r="BA18" s="327" t="s">
        <v>527</v>
      </c>
      <c r="BB18" s="327" t="s">
        <v>528</v>
      </c>
      <c r="BC18" s="327" t="s">
        <v>529</v>
      </c>
      <c r="BD18" s="327" t="s">
        <v>530</v>
      </c>
      <c r="BE18" s="327" t="s">
        <v>531</v>
      </c>
      <c r="BF18" s="327" t="s">
        <v>532</v>
      </c>
      <c r="BG18" s="327" t="s">
        <v>533</v>
      </c>
      <c r="BH18" s="327" t="s">
        <v>534</v>
      </c>
      <c r="BI18" s="327" t="s">
        <v>535</v>
      </c>
      <c r="BJ18" s="327" t="s">
        <v>536</v>
      </c>
      <c r="BK18" s="327" t="s">
        <v>537</v>
      </c>
      <c r="BL18" s="327" t="s">
        <v>538</v>
      </c>
      <c r="BM18" s="327" t="s">
        <v>539</v>
      </c>
      <c r="BN18" s="327" t="s">
        <v>540</v>
      </c>
      <c r="BO18" s="327" t="s">
        <v>541</v>
      </c>
      <c r="BP18" s="327" t="s">
        <v>542</v>
      </c>
      <c r="BQ18" s="327" t="s">
        <v>543</v>
      </c>
      <c r="BR18" s="327" t="s">
        <v>544</v>
      </c>
      <c r="BS18" s="327" t="s">
        <v>545</v>
      </c>
      <c r="BT18" s="327" t="s">
        <v>546</v>
      </c>
      <c r="BU18" s="327" t="s">
        <v>547</v>
      </c>
      <c r="BV18" s="327" t="s">
        <v>548</v>
      </c>
      <c r="BW18" s="327" t="s">
        <v>549</v>
      </c>
      <c r="BX18" s="327" t="s">
        <v>550</v>
      </c>
      <c r="BY18" s="327" t="s">
        <v>551</v>
      </c>
      <c r="BZ18" s="327" t="s">
        <v>552</v>
      </c>
      <c r="CA18" s="327" t="s">
        <v>553</v>
      </c>
      <c r="CB18" s="327" t="s">
        <v>554</v>
      </c>
      <c r="CC18" s="328" t="s">
        <v>555</v>
      </c>
    </row>
    <row r="19" spans="1:81" ht="26.25" customHeight="1" x14ac:dyDescent="0.4">
      <c r="A19" s="324"/>
      <c r="B19" s="93" t="s">
        <v>696</v>
      </c>
      <c r="D19" s="434">
        <v>0</v>
      </c>
      <c r="E19" s="434">
        <v>0</v>
      </c>
      <c r="F19" s="434">
        <v>0</v>
      </c>
      <c r="G19" s="434">
        <v>0</v>
      </c>
      <c r="H19" s="434">
        <v>0</v>
      </c>
      <c r="I19" s="434">
        <v>0</v>
      </c>
      <c r="J19" s="434">
        <v>0</v>
      </c>
      <c r="K19" s="434">
        <v>0</v>
      </c>
      <c r="L19" s="434">
        <v>0</v>
      </c>
      <c r="M19" s="434">
        <v>0</v>
      </c>
      <c r="N19" s="434">
        <v>0</v>
      </c>
      <c r="O19" s="434">
        <v>0</v>
      </c>
      <c r="P19" s="434">
        <v>0</v>
      </c>
      <c r="Q19" s="434">
        <v>0</v>
      </c>
      <c r="R19" s="434">
        <v>0</v>
      </c>
      <c r="S19" s="434">
        <v>0</v>
      </c>
      <c r="T19" s="434">
        <v>0</v>
      </c>
      <c r="U19" s="434">
        <v>0</v>
      </c>
      <c r="V19" s="434">
        <v>0</v>
      </c>
      <c r="W19" s="434">
        <v>0</v>
      </c>
      <c r="X19" s="434">
        <v>0</v>
      </c>
      <c r="Y19" s="434">
        <v>0</v>
      </c>
      <c r="Z19" s="434">
        <v>0</v>
      </c>
      <c r="AA19" s="434">
        <v>0</v>
      </c>
      <c r="AB19" s="434">
        <v>0</v>
      </c>
      <c r="AC19" s="434">
        <v>0</v>
      </c>
      <c r="AD19" s="434">
        <v>0</v>
      </c>
      <c r="AE19" s="434">
        <v>0</v>
      </c>
      <c r="AF19" s="434">
        <v>0</v>
      </c>
      <c r="AG19" s="434">
        <v>0</v>
      </c>
      <c r="AH19" s="434">
        <v>0</v>
      </c>
      <c r="AI19" s="434">
        <v>1723</v>
      </c>
      <c r="AJ19" s="434">
        <v>1694</v>
      </c>
      <c r="AK19" s="434">
        <v>1738</v>
      </c>
      <c r="AL19" s="434">
        <v>1781</v>
      </c>
      <c r="AM19" s="434">
        <v>1651</v>
      </c>
      <c r="AN19" s="434">
        <v>1683</v>
      </c>
      <c r="AO19" s="434">
        <v>1717</v>
      </c>
      <c r="AP19" s="434">
        <v>1722</v>
      </c>
      <c r="AQ19" s="434">
        <v>1727</v>
      </c>
      <c r="AR19" s="434">
        <v>1719</v>
      </c>
      <c r="AS19" s="434">
        <v>1607</v>
      </c>
      <c r="AT19" s="434">
        <v>1675</v>
      </c>
      <c r="AU19" s="434">
        <v>1575</v>
      </c>
      <c r="AV19" s="434">
        <v>1643</v>
      </c>
      <c r="AW19" s="434">
        <v>1736</v>
      </c>
      <c r="AX19" s="434">
        <v>1765</v>
      </c>
      <c r="AY19" s="434">
        <v>1781</v>
      </c>
      <c r="AZ19" s="434">
        <v>1764</v>
      </c>
      <c r="BA19" s="434">
        <v>1705</v>
      </c>
      <c r="BB19" s="434">
        <v>1643</v>
      </c>
      <c r="BC19" s="434">
        <v>1620</v>
      </c>
      <c r="BD19" s="434">
        <v>1671</v>
      </c>
      <c r="BE19" s="434">
        <v>1750</v>
      </c>
      <c r="BF19" s="434">
        <v>1776</v>
      </c>
      <c r="BG19" s="434">
        <v>1979</v>
      </c>
      <c r="BH19" s="434">
        <v>2606</v>
      </c>
      <c r="BI19" s="434">
        <v>2711</v>
      </c>
      <c r="BJ19" s="434">
        <v>2741</v>
      </c>
      <c r="BK19" s="434">
        <v>2744</v>
      </c>
      <c r="BL19" s="434">
        <v>2735</v>
      </c>
      <c r="BM19" s="434">
        <v>2746</v>
      </c>
      <c r="BN19" s="434">
        <v>2718</v>
      </c>
      <c r="BO19" s="434">
        <v>2649</v>
      </c>
      <c r="BP19" s="434">
        <v>2505</v>
      </c>
      <c r="BQ19" s="434">
        <v>2380</v>
      </c>
      <c r="BR19" s="434">
        <v>2228</v>
      </c>
      <c r="BS19" s="434">
        <v>2098</v>
      </c>
      <c r="BT19" s="434">
        <v>1903</v>
      </c>
      <c r="BU19" s="434">
        <v>1792</v>
      </c>
      <c r="BV19" s="434">
        <v>1654</v>
      </c>
      <c r="BW19" s="434">
        <v>1563</v>
      </c>
      <c r="BX19" s="434">
        <v>1668</v>
      </c>
      <c r="BY19" s="434">
        <v>1658</v>
      </c>
      <c r="BZ19" s="434">
        <v>1596</v>
      </c>
      <c r="CA19" s="434">
        <v>1532</v>
      </c>
      <c r="CB19" s="434">
        <v>1513</v>
      </c>
      <c r="CC19" s="435">
        <v>1493</v>
      </c>
    </row>
    <row r="20" spans="1:81" ht="26.25" customHeight="1" x14ac:dyDescent="0.4">
      <c r="A20" s="219"/>
      <c r="B20" s="65" t="s">
        <v>31</v>
      </c>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v>1979</v>
      </c>
      <c r="BH20" s="436">
        <v>2594</v>
      </c>
      <c r="BI20" s="436">
        <v>2700</v>
      </c>
      <c r="BJ20" s="436">
        <v>2729</v>
      </c>
      <c r="BK20" s="436">
        <v>2732</v>
      </c>
      <c r="BL20" s="436">
        <v>2724</v>
      </c>
      <c r="BM20" s="436">
        <v>2736</v>
      </c>
      <c r="BN20" s="436">
        <v>2718</v>
      </c>
      <c r="BO20" s="436">
        <v>2649</v>
      </c>
      <c r="BP20" s="436">
        <v>2505</v>
      </c>
      <c r="BQ20" s="436">
        <v>2380</v>
      </c>
      <c r="BR20" s="436">
        <v>2228</v>
      </c>
      <c r="BS20" s="436">
        <v>2098</v>
      </c>
      <c r="BT20" s="436">
        <v>1903</v>
      </c>
      <c r="BU20" s="436">
        <v>1792</v>
      </c>
      <c r="BV20" s="436">
        <v>1654</v>
      </c>
      <c r="BW20" s="436">
        <v>1563</v>
      </c>
      <c r="BX20" s="436">
        <v>1668</v>
      </c>
      <c r="BY20" s="436">
        <v>1658</v>
      </c>
      <c r="BZ20" s="436">
        <v>1596</v>
      </c>
      <c r="CA20" s="436">
        <v>1532</v>
      </c>
      <c r="CB20" s="436">
        <v>1513</v>
      </c>
      <c r="CC20" s="437">
        <v>1493</v>
      </c>
    </row>
    <row r="21" spans="1:81" x14ac:dyDescent="0.4">
      <c r="B21" s="178" t="s">
        <v>704</v>
      </c>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v>1259</v>
      </c>
      <c r="BH21" s="436">
        <v>752</v>
      </c>
      <c r="BI21" s="436">
        <v>773</v>
      </c>
      <c r="BJ21" s="436">
        <v>790</v>
      </c>
      <c r="BK21" s="436">
        <v>827</v>
      </c>
      <c r="BL21" s="436">
        <v>897</v>
      </c>
      <c r="BM21" s="436">
        <v>942</v>
      </c>
      <c r="BN21" s="436">
        <v>951</v>
      </c>
      <c r="BO21" s="436">
        <v>958</v>
      </c>
      <c r="BP21" s="436">
        <v>1002</v>
      </c>
      <c r="BQ21" s="436">
        <v>967</v>
      </c>
      <c r="BR21" s="436">
        <v>947</v>
      </c>
      <c r="BS21" s="436">
        <v>946</v>
      </c>
      <c r="BT21" s="436">
        <v>918</v>
      </c>
      <c r="BU21" s="436">
        <v>884</v>
      </c>
      <c r="BV21" s="436">
        <v>803</v>
      </c>
      <c r="BW21" s="436">
        <v>776</v>
      </c>
      <c r="BX21" s="436">
        <v>829</v>
      </c>
      <c r="BY21" s="436">
        <v>844</v>
      </c>
      <c r="BZ21" s="436">
        <v>833</v>
      </c>
      <c r="CA21" s="436">
        <v>817</v>
      </c>
      <c r="CB21" s="436">
        <v>823</v>
      </c>
      <c r="CC21" s="437">
        <v>812</v>
      </c>
    </row>
    <row r="22" spans="1:81" x14ac:dyDescent="0.4">
      <c r="B22" s="178" t="s">
        <v>705</v>
      </c>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v>577</v>
      </c>
      <c r="BH22" s="436">
        <v>1295</v>
      </c>
      <c r="BI22" s="436">
        <v>1321</v>
      </c>
      <c r="BJ22" s="436">
        <v>1333</v>
      </c>
      <c r="BK22" s="436">
        <v>1307</v>
      </c>
      <c r="BL22" s="436">
        <v>1234</v>
      </c>
      <c r="BM22" s="436">
        <v>1205</v>
      </c>
      <c r="BN22" s="436">
        <v>1186</v>
      </c>
      <c r="BO22" s="436">
        <v>1108</v>
      </c>
      <c r="BP22" s="436">
        <v>948</v>
      </c>
      <c r="BQ22" s="436">
        <v>885</v>
      </c>
      <c r="BR22" s="436">
        <v>802</v>
      </c>
      <c r="BS22" s="436">
        <v>723</v>
      </c>
      <c r="BT22" s="436">
        <v>646</v>
      </c>
      <c r="BU22" s="436">
        <v>599</v>
      </c>
      <c r="BV22" s="436">
        <v>568</v>
      </c>
      <c r="BW22" s="436">
        <v>533</v>
      </c>
      <c r="BX22" s="436">
        <v>556</v>
      </c>
      <c r="BY22" s="436">
        <v>538</v>
      </c>
      <c r="BZ22" s="436">
        <v>502</v>
      </c>
      <c r="CA22" s="436">
        <v>466</v>
      </c>
      <c r="CB22" s="436">
        <v>444</v>
      </c>
      <c r="CC22" s="437">
        <v>439</v>
      </c>
    </row>
    <row r="23" spans="1:81" x14ac:dyDescent="0.4">
      <c r="B23" s="178" t="s">
        <v>706</v>
      </c>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v>143</v>
      </c>
      <c r="BH23" s="436">
        <v>547</v>
      </c>
      <c r="BI23" s="436">
        <v>606</v>
      </c>
      <c r="BJ23" s="436">
        <v>606</v>
      </c>
      <c r="BK23" s="436">
        <v>598</v>
      </c>
      <c r="BL23" s="436">
        <v>594</v>
      </c>
      <c r="BM23" s="436">
        <v>589</v>
      </c>
      <c r="BN23" s="436">
        <v>581</v>
      </c>
      <c r="BO23" s="436">
        <v>583</v>
      </c>
      <c r="BP23" s="436">
        <v>555</v>
      </c>
      <c r="BQ23" s="436">
        <v>528</v>
      </c>
      <c r="BR23" s="436">
        <v>478</v>
      </c>
      <c r="BS23" s="436">
        <v>429</v>
      </c>
      <c r="BT23" s="436">
        <v>339</v>
      </c>
      <c r="BU23" s="436">
        <v>309</v>
      </c>
      <c r="BV23" s="436">
        <v>282</v>
      </c>
      <c r="BW23" s="436">
        <v>254</v>
      </c>
      <c r="BX23" s="436">
        <v>282</v>
      </c>
      <c r="BY23" s="436">
        <v>276</v>
      </c>
      <c r="BZ23" s="436">
        <v>261</v>
      </c>
      <c r="CA23" s="436">
        <v>248</v>
      </c>
      <c r="CB23" s="436">
        <v>246</v>
      </c>
      <c r="CC23" s="437">
        <v>242</v>
      </c>
    </row>
    <row r="24" spans="1:81" ht="30" customHeight="1" x14ac:dyDescent="0.4">
      <c r="B24" s="406" t="s">
        <v>700</v>
      </c>
      <c r="D24" s="436">
        <v>0</v>
      </c>
      <c r="E24" s="436">
        <v>0</v>
      </c>
      <c r="F24" s="436">
        <v>0</v>
      </c>
      <c r="G24" s="436">
        <v>0</v>
      </c>
      <c r="H24" s="436">
        <v>0</v>
      </c>
      <c r="I24" s="436">
        <v>0</v>
      </c>
      <c r="J24" s="436">
        <v>0</v>
      </c>
      <c r="K24" s="436">
        <v>0</v>
      </c>
      <c r="L24" s="436">
        <v>0</v>
      </c>
      <c r="M24" s="436">
        <v>0</v>
      </c>
      <c r="N24" s="436">
        <v>0</v>
      </c>
      <c r="O24" s="436">
        <v>0</v>
      </c>
      <c r="P24" s="436">
        <v>0</v>
      </c>
      <c r="Q24" s="436">
        <v>0</v>
      </c>
      <c r="R24" s="436">
        <v>0</v>
      </c>
      <c r="S24" s="436">
        <v>0</v>
      </c>
      <c r="T24" s="436">
        <v>0</v>
      </c>
      <c r="U24" s="436">
        <v>0</v>
      </c>
      <c r="V24" s="436">
        <v>0</v>
      </c>
      <c r="W24" s="436">
        <v>0</v>
      </c>
      <c r="X24" s="436">
        <v>0</v>
      </c>
      <c r="Y24" s="436">
        <v>0</v>
      </c>
      <c r="Z24" s="436">
        <v>0</v>
      </c>
      <c r="AA24" s="436">
        <v>0</v>
      </c>
      <c r="AB24" s="436">
        <v>0</v>
      </c>
      <c r="AC24" s="436">
        <v>0</v>
      </c>
      <c r="AD24" s="436">
        <v>0</v>
      </c>
      <c r="AE24" s="436">
        <v>0</v>
      </c>
      <c r="AF24" s="436">
        <v>0</v>
      </c>
      <c r="AG24" s="436">
        <v>0</v>
      </c>
      <c r="AH24" s="436">
        <v>0</v>
      </c>
      <c r="AI24" s="436">
        <v>0</v>
      </c>
      <c r="AJ24" s="436">
        <v>0</v>
      </c>
      <c r="AK24" s="436">
        <v>0</v>
      </c>
      <c r="AL24" s="436">
        <v>0</v>
      </c>
      <c r="AM24" s="436">
        <v>0</v>
      </c>
      <c r="AN24" s="436">
        <v>0</v>
      </c>
      <c r="AO24" s="436">
        <v>0</v>
      </c>
      <c r="AP24" s="436">
        <v>0</v>
      </c>
      <c r="AQ24" s="436">
        <v>0</v>
      </c>
      <c r="AR24" s="436">
        <v>1719</v>
      </c>
      <c r="AS24" s="436">
        <v>1607</v>
      </c>
      <c r="AT24" s="436">
        <v>1675</v>
      </c>
      <c r="AU24" s="436">
        <v>1575</v>
      </c>
      <c r="AV24" s="436">
        <v>1643</v>
      </c>
      <c r="AW24" s="436">
        <v>1736</v>
      </c>
      <c r="AX24" s="436">
        <v>1765</v>
      </c>
      <c r="AY24" s="436">
        <v>1781</v>
      </c>
      <c r="AZ24" s="436">
        <v>1764</v>
      </c>
      <c r="BA24" s="436">
        <v>1705</v>
      </c>
      <c r="BB24" s="436">
        <v>1643</v>
      </c>
      <c r="BC24" s="436">
        <v>1620</v>
      </c>
      <c r="BD24" s="436">
        <v>1671</v>
      </c>
      <c r="BE24" s="436">
        <v>1750</v>
      </c>
      <c r="BF24" s="436">
        <v>1776</v>
      </c>
      <c r="BG24" s="436">
        <v>911</v>
      </c>
      <c r="BH24" s="436">
        <v>12</v>
      </c>
      <c r="BI24" s="436">
        <v>11</v>
      </c>
      <c r="BJ24" s="436">
        <v>12</v>
      </c>
      <c r="BK24" s="436">
        <v>12</v>
      </c>
      <c r="BL24" s="436">
        <v>11</v>
      </c>
      <c r="BM24" s="436">
        <v>10</v>
      </c>
      <c r="BN24" s="436">
        <v>0</v>
      </c>
      <c r="BO24" s="436">
        <v>0</v>
      </c>
      <c r="BP24" s="436">
        <v>0</v>
      </c>
      <c r="BQ24" s="436">
        <v>0</v>
      </c>
      <c r="BR24" s="436">
        <v>0</v>
      </c>
      <c r="BS24" s="436">
        <v>0</v>
      </c>
      <c r="BT24" s="436">
        <v>0</v>
      </c>
      <c r="BU24" s="436">
        <v>0</v>
      </c>
      <c r="BV24" s="436">
        <v>0</v>
      </c>
      <c r="BW24" s="436">
        <v>0</v>
      </c>
      <c r="BX24" s="436">
        <v>0</v>
      </c>
      <c r="BY24" s="436">
        <v>0</v>
      </c>
      <c r="BZ24" s="436">
        <v>0</v>
      </c>
      <c r="CA24" s="436">
        <v>0</v>
      </c>
      <c r="CB24" s="436">
        <v>0</v>
      </c>
      <c r="CC24" s="437">
        <v>0</v>
      </c>
    </row>
    <row r="25" spans="1:81" ht="30" customHeight="1" x14ac:dyDescent="0.4">
      <c r="B25" s="406" t="s">
        <v>701</v>
      </c>
      <c r="D25" s="436">
        <v>0</v>
      </c>
      <c r="E25" s="436">
        <v>0</v>
      </c>
      <c r="F25" s="436">
        <v>0</v>
      </c>
      <c r="G25" s="436">
        <v>0</v>
      </c>
      <c r="H25" s="436">
        <v>0</v>
      </c>
      <c r="I25" s="436">
        <v>0</v>
      </c>
      <c r="J25" s="436">
        <v>0</v>
      </c>
      <c r="K25" s="436">
        <v>0</v>
      </c>
      <c r="L25" s="436">
        <v>0</v>
      </c>
      <c r="M25" s="436">
        <v>0</v>
      </c>
      <c r="N25" s="436">
        <v>0</v>
      </c>
      <c r="O25" s="436">
        <v>0</v>
      </c>
      <c r="P25" s="436">
        <v>0</v>
      </c>
      <c r="Q25" s="436">
        <v>0</v>
      </c>
      <c r="R25" s="436">
        <v>0</v>
      </c>
      <c r="S25" s="436">
        <v>0</v>
      </c>
      <c r="T25" s="436">
        <v>0</v>
      </c>
      <c r="U25" s="436">
        <v>0</v>
      </c>
      <c r="V25" s="436">
        <v>0</v>
      </c>
      <c r="W25" s="436">
        <v>0</v>
      </c>
      <c r="X25" s="436">
        <v>0</v>
      </c>
      <c r="Y25" s="436">
        <v>0</v>
      </c>
      <c r="Z25" s="436">
        <v>0</v>
      </c>
      <c r="AA25" s="436">
        <v>0</v>
      </c>
      <c r="AB25" s="436">
        <v>0</v>
      </c>
      <c r="AC25" s="436">
        <v>0</v>
      </c>
      <c r="AD25" s="436">
        <v>0</v>
      </c>
      <c r="AE25" s="436">
        <v>0</v>
      </c>
      <c r="AF25" s="436">
        <v>0</v>
      </c>
      <c r="AG25" s="436">
        <v>0</v>
      </c>
      <c r="AH25" s="436">
        <v>0</v>
      </c>
      <c r="AI25" s="436">
        <v>1723</v>
      </c>
      <c r="AJ25" s="436">
        <v>1694</v>
      </c>
      <c r="AK25" s="436">
        <v>1738</v>
      </c>
      <c r="AL25" s="436">
        <v>1781</v>
      </c>
      <c r="AM25" s="436">
        <v>1651</v>
      </c>
      <c r="AN25" s="436">
        <v>1683</v>
      </c>
      <c r="AO25" s="436">
        <v>1717</v>
      </c>
      <c r="AP25" s="436">
        <v>1722</v>
      </c>
      <c r="AQ25" s="436">
        <v>1727</v>
      </c>
      <c r="AR25" s="436">
        <v>0</v>
      </c>
      <c r="AS25" s="436">
        <v>0</v>
      </c>
      <c r="AT25" s="436">
        <v>0</v>
      </c>
      <c r="AU25" s="436">
        <v>0</v>
      </c>
      <c r="AV25" s="436">
        <v>0</v>
      </c>
      <c r="AW25" s="436">
        <v>0</v>
      </c>
      <c r="AX25" s="436">
        <v>0</v>
      </c>
      <c r="AY25" s="436">
        <v>0</v>
      </c>
      <c r="AZ25" s="436">
        <v>0</v>
      </c>
      <c r="BA25" s="436">
        <v>0</v>
      </c>
      <c r="BB25" s="436">
        <v>0</v>
      </c>
      <c r="BC25" s="436">
        <v>0</v>
      </c>
      <c r="BD25" s="436">
        <v>0</v>
      </c>
      <c r="BE25" s="436">
        <v>0</v>
      </c>
      <c r="BF25" s="436">
        <v>0</v>
      </c>
      <c r="BG25" s="436">
        <v>0</v>
      </c>
      <c r="BH25" s="436">
        <v>0</v>
      </c>
      <c r="BI25" s="436">
        <v>0</v>
      </c>
      <c r="BJ25" s="436">
        <v>0</v>
      </c>
      <c r="BK25" s="436">
        <v>0</v>
      </c>
      <c r="BL25" s="436">
        <v>0</v>
      </c>
      <c r="BM25" s="436">
        <v>0</v>
      </c>
      <c r="BN25" s="436">
        <v>0</v>
      </c>
      <c r="BO25" s="436">
        <v>0</v>
      </c>
      <c r="BP25" s="436">
        <v>0</v>
      </c>
      <c r="BQ25" s="436">
        <v>0</v>
      </c>
      <c r="BR25" s="436">
        <v>0</v>
      </c>
      <c r="BS25" s="436">
        <v>0</v>
      </c>
      <c r="BT25" s="436">
        <v>0</v>
      </c>
      <c r="BU25" s="436">
        <v>0</v>
      </c>
      <c r="BV25" s="436">
        <v>0</v>
      </c>
      <c r="BW25" s="436">
        <v>0</v>
      </c>
      <c r="BX25" s="436">
        <v>0</v>
      </c>
      <c r="BY25" s="436">
        <v>0</v>
      </c>
      <c r="BZ25" s="436">
        <v>0</v>
      </c>
      <c r="CA25" s="436">
        <v>0</v>
      </c>
      <c r="CB25" s="436">
        <v>0</v>
      </c>
      <c r="CC25" s="437">
        <v>0</v>
      </c>
    </row>
    <row r="26" spans="1:81" ht="15.75" customHeight="1" thickBot="1" x14ac:dyDescent="0.45">
      <c r="A26" s="333"/>
      <c r="B26" s="355"/>
      <c r="C26" s="333"/>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c r="BT26" s="446"/>
      <c r="BU26" s="446"/>
      <c r="BV26" s="446"/>
      <c r="BW26" s="446"/>
      <c r="BX26" s="446"/>
      <c r="BY26" s="446"/>
      <c r="BZ26" s="446"/>
      <c r="CA26" s="446"/>
      <c r="CB26" s="446"/>
      <c r="CC26" s="44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52"/>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1328125" defaultRowHeight="15" x14ac:dyDescent="0.4"/>
  <cols>
    <col min="1" max="1" width="23.1328125" style="277" bestFit="1" customWidth="1"/>
    <col min="2" max="2" width="75.73046875" style="277" customWidth="1"/>
    <col min="3" max="3" width="25.73046875" style="277" customWidth="1"/>
    <col min="4" max="75" width="12.73046875" style="175" customWidth="1"/>
    <col min="76" max="81" width="12.73046875" style="277" customWidth="1"/>
    <col min="82" max="82" width="9.1328125" style="277" customWidth="1"/>
    <col min="83" max="16384" width="9.1328125" style="277"/>
  </cols>
  <sheetData>
    <row r="1" spans="1:81" s="275" customFormat="1" ht="25.5" customHeight="1" thickBot="1" x14ac:dyDescent="0.4">
      <c r="A1" s="42" t="s">
        <v>44</v>
      </c>
      <c r="B1" s="43" t="s">
        <v>85</v>
      </c>
      <c r="C1" s="95"/>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336"/>
      <c r="BW1" s="336"/>
      <c r="BX1" s="336"/>
    </row>
    <row r="2" spans="1:81" ht="15.75" customHeight="1" x14ac:dyDescent="0.4">
      <c r="A2" s="45" t="s">
        <v>45</v>
      </c>
      <c r="B2" s="18" t="s">
        <v>707</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4" customHeight="1" x14ac:dyDescent="0.4">
      <c r="A4" s="35"/>
      <c r="B4" s="93" t="s">
        <v>133</v>
      </c>
      <c r="C4" s="93"/>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f t="shared" ref="AQ4:CC4" si="0">AQ5+AQ9</f>
        <v>28.981999999999999</v>
      </c>
      <c r="AR4" s="282">
        <f t="shared" si="0"/>
        <v>152.04351</v>
      </c>
      <c r="AS4" s="282">
        <f t="shared" si="0"/>
        <v>131.50648100000001</v>
      </c>
      <c r="AT4" s="282">
        <f t="shared" si="0"/>
        <v>155</v>
      </c>
      <c r="AU4" s="282">
        <f t="shared" si="0"/>
        <v>210.18</v>
      </c>
      <c r="AV4" s="282">
        <f t="shared" si="0"/>
        <v>211.578</v>
      </c>
      <c r="AW4" s="282">
        <f t="shared" si="0"/>
        <v>234.45600000000002</v>
      </c>
      <c r="AX4" s="282">
        <f t="shared" si="0"/>
        <v>217.38900000000001</v>
      </c>
      <c r="AY4" s="282">
        <f t="shared" si="0"/>
        <v>265.98800000000006</v>
      </c>
      <c r="AZ4" s="282">
        <f t="shared" si="0"/>
        <v>238.81600000000003</v>
      </c>
      <c r="BA4" s="282">
        <f t="shared" si="0"/>
        <v>185.90699999999998</v>
      </c>
      <c r="BB4" s="282">
        <f t="shared" si="0"/>
        <v>198.82299999999998</v>
      </c>
      <c r="BC4" s="282">
        <f t="shared" si="0"/>
        <v>185.245</v>
      </c>
      <c r="BD4" s="282">
        <f t="shared" si="0"/>
        <v>234.97299999999998</v>
      </c>
      <c r="BE4" s="282">
        <f t="shared" si="0"/>
        <v>251</v>
      </c>
      <c r="BF4" s="282">
        <f t="shared" si="0"/>
        <v>300.72500000000002</v>
      </c>
      <c r="BG4" s="282">
        <f t="shared" si="0"/>
        <v>328.07900000000001</v>
      </c>
      <c r="BH4" s="282">
        <f t="shared" si="0"/>
        <v>328.59699999999998</v>
      </c>
      <c r="BI4" s="282">
        <f t="shared" si="0"/>
        <v>364.44799999999998</v>
      </c>
      <c r="BJ4" s="282">
        <f t="shared" si="0"/>
        <v>442.661</v>
      </c>
      <c r="BK4" s="282">
        <f t="shared" si="0"/>
        <v>408.28</v>
      </c>
      <c r="BL4" s="282">
        <f t="shared" si="0"/>
        <v>611.97900000000004</v>
      </c>
      <c r="BM4" s="282">
        <f t="shared" si="0"/>
        <v>754.63800000000003</v>
      </c>
      <c r="BN4" s="282">
        <f t="shared" si="0"/>
        <v>884.19721186000004</v>
      </c>
      <c r="BO4" s="282">
        <f t="shared" si="0"/>
        <v>348.01045738980469</v>
      </c>
      <c r="BP4" s="282">
        <f t="shared" si="0"/>
        <v>321.60000000000002</v>
      </c>
      <c r="BQ4" s="282">
        <f t="shared" si="0"/>
        <v>98.405999999999992</v>
      </c>
      <c r="BR4" s="282">
        <f t="shared" si="0"/>
        <v>89.052999999999997</v>
      </c>
      <c r="BS4" s="282">
        <f t="shared" si="0"/>
        <v>73.740746990000005</v>
      </c>
      <c r="BT4" s="282">
        <f t="shared" si="0"/>
        <v>69.407407640000002</v>
      </c>
      <c r="BU4" s="282">
        <f t="shared" si="0"/>
        <v>176.87249709999998</v>
      </c>
      <c r="BV4" s="282">
        <f t="shared" si="0"/>
        <v>96.108252090000008</v>
      </c>
      <c r="BW4" s="282">
        <f t="shared" si="0"/>
        <v>60.134150729999995</v>
      </c>
      <c r="BX4" s="282">
        <f t="shared" si="0"/>
        <v>136.68757872458733</v>
      </c>
      <c r="BY4" s="282">
        <f t="shared" si="0"/>
        <v>176.97369524981062</v>
      </c>
      <c r="BZ4" s="282">
        <f t="shared" si="0"/>
        <v>172.18605282977734</v>
      </c>
      <c r="CA4" s="282">
        <f t="shared" si="0"/>
        <v>164.24444914736469</v>
      </c>
      <c r="CB4" s="282">
        <f t="shared" si="0"/>
        <v>160.52335434460929</v>
      </c>
      <c r="CC4" s="283">
        <f t="shared" si="0"/>
        <v>152.24801737261575</v>
      </c>
    </row>
    <row r="5" spans="1:81" s="219" customFormat="1" ht="24.75" customHeight="1" x14ac:dyDescent="0.4">
      <c r="B5" s="210" t="s">
        <v>708</v>
      </c>
      <c r="C5" s="93"/>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f t="shared" ref="AR5:CC5" si="1">SUM(AR6:AR8)</f>
        <v>118</v>
      </c>
      <c r="AS5" s="282">
        <f t="shared" si="1"/>
        <v>93</v>
      </c>
      <c r="AT5" s="282">
        <f t="shared" si="1"/>
        <v>98.4</v>
      </c>
      <c r="AU5" s="282">
        <f t="shared" si="1"/>
        <v>126.66799999999999</v>
      </c>
      <c r="AV5" s="282">
        <f t="shared" si="1"/>
        <v>127.428</v>
      </c>
      <c r="AW5" s="282">
        <f t="shared" si="1"/>
        <v>139.703</v>
      </c>
      <c r="AX5" s="282">
        <f t="shared" si="1"/>
        <v>134.45699999999999</v>
      </c>
      <c r="AY5" s="282">
        <f t="shared" si="1"/>
        <v>137.58500000000001</v>
      </c>
      <c r="AZ5" s="282">
        <f t="shared" si="1"/>
        <v>134.50500000000002</v>
      </c>
      <c r="BA5" s="282">
        <f t="shared" si="1"/>
        <v>128.536</v>
      </c>
      <c r="BB5" s="282">
        <f t="shared" si="1"/>
        <v>142.53099999999998</v>
      </c>
      <c r="BC5" s="282">
        <f t="shared" si="1"/>
        <v>129.44200000000001</v>
      </c>
      <c r="BD5" s="282">
        <f t="shared" si="1"/>
        <v>126.22099999999999</v>
      </c>
      <c r="BE5" s="282">
        <f t="shared" si="1"/>
        <v>136</v>
      </c>
      <c r="BF5" s="282">
        <f t="shared" si="1"/>
        <v>135.53100000000001</v>
      </c>
      <c r="BG5" s="282">
        <f t="shared" si="1"/>
        <v>154.86799999999999</v>
      </c>
      <c r="BH5" s="282">
        <f t="shared" si="1"/>
        <v>160.81200000000001</v>
      </c>
      <c r="BI5" s="282">
        <f t="shared" si="1"/>
        <v>190.72200000000001</v>
      </c>
      <c r="BJ5" s="282">
        <f t="shared" si="1"/>
        <v>272.476</v>
      </c>
      <c r="BK5" s="282">
        <f t="shared" si="1"/>
        <v>234.56</v>
      </c>
      <c r="BL5" s="282">
        <f t="shared" si="1"/>
        <v>217.55500000000001</v>
      </c>
      <c r="BM5" s="282">
        <f t="shared" si="1"/>
        <v>270.00200000000001</v>
      </c>
      <c r="BN5" s="282">
        <f t="shared" si="1"/>
        <v>273.28648482000006</v>
      </c>
      <c r="BO5" s="282">
        <f t="shared" si="1"/>
        <v>126.68199999999999</v>
      </c>
      <c r="BP5" s="282">
        <f t="shared" si="1"/>
        <v>96.879000000000005</v>
      </c>
      <c r="BQ5" s="282">
        <f t="shared" si="1"/>
        <v>8.7829999999999995</v>
      </c>
      <c r="BR5" s="282">
        <f t="shared" si="1"/>
        <v>0</v>
      </c>
      <c r="BS5" s="282">
        <f t="shared" si="1"/>
        <v>0</v>
      </c>
      <c r="BT5" s="282">
        <f t="shared" si="1"/>
        <v>0</v>
      </c>
      <c r="BU5" s="282">
        <f t="shared" si="1"/>
        <v>0</v>
      </c>
      <c r="BV5" s="282">
        <f t="shared" si="1"/>
        <v>0</v>
      </c>
      <c r="BW5" s="282">
        <f t="shared" si="1"/>
        <v>0</v>
      </c>
      <c r="BX5" s="282">
        <f t="shared" si="1"/>
        <v>0</v>
      </c>
      <c r="BY5" s="282">
        <f t="shared" si="1"/>
        <v>0</v>
      </c>
      <c r="BZ5" s="282">
        <f t="shared" si="1"/>
        <v>0</v>
      </c>
      <c r="CA5" s="282">
        <f t="shared" si="1"/>
        <v>0</v>
      </c>
      <c r="CB5" s="282">
        <f t="shared" si="1"/>
        <v>0</v>
      </c>
      <c r="CC5" s="283">
        <f t="shared" si="1"/>
        <v>0</v>
      </c>
    </row>
    <row r="6" spans="1:81" x14ac:dyDescent="0.4">
      <c r="B6" s="178" t="s">
        <v>709</v>
      </c>
      <c r="C6" s="49"/>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v>68</v>
      </c>
      <c r="AS6" s="174">
        <v>25</v>
      </c>
      <c r="AT6" s="174">
        <v>22</v>
      </c>
      <c r="AU6" s="174">
        <v>36.134</v>
      </c>
      <c r="AV6" s="174">
        <v>27.254999999999999</v>
      </c>
      <c r="AW6" s="174">
        <v>31.824000000000002</v>
      </c>
      <c r="AX6" s="174">
        <v>27.925000000000001</v>
      </c>
      <c r="AY6" s="174">
        <v>31.975999999999999</v>
      </c>
      <c r="AZ6" s="174">
        <v>33.951000000000001</v>
      </c>
      <c r="BA6" s="174">
        <v>28.73</v>
      </c>
      <c r="BB6" s="174">
        <v>37.692999999999998</v>
      </c>
      <c r="BC6" s="174">
        <v>22.696999999999999</v>
      </c>
      <c r="BD6" s="174">
        <v>15.597</v>
      </c>
      <c r="BE6" s="174">
        <v>15</v>
      </c>
      <c r="BF6" s="174">
        <v>3.915</v>
      </c>
      <c r="BG6" s="174">
        <v>22.943999999999999</v>
      </c>
      <c r="BH6" s="174">
        <v>19.669</v>
      </c>
      <c r="BI6" s="174">
        <v>38.921999999999997</v>
      </c>
      <c r="BJ6" s="174">
        <v>106.18</v>
      </c>
      <c r="BK6" s="174">
        <v>47.756999999999998</v>
      </c>
      <c r="BL6" s="174">
        <v>-0.24199999999999999</v>
      </c>
      <c r="BM6" s="174">
        <v>17.018999999999998</v>
      </c>
      <c r="BN6" s="174">
        <v>28.041668320000053</v>
      </c>
      <c r="BO6" s="174">
        <v>0.2287232800000325</v>
      </c>
      <c r="BP6" s="174">
        <v>-4.673</v>
      </c>
      <c r="BQ6" s="174">
        <v>0</v>
      </c>
      <c r="BR6" s="174">
        <v>0</v>
      </c>
      <c r="BS6" s="174"/>
      <c r="BT6" s="174"/>
      <c r="BU6" s="174"/>
      <c r="BV6" s="174"/>
      <c r="BW6" s="174"/>
      <c r="BX6" s="174"/>
      <c r="BY6" s="174"/>
      <c r="BZ6" s="174"/>
      <c r="CA6" s="174"/>
      <c r="CB6" s="174"/>
      <c r="CC6" s="197"/>
    </row>
    <row r="7" spans="1:81" x14ac:dyDescent="0.4">
      <c r="B7" s="178" t="s">
        <v>710</v>
      </c>
      <c r="C7" s="49"/>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v>41</v>
      </c>
      <c r="AS7" s="174">
        <v>60</v>
      </c>
      <c r="AT7" s="174">
        <v>67.400000000000006</v>
      </c>
      <c r="AU7" s="174">
        <v>80.007999999999996</v>
      </c>
      <c r="AV7" s="174">
        <v>90.844999999999999</v>
      </c>
      <c r="AW7" s="174">
        <v>97.629000000000005</v>
      </c>
      <c r="AX7" s="174">
        <v>94.061999999999998</v>
      </c>
      <c r="AY7" s="174">
        <v>95.814999999999998</v>
      </c>
      <c r="AZ7" s="174">
        <v>96.2</v>
      </c>
      <c r="BA7" s="174">
        <v>96.498999999999995</v>
      </c>
      <c r="BB7" s="174">
        <v>97.774000000000001</v>
      </c>
      <c r="BC7" s="174">
        <v>98.138999999999996</v>
      </c>
      <c r="BD7" s="174">
        <v>99.977999999999994</v>
      </c>
      <c r="BE7" s="174">
        <v>103</v>
      </c>
      <c r="BF7" s="174">
        <v>108.88500000000001</v>
      </c>
      <c r="BG7" s="174">
        <v>116.81699999999999</v>
      </c>
      <c r="BH7" s="174">
        <v>128.03800000000001</v>
      </c>
      <c r="BI7" s="174">
        <v>138</v>
      </c>
      <c r="BJ7" s="174">
        <v>140.625</v>
      </c>
      <c r="BK7" s="174">
        <v>140.04400000000001</v>
      </c>
      <c r="BL7" s="174">
        <v>141.37299999999999</v>
      </c>
      <c r="BM7" s="174">
        <v>140.65799999999999</v>
      </c>
      <c r="BN7" s="174">
        <v>141.16998859000003</v>
      </c>
      <c r="BO7" s="174">
        <v>141.81741953000005</v>
      </c>
      <c r="BP7" s="174">
        <v>133.44800000000001</v>
      </c>
      <c r="BQ7" s="174">
        <v>8.7829999999999995</v>
      </c>
      <c r="BR7" s="174">
        <v>0</v>
      </c>
      <c r="BS7" s="174"/>
      <c r="BT7" s="174"/>
      <c r="BU7" s="174"/>
      <c r="BV7" s="174"/>
      <c r="BW7" s="174"/>
      <c r="BX7" s="174"/>
      <c r="BY7" s="174"/>
      <c r="BZ7" s="174"/>
      <c r="CA7" s="174"/>
      <c r="CB7" s="174"/>
      <c r="CC7" s="197"/>
    </row>
    <row r="8" spans="1:81" x14ac:dyDescent="0.4">
      <c r="B8" s="178" t="s">
        <v>711</v>
      </c>
      <c r="C8" s="49"/>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v>9</v>
      </c>
      <c r="AS8" s="174">
        <v>8</v>
      </c>
      <c r="AT8" s="174">
        <v>9</v>
      </c>
      <c r="AU8" s="174">
        <v>10.526</v>
      </c>
      <c r="AV8" s="174">
        <v>9.3279999999999994</v>
      </c>
      <c r="AW8" s="174">
        <v>10.25</v>
      </c>
      <c r="AX8" s="174">
        <v>12.47</v>
      </c>
      <c r="AY8" s="174">
        <v>9.7940000000000005</v>
      </c>
      <c r="AZ8" s="174">
        <v>4.3540000000000001</v>
      </c>
      <c r="BA8" s="174">
        <v>3.3069999999999999</v>
      </c>
      <c r="BB8" s="174">
        <v>7.0640000000000001</v>
      </c>
      <c r="BC8" s="174">
        <v>8.6059999999999999</v>
      </c>
      <c r="BD8" s="174">
        <v>10.646000000000001</v>
      </c>
      <c r="BE8" s="174">
        <v>18</v>
      </c>
      <c r="BF8" s="174">
        <v>22.731000000000002</v>
      </c>
      <c r="BG8" s="174">
        <v>15.106999999999999</v>
      </c>
      <c r="BH8" s="174">
        <v>13.105</v>
      </c>
      <c r="BI8" s="174">
        <v>13.8</v>
      </c>
      <c r="BJ8" s="174">
        <v>25.670999999999999</v>
      </c>
      <c r="BK8" s="174">
        <v>46.759</v>
      </c>
      <c r="BL8" s="174">
        <v>76.424000000000007</v>
      </c>
      <c r="BM8" s="174">
        <v>112.325</v>
      </c>
      <c r="BN8" s="174">
        <v>104.07482791000001</v>
      </c>
      <c r="BO8" s="174">
        <v>-15.364142810000091</v>
      </c>
      <c r="BP8" s="174">
        <v>-31.895999999999997</v>
      </c>
      <c r="BQ8" s="174">
        <v>0</v>
      </c>
      <c r="BR8" s="174">
        <v>0</v>
      </c>
      <c r="BS8" s="174"/>
      <c r="BT8" s="174"/>
      <c r="BU8" s="174"/>
      <c r="BV8" s="174"/>
      <c r="BW8" s="174"/>
      <c r="BX8" s="174"/>
      <c r="BY8" s="174"/>
      <c r="BZ8" s="174"/>
      <c r="CA8" s="174"/>
      <c r="CB8" s="174"/>
      <c r="CC8" s="197"/>
    </row>
    <row r="9" spans="1:81" s="219" customFormat="1" ht="24.75" customHeight="1" x14ac:dyDescent="0.4">
      <c r="B9" s="210" t="s">
        <v>712</v>
      </c>
      <c r="C9" s="93"/>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f t="shared" ref="AQ9:CC9" si="2">SUM(AQ10:AQ12)</f>
        <v>28.981999999999999</v>
      </c>
      <c r="AR9" s="282">
        <f t="shared" si="2"/>
        <v>34.043509999999998</v>
      </c>
      <c r="AS9" s="282">
        <f t="shared" si="2"/>
        <v>38.506481000000001</v>
      </c>
      <c r="AT9" s="282">
        <f t="shared" si="2"/>
        <v>56.6</v>
      </c>
      <c r="AU9" s="282">
        <f t="shared" si="2"/>
        <v>83.512</v>
      </c>
      <c r="AV9" s="282">
        <f t="shared" si="2"/>
        <v>84.15</v>
      </c>
      <c r="AW9" s="282">
        <f t="shared" si="2"/>
        <v>94.753</v>
      </c>
      <c r="AX9" s="282">
        <f t="shared" si="2"/>
        <v>82.932000000000002</v>
      </c>
      <c r="AY9" s="282">
        <f t="shared" si="2"/>
        <v>128.40300000000002</v>
      </c>
      <c r="AZ9" s="282">
        <f t="shared" si="2"/>
        <v>104.31100000000001</v>
      </c>
      <c r="BA9" s="282">
        <f t="shared" si="2"/>
        <v>57.370999999999995</v>
      </c>
      <c r="BB9" s="282">
        <f t="shared" si="2"/>
        <v>56.292000000000002</v>
      </c>
      <c r="BC9" s="282">
        <f t="shared" si="2"/>
        <v>55.803000000000004</v>
      </c>
      <c r="BD9" s="282">
        <f t="shared" si="2"/>
        <v>108.752</v>
      </c>
      <c r="BE9" s="282">
        <f t="shared" si="2"/>
        <v>115</v>
      </c>
      <c r="BF9" s="282">
        <f t="shared" si="2"/>
        <v>165.19399999999999</v>
      </c>
      <c r="BG9" s="282">
        <f t="shared" si="2"/>
        <v>173.21100000000001</v>
      </c>
      <c r="BH9" s="282">
        <f t="shared" si="2"/>
        <v>167.785</v>
      </c>
      <c r="BI9" s="282">
        <f t="shared" si="2"/>
        <v>173.726</v>
      </c>
      <c r="BJ9" s="282">
        <f t="shared" si="2"/>
        <v>170.185</v>
      </c>
      <c r="BK9" s="282">
        <f t="shared" si="2"/>
        <v>173.72</v>
      </c>
      <c r="BL9" s="282">
        <f t="shared" si="2"/>
        <v>394.42399999999998</v>
      </c>
      <c r="BM9" s="282">
        <f t="shared" si="2"/>
        <v>484.63600000000002</v>
      </c>
      <c r="BN9" s="282">
        <f t="shared" si="2"/>
        <v>610.91072703999998</v>
      </c>
      <c r="BO9" s="282">
        <f t="shared" si="2"/>
        <v>221.3284573898047</v>
      </c>
      <c r="BP9" s="282">
        <f t="shared" si="2"/>
        <v>224.721</v>
      </c>
      <c r="BQ9" s="282">
        <f t="shared" si="2"/>
        <v>89.62299999999999</v>
      </c>
      <c r="BR9" s="282">
        <f t="shared" si="2"/>
        <v>89.052999999999997</v>
      </c>
      <c r="BS9" s="282">
        <f t="shared" si="2"/>
        <v>73.740746990000005</v>
      </c>
      <c r="BT9" s="282">
        <f t="shared" si="2"/>
        <v>69.407407640000002</v>
      </c>
      <c r="BU9" s="282">
        <f t="shared" si="2"/>
        <v>176.87249709999998</v>
      </c>
      <c r="BV9" s="282">
        <f t="shared" si="2"/>
        <v>96.108252090000008</v>
      </c>
      <c r="BW9" s="282">
        <f t="shared" si="2"/>
        <v>60.134150729999995</v>
      </c>
      <c r="BX9" s="282">
        <f t="shared" si="2"/>
        <v>136.68757872458733</v>
      </c>
      <c r="BY9" s="282">
        <f t="shared" si="2"/>
        <v>176.97369524981062</v>
      </c>
      <c r="BZ9" s="282">
        <f t="shared" si="2"/>
        <v>172.18605282977734</v>
      </c>
      <c r="CA9" s="282">
        <f t="shared" si="2"/>
        <v>164.24444914736469</v>
      </c>
      <c r="CB9" s="282">
        <f t="shared" si="2"/>
        <v>160.52335434460929</v>
      </c>
      <c r="CC9" s="283">
        <f t="shared" si="2"/>
        <v>152.24801737261575</v>
      </c>
    </row>
    <row r="10" spans="1:81" x14ac:dyDescent="0.4">
      <c r="B10" s="178" t="s">
        <v>237</v>
      </c>
      <c r="C10" s="49"/>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v>14.981999999999999</v>
      </c>
      <c r="AR10" s="174">
        <v>19.041</v>
      </c>
      <c r="AS10" s="174">
        <v>23.1</v>
      </c>
      <c r="AT10" s="174">
        <v>29</v>
      </c>
      <c r="AU10" s="174">
        <v>37.561</v>
      </c>
      <c r="AV10" s="174">
        <v>46.265999999999998</v>
      </c>
      <c r="AW10" s="174">
        <v>59.125</v>
      </c>
      <c r="AX10" s="174">
        <v>60.497999999999998</v>
      </c>
      <c r="AY10" s="174">
        <v>46.542999999999999</v>
      </c>
      <c r="AZ10" s="174">
        <v>41.273000000000003</v>
      </c>
      <c r="BA10" s="174">
        <v>36.790999999999997</v>
      </c>
      <c r="BB10" s="174">
        <v>37.914999999999999</v>
      </c>
      <c r="BC10" s="174">
        <v>37.4</v>
      </c>
      <c r="BD10" s="174">
        <v>34.851999999999997</v>
      </c>
      <c r="BE10" s="174">
        <v>38</v>
      </c>
      <c r="BF10" s="174">
        <v>40.408999999999999</v>
      </c>
      <c r="BG10" s="174">
        <v>46.344000000000001</v>
      </c>
      <c r="BH10" s="174">
        <v>46.491</v>
      </c>
      <c r="BI10" s="174">
        <v>44.334000000000003</v>
      </c>
      <c r="BJ10" s="174">
        <v>46.637999999999998</v>
      </c>
      <c r="BK10" s="174">
        <v>46.658999999999999</v>
      </c>
      <c r="BL10" s="174">
        <v>50.039000000000001</v>
      </c>
      <c r="BM10" s="174">
        <v>47.561</v>
      </c>
      <c r="BN10" s="174">
        <v>44.601999999999997</v>
      </c>
      <c r="BO10" s="174">
        <v>46.558457389804701</v>
      </c>
      <c r="BP10" s="174">
        <v>43.945999999999998</v>
      </c>
      <c r="BQ10" s="174">
        <v>44.098999999999997</v>
      </c>
      <c r="BR10" s="174">
        <v>44.164999999999999</v>
      </c>
      <c r="BS10" s="174">
        <v>39.841999999999999</v>
      </c>
      <c r="BT10" s="174">
        <v>38.341528220000001</v>
      </c>
      <c r="BU10" s="174">
        <v>36.994</v>
      </c>
      <c r="BV10" s="174">
        <v>44.322000000000003</v>
      </c>
      <c r="BW10" s="174">
        <v>33.988</v>
      </c>
      <c r="BX10" s="174">
        <v>61.143391185710705</v>
      </c>
      <c r="BY10" s="174">
        <v>46.922108059804557</v>
      </c>
      <c r="BZ10" s="174">
        <v>43.821308551196005</v>
      </c>
      <c r="CA10" s="174">
        <v>35.806152010184498</v>
      </c>
      <c r="CB10" s="174">
        <v>32.956635652975159</v>
      </c>
      <c r="CC10" s="197">
        <v>24.792185111948911</v>
      </c>
    </row>
    <row r="11" spans="1:81" x14ac:dyDescent="0.4">
      <c r="B11" s="178" t="s">
        <v>271</v>
      </c>
      <c r="C11" s="49"/>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v>14</v>
      </c>
      <c r="AR11" s="174">
        <v>15</v>
      </c>
      <c r="AS11" s="174">
        <v>15</v>
      </c>
      <c r="AT11" s="174">
        <v>19</v>
      </c>
      <c r="AU11" s="174">
        <v>22.698</v>
      </c>
      <c r="AV11" s="174">
        <v>22.576000000000001</v>
      </c>
      <c r="AW11" s="174">
        <v>23.443000000000001</v>
      </c>
      <c r="AX11" s="174">
        <v>22.434000000000001</v>
      </c>
      <c r="AY11" s="174">
        <v>21.899000000000001</v>
      </c>
      <c r="AZ11" s="174">
        <v>22.006</v>
      </c>
      <c r="BA11" s="174">
        <v>19.994</v>
      </c>
      <c r="BB11" s="174">
        <v>18.376999999999999</v>
      </c>
      <c r="BC11" s="174">
        <v>17.431000000000001</v>
      </c>
      <c r="BD11" s="174">
        <v>44.381999999999998</v>
      </c>
      <c r="BE11" s="174">
        <v>61</v>
      </c>
      <c r="BF11" s="174">
        <v>110.63800000000001</v>
      </c>
      <c r="BG11" s="174">
        <v>120.54600000000001</v>
      </c>
      <c r="BH11" s="174">
        <v>119.50700000000001</v>
      </c>
      <c r="BI11" s="174">
        <v>120.578</v>
      </c>
      <c r="BJ11" s="174">
        <v>120.111</v>
      </c>
      <c r="BK11" s="174">
        <v>123.071</v>
      </c>
      <c r="BL11" s="174">
        <v>133.291</v>
      </c>
      <c r="BM11" s="174">
        <v>138.81399999999999</v>
      </c>
      <c r="BN11" s="174">
        <v>130.89869660000002</v>
      </c>
      <c r="BO11" s="174">
        <v>46.04</v>
      </c>
      <c r="BP11" s="174">
        <v>39.037999999999997</v>
      </c>
      <c r="BQ11" s="174">
        <v>37.116999999999997</v>
      </c>
      <c r="BR11" s="174">
        <v>33.851999999999997</v>
      </c>
      <c r="BS11" s="174">
        <v>30.114000000000001</v>
      </c>
      <c r="BT11" s="174">
        <v>27.888000000000002</v>
      </c>
      <c r="BU11" s="174">
        <v>25.613999999999965</v>
      </c>
      <c r="BV11" s="174">
        <v>24.831</v>
      </c>
      <c r="BW11" s="174">
        <v>25.919</v>
      </c>
      <c r="BX11" s="174">
        <v>28.108088023761248</v>
      </c>
      <c r="BY11" s="174">
        <v>30.034742368121346</v>
      </c>
      <c r="BZ11" s="174">
        <v>28.188847669085042</v>
      </c>
      <c r="CA11" s="174">
        <v>28.001882422689917</v>
      </c>
      <c r="CB11" s="174">
        <v>27.839770091288653</v>
      </c>
      <c r="CC11" s="197">
        <v>27.728883660321358</v>
      </c>
    </row>
    <row r="12" spans="1:81" x14ac:dyDescent="0.4">
      <c r="B12" s="178" t="s">
        <v>226</v>
      </c>
      <c r="C12" s="49"/>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v>0</v>
      </c>
      <c r="AR12" s="174">
        <v>2.5100000000000001E-3</v>
      </c>
      <c r="AS12" s="174">
        <v>0.40648099999999998</v>
      </c>
      <c r="AT12" s="174">
        <v>8.6</v>
      </c>
      <c r="AU12" s="174">
        <v>23.253</v>
      </c>
      <c r="AV12" s="174">
        <v>15.308</v>
      </c>
      <c r="AW12" s="174">
        <v>12.185</v>
      </c>
      <c r="AX12" s="174">
        <v>0</v>
      </c>
      <c r="AY12" s="174">
        <v>59.960999999999999</v>
      </c>
      <c r="AZ12" s="174">
        <v>41.031999999999996</v>
      </c>
      <c r="BA12" s="174">
        <v>0.58599999999999997</v>
      </c>
      <c r="BB12" s="174">
        <v>0</v>
      </c>
      <c r="BC12" s="174">
        <v>0.97199999999999998</v>
      </c>
      <c r="BD12" s="174">
        <v>29.518000000000001</v>
      </c>
      <c r="BE12" s="174">
        <v>16</v>
      </c>
      <c r="BF12" s="174">
        <v>14.147</v>
      </c>
      <c r="BG12" s="174">
        <v>6.3209999999999997</v>
      </c>
      <c r="BH12" s="174">
        <v>1.7869999999999999</v>
      </c>
      <c r="BI12" s="174">
        <v>8.8140000000000001</v>
      </c>
      <c r="BJ12" s="174">
        <v>3.4359999999999999</v>
      </c>
      <c r="BK12" s="174">
        <v>3.99</v>
      </c>
      <c r="BL12" s="174">
        <v>211.09399999999999</v>
      </c>
      <c r="BM12" s="174">
        <v>298.26100000000002</v>
      </c>
      <c r="BN12" s="174">
        <v>435.41003044000001</v>
      </c>
      <c r="BO12" s="174">
        <v>128.72999999999999</v>
      </c>
      <c r="BP12" s="174">
        <v>141.73699999999999</v>
      </c>
      <c r="BQ12" s="174">
        <v>8.4069999999999965</v>
      </c>
      <c r="BR12" s="174">
        <v>11.036000000000001</v>
      </c>
      <c r="BS12" s="174">
        <v>3.7847469900000021</v>
      </c>
      <c r="BT12" s="174">
        <v>3.1778794199999973</v>
      </c>
      <c r="BU12" s="174">
        <v>114.2644971</v>
      </c>
      <c r="BV12" s="174">
        <v>26.955252089999995</v>
      </c>
      <c r="BW12" s="174">
        <v>0.22715072999999819</v>
      </c>
      <c r="BX12" s="174">
        <v>47.436099515115366</v>
      </c>
      <c r="BY12" s="174">
        <v>100.01684482188472</v>
      </c>
      <c r="BZ12" s="174">
        <v>100.17589660949631</v>
      </c>
      <c r="CA12" s="174">
        <v>100.43641471449028</v>
      </c>
      <c r="CB12" s="174">
        <v>99.72694860034548</v>
      </c>
      <c r="CC12" s="197">
        <v>99.72694860034548</v>
      </c>
    </row>
    <row r="13" spans="1:81" s="219" customFormat="1" ht="26.25" customHeight="1" x14ac:dyDescent="0.4">
      <c r="B13" s="264" t="s">
        <v>713</v>
      </c>
      <c r="C13" s="210"/>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174">
        <v>23.742129412884193</v>
      </c>
      <c r="AR13" s="174">
        <v>124.55443691978304</v>
      </c>
      <c r="AS13" s="174">
        <v>107.73044960785994</v>
      </c>
      <c r="AT13" s="174">
        <v>126.97640117994101</v>
      </c>
      <c r="AU13" s="174">
        <v>172.18</v>
      </c>
      <c r="AV13" s="174">
        <v>172.37799999999999</v>
      </c>
      <c r="AW13" s="174">
        <v>194.25600000000003</v>
      </c>
      <c r="AX13" s="174">
        <v>187.28899999999999</v>
      </c>
      <c r="AY13" s="174">
        <v>214.38800000000001</v>
      </c>
      <c r="AZ13" s="174">
        <v>197.916</v>
      </c>
      <c r="BA13" s="174">
        <v>164.20699999999999</v>
      </c>
      <c r="BB13" s="174">
        <v>176.72299999999998</v>
      </c>
      <c r="BC13" s="174">
        <v>163.03138294517106</v>
      </c>
      <c r="BD13" s="174">
        <v>199.31266883868574</v>
      </c>
      <c r="BE13" s="174">
        <v>223.009962981786</v>
      </c>
      <c r="BF13" s="174">
        <v>271.56763858619945</v>
      </c>
      <c r="BG13" s="174">
        <v>297.69167471771999</v>
      </c>
      <c r="BH13" s="174">
        <v>296.03603723607625</v>
      </c>
      <c r="BI13" s="174">
        <v>323.58529987590123</v>
      </c>
      <c r="BJ13" s="174">
        <f t="shared" ref="BJ13:CC13" si="3">SUM(BJ14:BJ19)</f>
        <v>397.09139123869591</v>
      </c>
      <c r="BK13" s="174">
        <f t="shared" si="3"/>
        <v>365.57602716769622</v>
      </c>
      <c r="BL13" s="174">
        <f t="shared" si="3"/>
        <v>428.08124799166512</v>
      </c>
      <c r="BM13" s="174">
        <f t="shared" si="3"/>
        <v>523.25416753056652</v>
      </c>
      <c r="BN13" s="174">
        <f t="shared" si="3"/>
        <v>581.59344393140691</v>
      </c>
      <c r="BO13" s="174">
        <f t="shared" si="3"/>
        <v>238.92399636036316</v>
      </c>
      <c r="BP13" s="174">
        <f t="shared" si="3"/>
        <v>211.24968195335762</v>
      </c>
      <c r="BQ13" s="174">
        <f t="shared" si="3"/>
        <v>75.084993981267189</v>
      </c>
      <c r="BR13" s="174">
        <f t="shared" si="3"/>
        <v>66.170281157308693</v>
      </c>
      <c r="BS13" s="174">
        <f t="shared" si="3"/>
        <v>57.56398189623264</v>
      </c>
      <c r="BT13" s="174">
        <f t="shared" si="3"/>
        <v>54.761063785330307</v>
      </c>
      <c r="BU13" s="174">
        <f t="shared" si="3"/>
        <v>111.30444023002792</v>
      </c>
      <c r="BV13" s="174">
        <f t="shared" si="3"/>
        <v>63.537856715465999</v>
      </c>
      <c r="BW13" s="174">
        <f t="shared" si="3"/>
        <v>40.242941372730336</v>
      </c>
      <c r="BX13" s="174">
        <f t="shared" si="3"/>
        <v>89.766038263874137</v>
      </c>
      <c r="BY13" s="174">
        <f t="shared" si="3"/>
        <v>106.34388173053404</v>
      </c>
      <c r="BZ13" s="174">
        <f t="shared" si="3"/>
        <v>102.64797014091261</v>
      </c>
      <c r="CA13" s="174">
        <f t="shared" si="3"/>
        <v>96.921741726705903</v>
      </c>
      <c r="CB13" s="174">
        <f t="shared" si="3"/>
        <v>99.761524918136629</v>
      </c>
      <c r="CC13" s="197">
        <f t="shared" si="3"/>
        <v>94.710101003115398</v>
      </c>
    </row>
    <row r="14" spans="1:81" x14ac:dyDescent="0.4">
      <c r="B14" s="234" t="s">
        <v>709</v>
      </c>
      <c r="C14" s="65"/>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v>100.44628</v>
      </c>
      <c r="BK14" s="174">
        <v>44.748308999999999</v>
      </c>
      <c r="BL14" s="174">
        <v>-0.225302</v>
      </c>
      <c r="BM14" s="174">
        <v>15.793631999999999</v>
      </c>
      <c r="BN14" s="174">
        <v>25.79833485440005</v>
      </c>
      <c r="BO14" s="174">
        <v>0.21019669432002988</v>
      </c>
      <c r="BP14" s="174">
        <v>-4.303833</v>
      </c>
      <c r="BQ14" s="174">
        <v>0</v>
      </c>
      <c r="BR14" s="174">
        <v>0</v>
      </c>
      <c r="BS14" s="174"/>
      <c r="BT14" s="174"/>
      <c r="BU14" s="174"/>
      <c r="BV14" s="174"/>
      <c r="BW14" s="174"/>
      <c r="BX14" s="174"/>
      <c r="BY14" s="174"/>
      <c r="BZ14" s="174"/>
      <c r="CA14" s="174"/>
      <c r="CB14" s="174"/>
      <c r="CC14" s="197"/>
    </row>
    <row r="15" spans="1:81" x14ac:dyDescent="0.4">
      <c r="B15" s="234" t="s">
        <v>710</v>
      </c>
      <c r="C15" s="65"/>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v>126.84375</v>
      </c>
      <c r="BK15" s="174">
        <v>126.17964400000001</v>
      </c>
      <c r="BL15" s="174">
        <v>127.659819</v>
      </c>
      <c r="BM15" s="174">
        <v>127.99877999999998</v>
      </c>
      <c r="BN15" s="174">
        <v>129.31170954844004</v>
      </c>
      <c r="BO15" s="174">
        <v>131.89020016290004</v>
      </c>
      <c r="BP15" s="174">
        <v>124.90732800000001</v>
      </c>
      <c r="BQ15" s="174">
        <v>8.2208879999999986</v>
      </c>
      <c r="BR15" s="174">
        <v>0</v>
      </c>
      <c r="BS15" s="174"/>
      <c r="BT15" s="174"/>
      <c r="BU15" s="174"/>
      <c r="BV15" s="174"/>
      <c r="BW15" s="174"/>
      <c r="BX15" s="174"/>
      <c r="BY15" s="174"/>
      <c r="BZ15" s="174"/>
      <c r="CA15" s="174"/>
      <c r="CB15" s="174"/>
      <c r="CC15" s="197"/>
    </row>
    <row r="16" spans="1:81" x14ac:dyDescent="0.4">
      <c r="B16" s="234" t="s">
        <v>711</v>
      </c>
      <c r="C16" s="65"/>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v>25.234593</v>
      </c>
      <c r="BK16" s="174">
        <v>46.104374</v>
      </c>
      <c r="BL16" s="174">
        <v>75.277640000000005</v>
      </c>
      <c r="BM16" s="174">
        <v>110.86477500000001</v>
      </c>
      <c r="BN16" s="174">
        <v>102.72185514717</v>
      </c>
      <c r="BO16" s="174">
        <v>-15.28732209595009</v>
      </c>
      <c r="BP16" s="174">
        <v>-31.768415999999998</v>
      </c>
      <c r="BQ16" s="174">
        <v>0</v>
      </c>
      <c r="BR16" s="174">
        <v>0</v>
      </c>
      <c r="BS16" s="174"/>
      <c r="BT16" s="174"/>
      <c r="BU16" s="174"/>
      <c r="BV16" s="174"/>
      <c r="BW16" s="174"/>
      <c r="BX16" s="174"/>
      <c r="BY16" s="174"/>
      <c r="BZ16" s="174"/>
      <c r="CA16" s="174"/>
      <c r="CB16" s="174"/>
      <c r="CC16" s="197"/>
    </row>
    <row r="17" spans="1:81" x14ac:dyDescent="0.4">
      <c r="B17" s="234" t="s">
        <v>237</v>
      </c>
      <c r="C17" s="65"/>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v>23.645465999999999</v>
      </c>
      <c r="BK17" s="174">
        <v>24.26268</v>
      </c>
      <c r="BL17" s="174">
        <v>26.420592000000003</v>
      </c>
      <c r="BM17" s="174">
        <v>25.445135000000001</v>
      </c>
      <c r="BN17" s="174">
        <v>24.263487999999999</v>
      </c>
      <c r="BO17" s="174">
        <v>25.234683905274146</v>
      </c>
      <c r="BP17" s="174">
        <v>25.400787999999999</v>
      </c>
      <c r="BQ17" s="174">
        <v>26.194805999999996</v>
      </c>
      <c r="BR17" s="174">
        <v>27.426465</v>
      </c>
      <c r="BS17" s="174">
        <v>25.544037070000002</v>
      </c>
      <c r="BT17" s="174">
        <v>25.261430920000002</v>
      </c>
      <c r="BU17" s="174">
        <v>25.523962900000001</v>
      </c>
      <c r="BV17" s="174">
        <v>31.846040880000004</v>
      </c>
      <c r="BW17" s="174">
        <v>24.345475053334251</v>
      </c>
      <c r="BX17" s="174">
        <v>43.796778415557768</v>
      </c>
      <c r="BY17" s="174">
        <v>33.610127433795043</v>
      </c>
      <c r="BZ17" s="174">
        <v>31.389036546357687</v>
      </c>
      <c r="CA17" s="174">
        <v>25.647810418966714</v>
      </c>
      <c r="CB17" s="174">
        <v>23.606712696579173</v>
      </c>
      <c r="CC17" s="197">
        <v>17.758547845139375</v>
      </c>
    </row>
    <row r="18" spans="1:81" x14ac:dyDescent="0.4">
      <c r="B18" s="234" t="s">
        <v>271</v>
      </c>
      <c r="C18" s="65"/>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v>119.870778</v>
      </c>
      <c r="BK18" s="174">
        <v>123.071</v>
      </c>
      <c r="BL18" s="174">
        <v>133.291</v>
      </c>
      <c r="BM18" s="174">
        <v>138.81399999999999</v>
      </c>
      <c r="BN18" s="174">
        <v>130.89869660000002</v>
      </c>
      <c r="BO18" s="174">
        <v>46.04</v>
      </c>
      <c r="BP18" s="174">
        <v>39.037999999999997</v>
      </c>
      <c r="BQ18" s="174">
        <v>37.116999999999997</v>
      </c>
      <c r="BR18" s="174">
        <v>33.851999999999997</v>
      </c>
      <c r="BS18" s="174">
        <v>30.109000000000002</v>
      </c>
      <c r="BT18" s="174">
        <v>27.880500000000001</v>
      </c>
      <c r="BU18" s="174">
        <v>25.610500000000002</v>
      </c>
      <c r="BV18" s="174">
        <v>24.826999999999998</v>
      </c>
      <c r="BW18" s="174">
        <v>25.9147748797783</v>
      </c>
      <c r="BX18" s="174">
        <v>28.103506054892772</v>
      </c>
      <c r="BY18" s="174">
        <v>30.029846330568482</v>
      </c>
      <c r="BZ18" s="174">
        <v>28.184252535387255</v>
      </c>
      <c r="CA18" s="174">
        <v>27.997317766658849</v>
      </c>
      <c r="CB18" s="174">
        <v>27.835231861589214</v>
      </c>
      <c r="CC18" s="197">
        <v>27.724363506492956</v>
      </c>
    </row>
    <row r="19" spans="1:81" x14ac:dyDescent="0.4">
      <c r="B19" s="234" t="s">
        <v>226</v>
      </c>
      <c r="C19" s="65"/>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v>1.0505242386959734</v>
      </c>
      <c r="BK19" s="174">
        <v>1.210020167696229</v>
      </c>
      <c r="BL19" s="174">
        <v>65.657498991665165</v>
      </c>
      <c r="BM19" s="174">
        <v>104.33784553056645</v>
      </c>
      <c r="BN19" s="174">
        <v>168.59935978139674</v>
      </c>
      <c r="BO19" s="174">
        <v>50.836237693819029</v>
      </c>
      <c r="BP19" s="174">
        <v>57.975814953357627</v>
      </c>
      <c r="BQ19" s="174">
        <v>3.5522999812671952</v>
      </c>
      <c r="BR19" s="174">
        <v>4.8918161573086953</v>
      </c>
      <c r="BS19" s="174">
        <v>1.9109448262326334</v>
      </c>
      <c r="BT19" s="174">
        <v>1.6191328653303012</v>
      </c>
      <c r="BU19" s="174">
        <v>60.169977330027926</v>
      </c>
      <c r="BV19" s="174">
        <v>6.8648158354659987</v>
      </c>
      <c r="BW19" s="174">
        <v>-10.017308560382212</v>
      </c>
      <c r="BX19" s="174">
        <v>17.865753793423593</v>
      </c>
      <c r="BY19" s="174">
        <v>42.703907966170512</v>
      </c>
      <c r="BZ19" s="174">
        <v>43.074681059167659</v>
      </c>
      <c r="CA19" s="174">
        <v>43.276613541080337</v>
      </c>
      <c r="CB19" s="174">
        <v>48.319580359968242</v>
      </c>
      <c r="CC19" s="197">
        <v>49.227189651483073</v>
      </c>
    </row>
    <row r="20" spans="1:81" s="219" customFormat="1" ht="26.25" customHeight="1" x14ac:dyDescent="0.4">
      <c r="B20" s="264" t="s">
        <v>714</v>
      </c>
      <c r="C20" s="210"/>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174">
        <v>5.2398705871158064</v>
      </c>
      <c r="AR20" s="174">
        <v>27.489073080216954</v>
      </c>
      <c r="AS20" s="174">
        <v>23.776031392140069</v>
      </c>
      <c r="AT20" s="174">
        <v>28.023598820058993</v>
      </c>
      <c r="AU20" s="174">
        <v>38</v>
      </c>
      <c r="AV20" s="174">
        <v>39.200000000000003</v>
      </c>
      <c r="AW20" s="174">
        <v>40.200000000000003</v>
      </c>
      <c r="AX20" s="174">
        <v>30.1</v>
      </c>
      <c r="AY20" s="174">
        <v>51.6</v>
      </c>
      <c r="AZ20" s="174">
        <v>40.9</v>
      </c>
      <c r="BA20" s="174">
        <v>21.7</v>
      </c>
      <c r="BB20" s="174">
        <v>22.1</v>
      </c>
      <c r="BC20" s="174">
        <v>22.213617054828948</v>
      </c>
      <c r="BD20" s="174">
        <v>35.660331161314261</v>
      </c>
      <c r="BE20" s="174">
        <v>27.990037018213997</v>
      </c>
      <c r="BF20" s="174">
        <v>29.15736141380097</v>
      </c>
      <c r="BG20" s="174">
        <v>30.387325282280013</v>
      </c>
      <c r="BH20" s="174">
        <v>32.560962763923698</v>
      </c>
      <c r="BI20" s="174">
        <v>40.862700124098772</v>
      </c>
      <c r="BJ20" s="174">
        <f t="shared" ref="BJ20:CC20" si="4">SUM(BJ21:BJ26)</f>
        <v>45.569608761304032</v>
      </c>
      <c r="BK20" s="174">
        <f t="shared" si="4"/>
        <v>42.703972832303776</v>
      </c>
      <c r="BL20" s="174">
        <f t="shared" si="4"/>
        <v>183.89775200833483</v>
      </c>
      <c r="BM20" s="174">
        <f t="shared" si="4"/>
        <v>231.38383246943357</v>
      </c>
      <c r="BN20" s="174">
        <f t="shared" si="4"/>
        <v>302.6037679285933</v>
      </c>
      <c r="BO20" s="174">
        <f t="shared" si="4"/>
        <v>109.08646102944152</v>
      </c>
      <c r="BP20" s="174">
        <f t="shared" si="4"/>
        <v>110.35031804664237</v>
      </c>
      <c r="BQ20" s="174">
        <f t="shared" si="4"/>
        <v>23.321006018732803</v>
      </c>
      <c r="BR20" s="174">
        <f t="shared" si="4"/>
        <v>22.882718842691304</v>
      </c>
      <c r="BS20" s="174">
        <f t="shared" si="4"/>
        <v>16.176765093767365</v>
      </c>
      <c r="BT20" s="174">
        <f t="shared" si="4"/>
        <v>14.646343854669695</v>
      </c>
      <c r="BU20" s="174">
        <f t="shared" si="4"/>
        <v>65.568056869972068</v>
      </c>
      <c r="BV20" s="174">
        <f t="shared" si="4"/>
        <v>32.570395374534002</v>
      </c>
      <c r="BW20" s="174">
        <f t="shared" si="4"/>
        <v>19.891209357269656</v>
      </c>
      <c r="BX20" s="174">
        <f t="shared" si="4"/>
        <v>46.921540460713203</v>
      </c>
      <c r="BY20" s="174">
        <f t="shared" si="4"/>
        <v>70.629813519276595</v>
      </c>
      <c r="BZ20" s="174">
        <f t="shared" si="4"/>
        <v>69.538082688864733</v>
      </c>
      <c r="CA20" s="174">
        <f t="shared" si="4"/>
        <v>67.322707420658816</v>
      </c>
      <c r="CB20" s="174">
        <f t="shared" si="4"/>
        <v>60.761829426472673</v>
      </c>
      <c r="CC20" s="197">
        <f t="shared" si="4"/>
        <v>57.537916369500344</v>
      </c>
    </row>
    <row r="21" spans="1:81" x14ac:dyDescent="0.4">
      <c r="B21" s="234" t="s">
        <v>709</v>
      </c>
      <c r="C21" s="49"/>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v>5.7337199999999999</v>
      </c>
      <c r="BK21" s="174">
        <v>3.0086909999999998</v>
      </c>
      <c r="BL21" s="174">
        <v>-1.6698000000000001E-2</v>
      </c>
      <c r="BM21" s="174">
        <v>1.2253679999999998</v>
      </c>
      <c r="BN21" s="174">
        <v>2.2433334656000041</v>
      </c>
      <c r="BO21" s="174">
        <v>1.8526585680002632E-2</v>
      </c>
      <c r="BP21" s="174">
        <v>-0.36916700000000002</v>
      </c>
      <c r="BQ21" s="174">
        <v>0</v>
      </c>
      <c r="BR21" s="174">
        <v>0</v>
      </c>
      <c r="BS21" s="174"/>
      <c r="BT21" s="174"/>
      <c r="BU21" s="174"/>
      <c r="BV21" s="174"/>
      <c r="BW21" s="174"/>
      <c r="BX21" s="174"/>
      <c r="BY21" s="174"/>
      <c r="BZ21" s="174"/>
      <c r="CA21" s="174"/>
      <c r="CB21" s="174"/>
      <c r="CC21" s="197"/>
    </row>
    <row r="22" spans="1:81" x14ac:dyDescent="0.4">
      <c r="B22" s="234" t="s">
        <v>710</v>
      </c>
      <c r="C22" s="49"/>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v>13.78125</v>
      </c>
      <c r="BK22" s="174">
        <v>13.864356000000003</v>
      </c>
      <c r="BL22" s="174">
        <v>13.713180999999999</v>
      </c>
      <c r="BM22" s="174">
        <v>12.659219999999998</v>
      </c>
      <c r="BN22" s="174">
        <v>11.858279041560003</v>
      </c>
      <c r="BO22" s="174">
        <v>9.9272193671000046</v>
      </c>
      <c r="BP22" s="174">
        <v>8.5406720000000007</v>
      </c>
      <c r="BQ22" s="174">
        <v>0.56211199999999995</v>
      </c>
      <c r="BR22" s="174">
        <v>0</v>
      </c>
      <c r="BS22" s="174"/>
      <c r="BT22" s="174"/>
      <c r="BU22" s="174"/>
      <c r="BV22" s="174"/>
      <c r="BW22" s="174"/>
      <c r="BX22" s="174"/>
      <c r="BY22" s="174"/>
      <c r="BZ22" s="174"/>
      <c r="CA22" s="174"/>
      <c r="CB22" s="174"/>
      <c r="CC22" s="197"/>
    </row>
    <row r="23" spans="1:81" x14ac:dyDescent="0.4">
      <c r="B23" s="234" t="s">
        <v>711</v>
      </c>
      <c r="C23" s="49"/>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v>0.43640700000000004</v>
      </c>
      <c r="BK23" s="174">
        <v>0.65462600000000004</v>
      </c>
      <c r="BL23" s="174">
        <v>1.14636</v>
      </c>
      <c r="BM23" s="174">
        <v>1.4602249999999999</v>
      </c>
      <c r="BN23" s="174">
        <v>1.3529727628300001</v>
      </c>
      <c r="BO23" s="174">
        <v>-7.682071405000046E-2</v>
      </c>
      <c r="BP23" s="174">
        <v>-0.127584</v>
      </c>
      <c r="BQ23" s="174">
        <v>0</v>
      </c>
      <c r="BR23" s="174">
        <v>0</v>
      </c>
      <c r="BS23" s="174"/>
      <c r="BT23" s="174"/>
      <c r="BU23" s="174"/>
      <c r="BV23" s="174"/>
      <c r="BW23" s="174"/>
      <c r="BX23" s="174"/>
      <c r="BY23" s="174"/>
      <c r="BZ23" s="174"/>
      <c r="CA23" s="174"/>
      <c r="CB23" s="174"/>
      <c r="CC23" s="197"/>
    </row>
    <row r="24" spans="1:81" x14ac:dyDescent="0.4">
      <c r="B24" s="234" t="s">
        <v>237</v>
      </c>
      <c r="C24" s="49"/>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v>22.992533999999999</v>
      </c>
      <c r="BK24" s="174">
        <v>22.396319999999999</v>
      </c>
      <c r="BL24" s="174">
        <v>23.618407999999999</v>
      </c>
      <c r="BM24" s="174">
        <v>22.115864999999999</v>
      </c>
      <c r="BN24" s="174">
        <v>20.338511999999998</v>
      </c>
      <c r="BO24" s="174">
        <v>21.323773484530555</v>
      </c>
      <c r="BP24" s="174">
        <v>18.545211999999999</v>
      </c>
      <c r="BQ24" s="174">
        <v>17.904194</v>
      </c>
      <c r="BR24" s="174">
        <v>16.738534999999999</v>
      </c>
      <c r="BS24" s="174">
        <v>14.297962929999997</v>
      </c>
      <c r="BT24" s="174">
        <v>13.080097299999998</v>
      </c>
      <c r="BU24" s="174">
        <v>11.470037099999999</v>
      </c>
      <c r="BV24" s="174">
        <v>12.475959119999999</v>
      </c>
      <c r="BW24" s="174">
        <v>9.6425249466657483</v>
      </c>
      <c r="BX24" s="174">
        <v>17.346612770152937</v>
      </c>
      <c r="BY24" s="174">
        <v>13.311980626009515</v>
      </c>
      <c r="BZ24" s="174">
        <v>12.43227200483831</v>
      </c>
      <c r="CA24" s="174">
        <v>10.158341591217777</v>
      </c>
      <c r="CB24" s="174">
        <v>9.3499229563959858</v>
      </c>
      <c r="CC24" s="197">
        <v>7.033637266809535</v>
      </c>
    </row>
    <row r="25" spans="1:81" x14ac:dyDescent="0.4">
      <c r="B25" s="234" t="s">
        <v>271</v>
      </c>
      <c r="C25" s="49"/>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v>0.24022200000000002</v>
      </c>
      <c r="BK25" s="174">
        <v>0</v>
      </c>
      <c r="BL25" s="174">
        <v>0</v>
      </c>
      <c r="BM25" s="174">
        <v>0</v>
      </c>
      <c r="BN25" s="174">
        <v>0</v>
      </c>
      <c r="BO25" s="174">
        <v>0</v>
      </c>
      <c r="BP25" s="174">
        <v>0</v>
      </c>
      <c r="BQ25" s="174">
        <v>0</v>
      </c>
      <c r="BR25" s="174">
        <v>0</v>
      </c>
      <c r="BS25" s="174">
        <v>4.9999999999990052E-3</v>
      </c>
      <c r="BT25" s="174">
        <v>7.5000000000002842E-3</v>
      </c>
      <c r="BU25" s="174">
        <v>3.4999999999989484E-3</v>
      </c>
      <c r="BV25" s="174">
        <v>4.0000000000013358E-3</v>
      </c>
      <c r="BW25" s="174">
        <v>4.2251202216974093E-3</v>
      </c>
      <c r="BX25" s="174">
        <v>4.5819688684929361E-3</v>
      </c>
      <c r="BY25" s="174">
        <v>4.896037552878596E-3</v>
      </c>
      <c r="BZ25" s="174">
        <v>4.5951336977907431E-3</v>
      </c>
      <c r="CA25" s="174">
        <v>4.5646560310856898E-3</v>
      </c>
      <c r="CB25" s="174">
        <v>4.5382296994525007E-3</v>
      </c>
      <c r="CC25" s="197">
        <v>4.5201538284018739E-3</v>
      </c>
    </row>
    <row r="26" spans="1:81" s="291" customFormat="1" ht="26.25" customHeight="1" thickBot="1" x14ac:dyDescent="0.4">
      <c r="B26" s="448" t="s">
        <v>226</v>
      </c>
      <c r="C26" s="78"/>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v>2.3854757613040265</v>
      </c>
      <c r="BK26" s="449">
        <v>2.7799798323037712</v>
      </c>
      <c r="BL26" s="449">
        <v>145.43650100833483</v>
      </c>
      <c r="BM26" s="449">
        <v>193.92315446943357</v>
      </c>
      <c r="BN26" s="449">
        <v>266.81067065860327</v>
      </c>
      <c r="BO26" s="449">
        <v>77.89376230618096</v>
      </c>
      <c r="BP26" s="449">
        <v>83.761185046642368</v>
      </c>
      <c r="BQ26" s="449">
        <v>4.8547000187328013</v>
      </c>
      <c r="BR26" s="449">
        <v>6.144183842691306</v>
      </c>
      <c r="BS26" s="449">
        <v>1.8738021637673685</v>
      </c>
      <c r="BT26" s="449">
        <v>1.5587465546696961</v>
      </c>
      <c r="BU26" s="449">
        <v>54.094519769972067</v>
      </c>
      <c r="BV26" s="449">
        <v>20.090436254533998</v>
      </c>
      <c r="BW26" s="449">
        <v>10.24445929038221</v>
      </c>
      <c r="BX26" s="449">
        <v>29.570345721691773</v>
      </c>
      <c r="BY26" s="449">
        <v>57.312936855714199</v>
      </c>
      <c r="BZ26" s="449">
        <v>57.101215550328639</v>
      </c>
      <c r="CA26" s="449">
        <v>57.159801173409946</v>
      </c>
      <c r="CB26" s="449">
        <v>51.407368240377238</v>
      </c>
      <c r="CC26" s="450">
        <v>50.499758948862407</v>
      </c>
    </row>
    <row r="27" spans="1:81" ht="26.25" customHeight="1" x14ac:dyDescent="0.4">
      <c r="A27" s="322"/>
      <c r="B27" s="154" t="s">
        <v>707</v>
      </c>
      <c r="D27" s="47" t="s">
        <v>141</v>
      </c>
      <c r="E27" s="47" t="s">
        <v>142</v>
      </c>
      <c r="F27" s="47" t="s">
        <v>143</v>
      </c>
      <c r="G27" s="47" t="s">
        <v>144</v>
      </c>
      <c r="H27" s="47" t="s">
        <v>145</v>
      </c>
      <c r="I27" s="47" t="s">
        <v>146</v>
      </c>
      <c r="J27" s="47" t="s">
        <v>147</v>
      </c>
      <c r="K27" s="47" t="s">
        <v>148</v>
      </c>
      <c r="L27" s="47" t="s">
        <v>149</v>
      </c>
      <c r="M27" s="47" t="s">
        <v>150</v>
      </c>
      <c r="N27" s="47" t="s">
        <v>151</v>
      </c>
      <c r="O27" s="47" t="s">
        <v>152</v>
      </c>
      <c r="P27" s="47" t="s">
        <v>153</v>
      </c>
      <c r="Q27" s="47" t="s">
        <v>154</v>
      </c>
      <c r="R27" s="47" t="s">
        <v>155</v>
      </c>
      <c r="S27" s="47" t="s">
        <v>156</v>
      </c>
      <c r="T27" s="47" t="s">
        <v>157</v>
      </c>
      <c r="U27" s="47" t="s">
        <v>158</v>
      </c>
      <c r="V27" s="47" t="s">
        <v>159</v>
      </c>
      <c r="W27" s="47" t="s">
        <v>160</v>
      </c>
      <c r="X27" s="47" t="s">
        <v>161</v>
      </c>
      <c r="Y27" s="47" t="s">
        <v>162</v>
      </c>
      <c r="Z27" s="47" t="s">
        <v>163</v>
      </c>
      <c r="AA27" s="47" t="s">
        <v>164</v>
      </c>
      <c r="AB27" s="47" t="s">
        <v>165</v>
      </c>
      <c r="AC27" s="47" t="s">
        <v>166</v>
      </c>
      <c r="AD27" s="47" t="s">
        <v>167</v>
      </c>
      <c r="AE27" s="47" t="s">
        <v>168</v>
      </c>
      <c r="AF27" s="47" t="s">
        <v>169</v>
      </c>
      <c r="AG27" s="47" t="s">
        <v>170</v>
      </c>
      <c r="AH27" s="47" t="s">
        <v>171</v>
      </c>
      <c r="AI27" s="47" t="s">
        <v>172</v>
      </c>
      <c r="AJ27" s="47" t="s">
        <v>173</v>
      </c>
      <c r="AK27" s="47" t="s">
        <v>174</v>
      </c>
      <c r="AL27" s="47" t="s">
        <v>175</v>
      </c>
      <c r="AM27" s="47" t="s">
        <v>176</v>
      </c>
      <c r="AN27" s="47" t="s">
        <v>177</v>
      </c>
      <c r="AO27" s="47" t="s">
        <v>178</v>
      </c>
      <c r="AP27" s="47" t="s">
        <v>179</v>
      </c>
      <c r="AQ27" s="47" t="s">
        <v>180</v>
      </c>
      <c r="AR27" s="47" t="s">
        <v>181</v>
      </c>
      <c r="AS27" s="47" t="s">
        <v>182</v>
      </c>
      <c r="AT27" s="47" t="s">
        <v>183</v>
      </c>
      <c r="AU27" s="47" t="s">
        <v>184</v>
      </c>
      <c r="AV27" s="47" t="s">
        <v>185</v>
      </c>
      <c r="AW27" s="47" t="s">
        <v>186</v>
      </c>
      <c r="AX27" s="47" t="s">
        <v>187</v>
      </c>
      <c r="AY27" s="47" t="s">
        <v>87</v>
      </c>
      <c r="AZ27" s="47" t="s">
        <v>88</v>
      </c>
      <c r="BA27" s="47" t="s">
        <v>89</v>
      </c>
      <c r="BB27" s="47" t="s">
        <v>90</v>
      </c>
      <c r="BC27" s="47" t="s">
        <v>91</v>
      </c>
      <c r="BD27" s="47" t="s">
        <v>92</v>
      </c>
      <c r="BE27" s="47" t="s">
        <v>93</v>
      </c>
      <c r="BF27" s="47" t="s">
        <v>94</v>
      </c>
      <c r="BG27" s="47" t="s">
        <v>95</v>
      </c>
      <c r="BH27" s="47" t="s">
        <v>96</v>
      </c>
      <c r="BI27" s="47" t="s">
        <v>97</v>
      </c>
      <c r="BJ27" s="47" t="s">
        <v>98</v>
      </c>
      <c r="BK27" s="47" t="s">
        <v>99</v>
      </c>
      <c r="BL27" s="47" t="s">
        <v>100</v>
      </c>
      <c r="BM27" s="47" t="s">
        <v>101</v>
      </c>
      <c r="BN27" s="47" t="s">
        <v>102</v>
      </c>
      <c r="BO27" s="47" t="s">
        <v>103</v>
      </c>
      <c r="BP27" s="47" t="s">
        <v>104</v>
      </c>
      <c r="BQ27" s="47" t="s">
        <v>105</v>
      </c>
      <c r="BR27" s="47" t="s">
        <v>106</v>
      </c>
      <c r="BS27" s="47" t="s">
        <v>107</v>
      </c>
      <c r="BT27" s="47" t="s">
        <v>108</v>
      </c>
      <c r="BU27" s="47" t="s">
        <v>109</v>
      </c>
      <c r="BV27" s="47" t="s">
        <v>110</v>
      </c>
      <c r="BW27" s="47" t="s">
        <v>111</v>
      </c>
      <c r="BX27" s="47" t="s">
        <v>112</v>
      </c>
      <c r="BY27" s="47" t="s">
        <v>113</v>
      </c>
      <c r="BZ27" s="47" t="s">
        <v>114</v>
      </c>
      <c r="CA27" s="47" t="s">
        <v>115</v>
      </c>
      <c r="CB27" s="47" t="s">
        <v>116</v>
      </c>
      <c r="CC27" s="48" t="s">
        <v>117</v>
      </c>
    </row>
    <row r="28" spans="1:81" x14ac:dyDescent="0.4">
      <c r="A28" s="322"/>
      <c r="B28" s="302" t="s">
        <v>302</v>
      </c>
      <c r="C28" s="323"/>
      <c r="D28" s="248" t="s">
        <v>119</v>
      </c>
      <c r="E28" s="248" t="s">
        <v>119</v>
      </c>
      <c r="F28" s="248" t="s">
        <v>119</v>
      </c>
      <c r="G28" s="248" t="s">
        <v>119</v>
      </c>
      <c r="H28" s="248" t="s">
        <v>119</v>
      </c>
      <c r="I28" s="248" t="s">
        <v>119</v>
      </c>
      <c r="J28" s="248" t="s">
        <v>119</v>
      </c>
      <c r="K28" s="248" t="s">
        <v>119</v>
      </c>
      <c r="L28" s="248" t="s">
        <v>119</v>
      </c>
      <c r="M28" s="248" t="s">
        <v>119</v>
      </c>
      <c r="N28" s="248" t="s">
        <v>119</v>
      </c>
      <c r="O28" s="248" t="s">
        <v>119</v>
      </c>
      <c r="P28" s="248" t="s">
        <v>119</v>
      </c>
      <c r="Q28" s="248" t="s">
        <v>119</v>
      </c>
      <c r="R28" s="248" t="s">
        <v>119</v>
      </c>
      <c r="S28" s="248" t="s">
        <v>119</v>
      </c>
      <c r="T28" s="248" t="s">
        <v>119</v>
      </c>
      <c r="U28" s="248" t="s">
        <v>119</v>
      </c>
      <c r="V28" s="248" t="s">
        <v>119</v>
      </c>
      <c r="W28" s="248" t="s">
        <v>119</v>
      </c>
      <c r="X28" s="248" t="s">
        <v>119</v>
      </c>
      <c r="Y28" s="248" t="s">
        <v>119</v>
      </c>
      <c r="Z28" s="248" t="s">
        <v>119</v>
      </c>
      <c r="AA28" s="248" t="s">
        <v>119</v>
      </c>
      <c r="AB28" s="248" t="s">
        <v>119</v>
      </c>
      <c r="AC28" s="248" t="s">
        <v>119</v>
      </c>
      <c r="AD28" s="248" t="s">
        <v>119</v>
      </c>
      <c r="AE28" s="248" t="s">
        <v>119</v>
      </c>
      <c r="AF28" s="248" t="s">
        <v>119</v>
      </c>
      <c r="AG28" s="248" t="s">
        <v>119</v>
      </c>
      <c r="AH28" s="248" t="s">
        <v>119</v>
      </c>
      <c r="AI28" s="248" t="s">
        <v>119</v>
      </c>
      <c r="AJ28" s="248" t="s">
        <v>119</v>
      </c>
      <c r="AK28" s="248" t="s">
        <v>119</v>
      </c>
      <c r="AL28" s="248" t="s">
        <v>119</v>
      </c>
      <c r="AM28" s="248" t="s">
        <v>119</v>
      </c>
      <c r="AN28" s="248" t="s">
        <v>119</v>
      </c>
      <c r="AO28" s="248" t="s">
        <v>119</v>
      </c>
      <c r="AP28" s="248" t="s">
        <v>119</v>
      </c>
      <c r="AQ28" s="248" t="s">
        <v>119</v>
      </c>
      <c r="AR28" s="248" t="s">
        <v>119</v>
      </c>
      <c r="AS28" s="248" t="s">
        <v>119</v>
      </c>
      <c r="AT28" s="248" t="s">
        <v>119</v>
      </c>
      <c r="AU28" s="248" t="s">
        <v>119</v>
      </c>
      <c r="AV28" s="248" t="s">
        <v>119</v>
      </c>
      <c r="AW28" s="248" t="s">
        <v>119</v>
      </c>
      <c r="AX28" s="248" t="s">
        <v>119</v>
      </c>
      <c r="AY28" s="248" t="s">
        <v>119</v>
      </c>
      <c r="AZ28" s="248" t="s">
        <v>119</v>
      </c>
      <c r="BA28" s="248" t="s">
        <v>119</v>
      </c>
      <c r="BB28" s="248" t="s">
        <v>119</v>
      </c>
      <c r="BC28" s="248" t="s">
        <v>119</v>
      </c>
      <c r="BD28" s="248" t="s">
        <v>119</v>
      </c>
      <c r="BE28" s="248" t="s">
        <v>119</v>
      </c>
      <c r="BF28" s="248" t="s">
        <v>119</v>
      </c>
      <c r="BG28" s="248" t="s">
        <v>119</v>
      </c>
      <c r="BH28" s="248" t="s">
        <v>119</v>
      </c>
      <c r="BI28" s="248" t="s">
        <v>119</v>
      </c>
      <c r="BJ28" s="248" t="s">
        <v>119</v>
      </c>
      <c r="BK28" s="248" t="s">
        <v>119</v>
      </c>
      <c r="BL28" s="248" t="s">
        <v>119</v>
      </c>
      <c r="BM28" s="248" t="s">
        <v>119</v>
      </c>
      <c r="BN28" s="248" t="s">
        <v>119</v>
      </c>
      <c r="BO28" s="248" t="s">
        <v>119</v>
      </c>
      <c r="BP28" s="248" t="s">
        <v>119</v>
      </c>
      <c r="BQ28" s="248" t="s">
        <v>119</v>
      </c>
      <c r="BR28" s="248" t="s">
        <v>119</v>
      </c>
      <c r="BS28" s="248" t="s">
        <v>119</v>
      </c>
      <c r="BT28" s="248" t="s">
        <v>119</v>
      </c>
      <c r="BU28" s="248" t="s">
        <v>119</v>
      </c>
      <c r="BV28" s="248" t="s">
        <v>119</v>
      </c>
      <c r="BW28" s="248" t="s">
        <v>119</v>
      </c>
      <c r="BX28" s="248" t="s">
        <v>120</v>
      </c>
      <c r="BY28" s="248" t="s">
        <v>120</v>
      </c>
      <c r="BZ28" s="248" t="s">
        <v>120</v>
      </c>
      <c r="CA28" s="248" t="s">
        <v>120</v>
      </c>
      <c r="CB28" s="248" t="s">
        <v>120</v>
      </c>
      <c r="CC28" s="249" t="s">
        <v>120</v>
      </c>
    </row>
    <row r="29" spans="1:81" s="219" customFormat="1" ht="24" customHeight="1" x14ac:dyDescent="0.4">
      <c r="A29" s="316"/>
      <c r="B29" s="93" t="s">
        <v>133</v>
      </c>
      <c r="C29" s="93"/>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v>69.756539487387201</v>
      </c>
      <c r="AR29" s="282">
        <f t="shared" ref="AR29:CC29" si="5">AR30+AR34</f>
        <v>343.51216965159404</v>
      </c>
      <c r="AS29" s="282">
        <f t="shared" si="5"/>
        <v>275.73901110362402</v>
      </c>
      <c r="AT29" s="282">
        <f t="shared" si="5"/>
        <v>300.3092587964494</v>
      </c>
      <c r="AU29" s="282">
        <f t="shared" si="5"/>
        <v>384.86171487620072</v>
      </c>
      <c r="AV29" s="282">
        <f t="shared" si="5"/>
        <v>377.59356083539706</v>
      </c>
      <c r="AW29" s="282">
        <f t="shared" si="5"/>
        <v>408.3728022342442</v>
      </c>
      <c r="AX29" s="282">
        <f t="shared" si="5"/>
        <v>373.80860418695192</v>
      </c>
      <c r="AY29" s="282">
        <f t="shared" si="5"/>
        <v>444.16534755931502</v>
      </c>
      <c r="AZ29" s="282">
        <f t="shared" si="5"/>
        <v>385.10768973445511</v>
      </c>
      <c r="BA29" s="282">
        <f t="shared" si="5"/>
        <v>300.78037013322131</v>
      </c>
      <c r="BB29" s="282">
        <f t="shared" si="5"/>
        <v>316.46838811888722</v>
      </c>
      <c r="BC29" s="282">
        <f t="shared" si="5"/>
        <v>293.54694478860125</v>
      </c>
      <c r="BD29" s="282">
        <f t="shared" si="5"/>
        <v>365.68091238151885</v>
      </c>
      <c r="BE29" s="282">
        <f t="shared" si="5"/>
        <v>384.99512902091197</v>
      </c>
      <c r="BF29" s="282">
        <f t="shared" si="5"/>
        <v>451.19843769795784</v>
      </c>
      <c r="BG29" s="282">
        <f t="shared" si="5"/>
        <v>481.88672082550022</v>
      </c>
      <c r="BH29" s="282">
        <f t="shared" si="5"/>
        <v>469.24454694698477</v>
      </c>
      <c r="BI29" s="282">
        <f t="shared" si="5"/>
        <v>507.06285966166513</v>
      </c>
      <c r="BJ29" s="282">
        <f t="shared" si="5"/>
        <v>598.87975741048888</v>
      </c>
      <c r="BK29" s="282">
        <f t="shared" si="5"/>
        <v>537.22230555826104</v>
      </c>
      <c r="BL29" s="282">
        <f t="shared" si="5"/>
        <v>784.01024174969859</v>
      </c>
      <c r="BM29" s="282">
        <f t="shared" si="5"/>
        <v>951.56308850787889</v>
      </c>
      <c r="BN29" s="282">
        <f t="shared" si="5"/>
        <v>1094.8802340221423</v>
      </c>
      <c r="BO29" s="282">
        <f t="shared" si="5"/>
        <v>424.49688401643596</v>
      </c>
      <c r="BP29" s="282">
        <f t="shared" si="5"/>
        <v>384.42199675717296</v>
      </c>
      <c r="BQ29" s="282">
        <f t="shared" si="5"/>
        <v>115.54483357451043</v>
      </c>
      <c r="BR29" s="282">
        <f t="shared" si="5"/>
        <v>103.14065952020606</v>
      </c>
      <c r="BS29" s="282">
        <f t="shared" si="5"/>
        <v>84.71483224572107</v>
      </c>
      <c r="BT29" s="282">
        <f t="shared" si="5"/>
        <v>77.810930409354384</v>
      </c>
      <c r="BU29" s="282">
        <f t="shared" si="5"/>
        <v>194.85636303290499</v>
      </c>
      <c r="BV29" s="282">
        <f t="shared" si="5"/>
        <v>103.47519363965169</v>
      </c>
      <c r="BW29" s="282">
        <f t="shared" si="5"/>
        <v>63.342292078148233</v>
      </c>
      <c r="BX29" s="282">
        <f t="shared" si="5"/>
        <v>134.48256285944362</v>
      </c>
      <c r="BY29" s="282">
        <f t="shared" si="5"/>
        <v>176.97369524981062</v>
      </c>
      <c r="BZ29" s="282">
        <f t="shared" si="5"/>
        <v>172.4274636135255</v>
      </c>
      <c r="CA29" s="282">
        <f t="shared" si="5"/>
        <v>161.2097429045026</v>
      </c>
      <c r="CB29" s="282">
        <f t="shared" si="5"/>
        <v>154.33569383691389</v>
      </c>
      <c r="CC29" s="283">
        <f t="shared" si="5"/>
        <v>143.31386299410588</v>
      </c>
    </row>
    <row r="30" spans="1:81" s="219" customFormat="1" ht="24.75" customHeight="1" x14ac:dyDescent="0.4">
      <c r="B30" s="210" t="s">
        <v>708</v>
      </c>
      <c r="C30" s="93"/>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f t="shared" ref="AR30:CC30" si="6">SUM(AR31:AR33)</f>
        <v>266.59760761171651</v>
      </c>
      <c r="AS30" s="282">
        <f t="shared" si="6"/>
        <v>194.99972805626999</v>
      </c>
      <c r="AT30" s="282">
        <f t="shared" si="6"/>
        <v>190.64794235852014</v>
      </c>
      <c r="AU30" s="282">
        <f t="shared" si="6"/>
        <v>231.94244790150628</v>
      </c>
      <c r="AV30" s="282">
        <f t="shared" si="6"/>
        <v>227.41491208978709</v>
      </c>
      <c r="AW30" s="282">
        <f t="shared" si="6"/>
        <v>243.33310126646626</v>
      </c>
      <c r="AX30" s="282">
        <f t="shared" si="6"/>
        <v>231.20389482984416</v>
      </c>
      <c r="AY30" s="282">
        <f t="shared" si="6"/>
        <v>229.74904636279967</v>
      </c>
      <c r="AZ30" s="282">
        <f t="shared" si="6"/>
        <v>216.89882506922854</v>
      </c>
      <c r="BA30" s="282">
        <f t="shared" si="6"/>
        <v>207.95938644291897</v>
      </c>
      <c r="BB30" s="282">
        <f t="shared" si="6"/>
        <v>226.86789670698622</v>
      </c>
      <c r="BC30" s="282">
        <f t="shared" si="6"/>
        <v>205.11918609045384</v>
      </c>
      <c r="BD30" s="282">
        <f t="shared" si="6"/>
        <v>196.43367723826861</v>
      </c>
      <c r="BE30" s="282">
        <f t="shared" si="6"/>
        <v>208.60293843364155</v>
      </c>
      <c r="BF30" s="282">
        <f t="shared" si="6"/>
        <v>203.34649749652317</v>
      </c>
      <c r="BG30" s="282">
        <f t="shared" si="6"/>
        <v>227.47214140741579</v>
      </c>
      <c r="BH30" s="282">
        <f t="shared" si="6"/>
        <v>229.6434662630472</v>
      </c>
      <c r="BI30" s="282">
        <f t="shared" si="6"/>
        <v>265.35484546599815</v>
      </c>
      <c r="BJ30" s="282">
        <f t="shared" si="6"/>
        <v>368.63505206056186</v>
      </c>
      <c r="BK30" s="282">
        <f t="shared" si="6"/>
        <v>308.63834621276015</v>
      </c>
      <c r="BL30" s="282">
        <f t="shared" si="6"/>
        <v>278.71111287128429</v>
      </c>
      <c r="BM30" s="282">
        <f t="shared" si="6"/>
        <v>340.45984567872847</v>
      </c>
      <c r="BN30" s="282">
        <f t="shared" si="6"/>
        <v>338.40410989916904</v>
      </c>
      <c r="BO30" s="282">
        <f t="shared" si="6"/>
        <v>154.52442051399564</v>
      </c>
      <c r="BP30" s="282">
        <f t="shared" si="6"/>
        <v>115.80354049700922</v>
      </c>
      <c r="BQ30" s="282">
        <f t="shared" si="6"/>
        <v>10.312686963040111</v>
      </c>
      <c r="BR30" s="282">
        <f t="shared" si="6"/>
        <v>0</v>
      </c>
      <c r="BS30" s="282">
        <f t="shared" si="6"/>
        <v>0</v>
      </c>
      <c r="BT30" s="282">
        <f t="shared" si="6"/>
        <v>0</v>
      </c>
      <c r="BU30" s="282">
        <f t="shared" si="6"/>
        <v>0</v>
      </c>
      <c r="BV30" s="282">
        <f t="shared" si="6"/>
        <v>0</v>
      </c>
      <c r="BW30" s="282">
        <f t="shared" si="6"/>
        <v>0</v>
      </c>
      <c r="BX30" s="282">
        <f t="shared" si="6"/>
        <v>0</v>
      </c>
      <c r="BY30" s="282">
        <f t="shared" si="6"/>
        <v>0</v>
      </c>
      <c r="BZ30" s="282">
        <f t="shared" si="6"/>
        <v>0</v>
      </c>
      <c r="CA30" s="282">
        <f t="shared" si="6"/>
        <v>0</v>
      </c>
      <c r="CB30" s="282">
        <f t="shared" si="6"/>
        <v>0</v>
      </c>
      <c r="CC30" s="283">
        <f t="shared" si="6"/>
        <v>0</v>
      </c>
    </row>
    <row r="31" spans="1:81" x14ac:dyDescent="0.4">
      <c r="B31" s="178" t="s">
        <v>709</v>
      </c>
      <c r="C31" s="49"/>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v>153.6325196406502</v>
      </c>
      <c r="AS31" s="174">
        <v>52.419281735556446</v>
      </c>
      <c r="AT31" s="174">
        <v>42.624539958205716</v>
      </c>
      <c r="AU31" s="174">
        <v>66.165159412582724</v>
      </c>
      <c r="AV31" s="174">
        <v>48.640749513506819</v>
      </c>
      <c r="AW31" s="174">
        <v>55.430682338274927</v>
      </c>
      <c r="AX31" s="174">
        <v>48.01809324262328</v>
      </c>
      <c r="AY31" s="174">
        <v>53.39575903257537</v>
      </c>
      <c r="AZ31" s="174">
        <v>54.748388609534054</v>
      </c>
      <c r="BA31" s="174">
        <v>46.482488738602896</v>
      </c>
      <c r="BB31" s="174">
        <v>59.996292950841784</v>
      </c>
      <c r="BC31" s="174">
        <v>35.966611816064571</v>
      </c>
      <c r="BD31" s="174">
        <v>24.273108784475451</v>
      </c>
      <c r="BE31" s="174">
        <v>23.007677033122228</v>
      </c>
      <c r="BF31" s="174">
        <v>5.8739442466955021</v>
      </c>
      <c r="BG31" s="174">
        <v>33.700446912543249</v>
      </c>
      <c r="BH31" s="174">
        <v>28.087812712533111</v>
      </c>
      <c r="BI31" s="174">
        <v>54.152857537292917</v>
      </c>
      <c r="BJ31" s="174">
        <v>143.6518072336296</v>
      </c>
      <c r="BK31" s="174">
        <v>62.839535726819513</v>
      </c>
      <c r="BL31" s="174">
        <v>-0.31002775994507498</v>
      </c>
      <c r="BM31" s="174">
        <v>21.460159975134555</v>
      </c>
      <c r="BN31" s="174">
        <v>34.723326380986386</v>
      </c>
      <c r="BO31" s="174">
        <v>0.2789925348515605</v>
      </c>
      <c r="BP31" s="174">
        <v>-5.5858333048702411</v>
      </c>
      <c r="BQ31" s="138">
        <v>0</v>
      </c>
      <c r="BR31" s="174">
        <v>0</v>
      </c>
      <c r="BS31" s="174"/>
      <c r="BT31" s="174"/>
      <c r="BU31" s="174"/>
      <c r="BV31" s="174"/>
      <c r="BW31" s="174"/>
      <c r="BX31" s="174"/>
      <c r="BY31" s="174"/>
      <c r="BZ31" s="174"/>
      <c r="CA31" s="174"/>
      <c r="CB31" s="174"/>
      <c r="CC31" s="197"/>
    </row>
    <row r="32" spans="1:81" x14ac:dyDescent="0.4">
      <c r="B32" s="178" t="s">
        <v>710</v>
      </c>
      <c r="C32" s="49"/>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v>92.631372136274393</v>
      </c>
      <c r="AS32" s="174">
        <v>125.80627616533548</v>
      </c>
      <c r="AT32" s="174">
        <v>130.58609059923026</v>
      </c>
      <c r="AU32" s="174">
        <v>146.50307395477716</v>
      </c>
      <c r="AV32" s="174">
        <v>162.12690844081919</v>
      </c>
      <c r="AW32" s="174">
        <v>170.0490851559654</v>
      </c>
      <c r="AX32" s="174">
        <v>161.74316514190261</v>
      </c>
      <c r="AY32" s="174">
        <v>159.99858180217066</v>
      </c>
      <c r="AZ32" s="174">
        <v>155.12930353265517</v>
      </c>
      <c r="BA32" s="174">
        <v>156.12647688083678</v>
      </c>
      <c r="BB32" s="174">
        <v>155.62777032806105</v>
      </c>
      <c r="BC32" s="174">
        <v>155.51514812604137</v>
      </c>
      <c r="BD32" s="174">
        <v>155.59254151787437</v>
      </c>
      <c r="BE32" s="174">
        <v>157.98604896077265</v>
      </c>
      <c r="BF32" s="174">
        <v>163.36766776537416</v>
      </c>
      <c r="BG32" s="174">
        <v>171.58233555537677</v>
      </c>
      <c r="BH32" s="174">
        <v>182.84139326286618</v>
      </c>
      <c r="BI32" s="174">
        <v>192.00180720791386</v>
      </c>
      <c r="BJ32" s="174">
        <v>190.25273490515315</v>
      </c>
      <c r="BK32" s="174">
        <v>184.27246144704887</v>
      </c>
      <c r="BL32" s="174">
        <v>181.11386159799622</v>
      </c>
      <c r="BM32" s="174">
        <v>177.36313424892626</v>
      </c>
      <c r="BN32" s="174">
        <v>174.80741634457382</v>
      </c>
      <c r="BO32" s="174">
        <v>172.98633248341093</v>
      </c>
      <c r="BP32" s="174">
        <v>159.51600318175133</v>
      </c>
      <c r="BQ32" s="174">
        <v>10.312686963040111</v>
      </c>
      <c r="BR32" s="174">
        <v>0</v>
      </c>
      <c r="BS32" s="174"/>
      <c r="BT32" s="174"/>
      <c r="BU32" s="174"/>
      <c r="BV32" s="174"/>
      <c r="BW32" s="174"/>
      <c r="BX32" s="174"/>
      <c r="BY32" s="174"/>
      <c r="BZ32" s="174"/>
      <c r="CA32" s="174"/>
      <c r="CB32" s="174"/>
      <c r="CC32" s="197"/>
    </row>
    <row r="33" spans="2:81" x14ac:dyDescent="0.4">
      <c r="B33" s="178" t="s">
        <v>711</v>
      </c>
      <c r="C33" s="49"/>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v>20.333715834791938</v>
      </c>
      <c r="AS33" s="174">
        <v>16.774170155378062</v>
      </c>
      <c r="AT33" s="174">
        <v>17.437311801084157</v>
      </c>
      <c r="AU33" s="174">
        <v>19.274214534146392</v>
      </c>
      <c r="AV33" s="174">
        <v>16.647254135461075</v>
      </c>
      <c r="AW33" s="174">
        <v>17.85333377222593</v>
      </c>
      <c r="AX33" s="174">
        <v>21.442636445318257</v>
      </c>
      <c r="AY33" s="174">
        <v>16.354705528053639</v>
      </c>
      <c r="AZ33" s="174">
        <v>7.0211329270392993</v>
      </c>
      <c r="BA33" s="174">
        <v>5.3504208234792818</v>
      </c>
      <c r="BB33" s="174">
        <v>11.243833428083368</v>
      </c>
      <c r="BC33" s="174">
        <v>13.637426148347874</v>
      </c>
      <c r="BD33" s="174">
        <v>16.568026935918809</v>
      </c>
      <c r="BE33" s="174">
        <v>27.609212439746674</v>
      </c>
      <c r="BF33" s="174">
        <v>34.104885484453504</v>
      </c>
      <c r="BG33" s="174">
        <v>22.189358939495765</v>
      </c>
      <c r="BH33" s="174">
        <v>18.714260287647893</v>
      </c>
      <c r="BI33" s="174">
        <v>19.200180720791387</v>
      </c>
      <c r="BJ33" s="174">
        <v>34.730509921779102</v>
      </c>
      <c r="BK33" s="174">
        <v>61.526349038891759</v>
      </c>
      <c r="BL33" s="174">
        <v>97.907279033233124</v>
      </c>
      <c r="BM33" s="174">
        <v>141.63655145466768</v>
      </c>
      <c r="BN33" s="174">
        <v>128.87336717360884</v>
      </c>
      <c r="BO33" s="174">
        <v>-18.740904504266876</v>
      </c>
      <c r="BP33" s="174">
        <v>-38.126629379871858</v>
      </c>
      <c r="BQ33" s="174">
        <v>0</v>
      </c>
      <c r="BR33" s="174">
        <v>0</v>
      </c>
      <c r="BS33" s="174"/>
      <c r="BT33" s="174"/>
      <c r="BU33" s="174"/>
      <c r="BV33" s="174"/>
      <c r="BW33" s="174"/>
      <c r="BX33" s="174"/>
      <c r="BY33" s="174"/>
      <c r="BZ33" s="174"/>
      <c r="CA33" s="174"/>
      <c r="CB33" s="174"/>
      <c r="CC33" s="197"/>
    </row>
    <row r="34" spans="2:81" s="219" customFormat="1" ht="24.75" customHeight="1" x14ac:dyDescent="0.4">
      <c r="B34" s="210" t="s">
        <v>712</v>
      </c>
      <c r="C34" s="93"/>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v>69.756539487387201</v>
      </c>
      <c r="AR34" s="282">
        <f t="shared" ref="AR34:CC34" si="7">SUM(AR35:AR37)</f>
        <v>76.914562039877509</v>
      </c>
      <c r="AS34" s="282">
        <f t="shared" si="7"/>
        <v>80.73928304735405</v>
      </c>
      <c r="AT34" s="282">
        <f t="shared" si="7"/>
        <v>109.66131643792926</v>
      </c>
      <c r="AU34" s="282">
        <f t="shared" si="7"/>
        <v>152.91926697469444</v>
      </c>
      <c r="AV34" s="282">
        <f t="shared" si="7"/>
        <v>150.17864874560993</v>
      </c>
      <c r="AW34" s="282">
        <f t="shared" si="7"/>
        <v>165.03970096777792</v>
      </c>
      <c r="AX34" s="282">
        <f t="shared" si="7"/>
        <v>142.60470935710774</v>
      </c>
      <c r="AY34" s="282">
        <f t="shared" si="7"/>
        <v>214.41630119651535</v>
      </c>
      <c r="AZ34" s="282">
        <f t="shared" si="7"/>
        <v>168.20886466522654</v>
      </c>
      <c r="BA34" s="282">
        <f t="shared" si="7"/>
        <v>92.820983690302342</v>
      </c>
      <c r="BB34" s="282">
        <f t="shared" si="7"/>
        <v>89.600491411901032</v>
      </c>
      <c r="BC34" s="282">
        <f t="shared" si="7"/>
        <v>88.4277586981474</v>
      </c>
      <c r="BD34" s="282">
        <f t="shared" si="7"/>
        <v>169.24723514325026</v>
      </c>
      <c r="BE34" s="282">
        <f t="shared" si="7"/>
        <v>176.39219058727042</v>
      </c>
      <c r="BF34" s="282">
        <f t="shared" si="7"/>
        <v>247.8519402014347</v>
      </c>
      <c r="BG34" s="282">
        <f t="shared" si="7"/>
        <v>254.41457941808443</v>
      </c>
      <c r="BH34" s="282">
        <f t="shared" si="7"/>
        <v>239.6010806839376</v>
      </c>
      <c r="BI34" s="282">
        <f t="shared" si="7"/>
        <v>241.708014195667</v>
      </c>
      <c r="BJ34" s="282">
        <f t="shared" si="7"/>
        <v>230.24470534992702</v>
      </c>
      <c r="BK34" s="282">
        <f t="shared" si="7"/>
        <v>228.58395934550089</v>
      </c>
      <c r="BL34" s="282">
        <f t="shared" si="7"/>
        <v>505.29912887841431</v>
      </c>
      <c r="BM34" s="282">
        <f t="shared" si="7"/>
        <v>611.10324282915042</v>
      </c>
      <c r="BN34" s="282">
        <f t="shared" si="7"/>
        <v>756.47612412297337</v>
      </c>
      <c r="BO34" s="282">
        <f t="shared" si="7"/>
        <v>269.97246350244029</v>
      </c>
      <c r="BP34" s="282">
        <f t="shared" si="7"/>
        <v>268.61845626016373</v>
      </c>
      <c r="BQ34" s="282">
        <f t="shared" si="7"/>
        <v>105.23214661147033</v>
      </c>
      <c r="BR34" s="282">
        <f t="shared" si="7"/>
        <v>103.14065952020606</v>
      </c>
      <c r="BS34" s="282">
        <f t="shared" si="7"/>
        <v>84.71483224572107</v>
      </c>
      <c r="BT34" s="282">
        <f t="shared" si="7"/>
        <v>77.810930409354384</v>
      </c>
      <c r="BU34" s="282">
        <f t="shared" si="7"/>
        <v>194.85636303290499</v>
      </c>
      <c r="BV34" s="282">
        <f t="shared" si="7"/>
        <v>103.47519363965169</v>
      </c>
      <c r="BW34" s="282">
        <f t="shared" si="7"/>
        <v>63.342292078148233</v>
      </c>
      <c r="BX34" s="282">
        <f t="shared" si="7"/>
        <v>134.48256285944362</v>
      </c>
      <c r="BY34" s="282">
        <f t="shared" si="7"/>
        <v>176.97369524981062</v>
      </c>
      <c r="BZ34" s="282">
        <f t="shared" si="7"/>
        <v>172.4274636135255</v>
      </c>
      <c r="CA34" s="282">
        <f t="shared" si="7"/>
        <v>161.2097429045026</v>
      </c>
      <c r="CB34" s="282">
        <f t="shared" si="7"/>
        <v>154.33569383691389</v>
      </c>
      <c r="CC34" s="283">
        <f t="shared" si="7"/>
        <v>143.31386299410588</v>
      </c>
    </row>
    <row r="35" spans="2:81" x14ac:dyDescent="0.4">
      <c r="B35" s="178" t="s">
        <v>237</v>
      </c>
      <c r="C35" s="49"/>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v>43.019364801141478</v>
      </c>
      <c r="AS35" s="174">
        <v>48.435416323654159</v>
      </c>
      <c r="AT35" s="174">
        <v>56.186893581271171</v>
      </c>
      <c r="AU35" s="174">
        <v>68.778146695522764</v>
      </c>
      <c r="AV35" s="174">
        <v>82.568810016213774</v>
      </c>
      <c r="AW35" s="174">
        <v>102.98325456418128</v>
      </c>
      <c r="AX35" s="174">
        <v>104.02859820921121</v>
      </c>
      <c r="AY35" s="174">
        <v>77.720753460506486</v>
      </c>
      <c r="AZ35" s="174">
        <v>66.555631441822015</v>
      </c>
      <c r="BA35" s="174">
        <v>59.524442853530765</v>
      </c>
      <c r="BB35" s="174">
        <v>60.349652381905557</v>
      </c>
      <c r="BC35" s="174">
        <v>59.265598181293342</v>
      </c>
      <c r="BD35" s="174">
        <v>54.23904515974472</v>
      </c>
      <c r="BE35" s="174">
        <v>58.286115150576315</v>
      </c>
      <c r="BF35" s="174">
        <v>60.628406913082642</v>
      </c>
      <c r="BG35" s="174">
        <v>68.070672581716551</v>
      </c>
      <c r="BH35" s="174">
        <v>66.390284245176517</v>
      </c>
      <c r="BI35" s="174">
        <v>61.682667541707637</v>
      </c>
      <c r="BJ35" s="174">
        <v>63.096939025824227</v>
      </c>
      <c r="BK35" s="174">
        <v>61.394767206434068</v>
      </c>
      <c r="BL35" s="174">
        <v>64.105285454097555</v>
      </c>
      <c r="BM35" s="174">
        <v>59.972188059073659</v>
      </c>
      <c r="BN35" s="174">
        <v>55.229588538430868</v>
      </c>
      <c r="BO35" s="174">
        <v>56.791167239111545</v>
      </c>
      <c r="BP35" s="174">
        <v>52.530500837968667</v>
      </c>
      <c r="BQ35" s="174">
        <v>51.779481086542852</v>
      </c>
      <c r="BR35" s="174">
        <v>51.151642591601636</v>
      </c>
      <c r="BS35" s="174">
        <v>45.771279572089654</v>
      </c>
      <c r="BT35" s="174">
        <v>42.983740288772402</v>
      </c>
      <c r="BU35" s="174">
        <v>40.755439156624476</v>
      </c>
      <c r="BV35" s="174">
        <v>47.719393837293985</v>
      </c>
      <c r="BW35" s="174">
        <v>35.801250986622229</v>
      </c>
      <c r="BX35" s="174">
        <v>60.157038593388954</v>
      </c>
      <c r="BY35" s="174">
        <v>46.922108059804557</v>
      </c>
      <c r="BZ35" s="174">
        <v>43.882747536923098</v>
      </c>
      <c r="CA35" s="174">
        <v>35.144570120493462</v>
      </c>
      <c r="CB35" s="174">
        <v>31.686263041282537</v>
      </c>
      <c r="CC35" s="197">
        <v>23.337340490697468</v>
      </c>
    </row>
    <row r="36" spans="2:81" x14ac:dyDescent="0.4">
      <c r="B36" s="178" t="s">
        <v>271</v>
      </c>
      <c r="C36" s="49"/>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v>33.889526391319897</v>
      </c>
      <c r="AS36" s="174">
        <v>31.451569041333869</v>
      </c>
      <c r="AT36" s="174">
        <v>36.812102691177664</v>
      </c>
      <c r="AU36" s="174">
        <v>41.56242841497766</v>
      </c>
      <c r="AV36" s="174">
        <v>40.290352633165654</v>
      </c>
      <c r="AW36" s="174">
        <v>40.832751572906588</v>
      </c>
      <c r="AX36" s="174">
        <v>38.576111147896533</v>
      </c>
      <c r="AY36" s="174">
        <v>36.568480330697028</v>
      </c>
      <c r="AZ36" s="174">
        <v>35.48623132577557</v>
      </c>
      <c r="BA36" s="174">
        <v>32.34844691401414</v>
      </c>
      <c r="BB36" s="174">
        <v>29.250839029995475</v>
      </c>
      <c r="BC36" s="174">
        <v>27.621888820805463</v>
      </c>
      <c r="BD36" s="174">
        <v>69.070277237455244</v>
      </c>
      <c r="BE36" s="174">
        <v>93.564553268030394</v>
      </c>
      <c r="BF36" s="174">
        <v>165.99781444850498</v>
      </c>
      <c r="BG36" s="174">
        <v>177.05953946650274</v>
      </c>
      <c r="BH36" s="174">
        <v>170.65891676428362</v>
      </c>
      <c r="BI36" s="174">
        <v>167.7622747066365</v>
      </c>
      <c r="BJ36" s="174">
        <v>162.49917327781583</v>
      </c>
      <c r="BK36" s="174">
        <v>161.93907702400494</v>
      </c>
      <c r="BL36" s="174">
        <v>170.75995930098756</v>
      </c>
      <c r="BM36" s="174">
        <v>175.03793682286434</v>
      </c>
      <c r="BN36" s="174">
        <v>162.08872143479891</v>
      </c>
      <c r="BO36" s="174">
        <v>56.15876225876098</v>
      </c>
      <c r="BP36" s="174">
        <v>46.663762156114792</v>
      </c>
      <c r="BQ36" s="174">
        <v>43.581464420717275</v>
      </c>
      <c r="BR36" s="174">
        <v>39.207186799748634</v>
      </c>
      <c r="BS36" s="174">
        <v>34.595560288989205</v>
      </c>
      <c r="BT36" s="174">
        <v>31.264547993368552</v>
      </c>
      <c r="BU36" s="174">
        <v>28.218354829371734</v>
      </c>
      <c r="BV36" s="174">
        <v>26.73435919800205</v>
      </c>
      <c r="BW36" s="174">
        <v>27.301771928982628</v>
      </c>
      <c r="BX36" s="174">
        <v>27.654654137452304</v>
      </c>
      <c r="BY36" s="174">
        <v>30.034742368121346</v>
      </c>
      <c r="BZ36" s="174">
        <v>28.228369405584097</v>
      </c>
      <c r="CA36" s="174">
        <v>27.484498195453209</v>
      </c>
      <c r="CB36" s="174">
        <v>26.766636237087134</v>
      </c>
      <c r="CC36" s="197">
        <v>26.101708925042274</v>
      </c>
    </row>
    <row r="37" spans="2:81" x14ac:dyDescent="0.4">
      <c r="B37" s="178" t="s">
        <v>226</v>
      </c>
      <c r="C37" s="49"/>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v>5.6708474161475302E-3</v>
      </c>
      <c r="AS37" s="174">
        <v>0.85229768236602876</v>
      </c>
      <c r="AT37" s="174">
        <v>16.662320165480416</v>
      </c>
      <c r="AU37" s="174">
        <v>42.578691864193999</v>
      </c>
      <c r="AV37" s="174">
        <v>27.319486096230502</v>
      </c>
      <c r="AW37" s="174">
        <v>21.223694830690047</v>
      </c>
      <c r="AX37" s="174">
        <v>0</v>
      </c>
      <c r="AY37" s="174">
        <v>100.12706740531185</v>
      </c>
      <c r="AZ37" s="174">
        <v>66.167001897628964</v>
      </c>
      <c r="BA37" s="174">
        <v>0.94809392275744153</v>
      </c>
      <c r="BB37" s="174">
        <v>0</v>
      </c>
      <c r="BC37" s="174">
        <v>1.5402716960485863</v>
      </c>
      <c r="BD37" s="174">
        <v>45.937912746050294</v>
      </c>
      <c r="BE37" s="174">
        <v>24.541522168663711</v>
      </c>
      <c r="BF37" s="174">
        <v>21.225718839847069</v>
      </c>
      <c r="BG37" s="174">
        <v>9.2843673698651443</v>
      </c>
      <c r="BH37" s="174">
        <v>2.5518796744774348</v>
      </c>
      <c r="BI37" s="174">
        <v>12.263071947322846</v>
      </c>
      <c r="BJ37" s="174">
        <v>4.6485930462869778</v>
      </c>
      <c r="BK37" s="174">
        <v>5.2501151150618739</v>
      </c>
      <c r="BL37" s="174">
        <v>270.43388412332916</v>
      </c>
      <c r="BM37" s="174">
        <v>376.09311794721242</v>
      </c>
      <c r="BN37" s="174">
        <v>539.15781414974356</v>
      </c>
      <c r="BO37" s="174">
        <v>157.02253400456777</v>
      </c>
      <c r="BP37" s="174">
        <v>169.42419326608029</v>
      </c>
      <c r="BQ37" s="174">
        <v>9.8712011042102006</v>
      </c>
      <c r="BR37" s="174">
        <v>12.781830128855784</v>
      </c>
      <c r="BS37" s="174">
        <v>4.3479923846422102</v>
      </c>
      <c r="BT37" s="174">
        <v>3.5626421272134299</v>
      </c>
      <c r="BU37" s="174">
        <v>125.8825690469088</v>
      </c>
      <c r="BV37" s="174">
        <v>29.021440604355657</v>
      </c>
      <c r="BW37" s="174">
        <v>0.23926916254337988</v>
      </c>
      <c r="BX37" s="174">
        <v>46.670870128602353</v>
      </c>
      <c r="BY37" s="174">
        <v>100.01684482188472</v>
      </c>
      <c r="BZ37" s="174">
        <v>100.31634667101829</v>
      </c>
      <c r="CA37" s="174">
        <v>98.580674588555922</v>
      </c>
      <c r="CB37" s="174">
        <v>95.882794558544205</v>
      </c>
      <c r="CC37" s="197">
        <v>93.874813578366116</v>
      </c>
    </row>
    <row r="38" spans="2:81" s="219" customFormat="1" ht="26.25" customHeight="1" x14ac:dyDescent="0.4">
      <c r="B38" s="264" t="s">
        <v>408</v>
      </c>
      <c r="C38" s="210"/>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v>57.144737695966917</v>
      </c>
      <c r="AR38" s="174">
        <v>281.40605847659845</v>
      </c>
      <c r="AS38" s="174">
        <v>225.88611157970305</v>
      </c>
      <c r="AT38" s="174">
        <v>246.01412208379796</v>
      </c>
      <c r="AU38" s="174">
        <v>315.27971294787443</v>
      </c>
      <c r="AV38" s="174">
        <v>307.63511721296192</v>
      </c>
      <c r="AW38" s="174">
        <v>338.3528980739045</v>
      </c>
      <c r="AX38" s="174">
        <v>322.05051621549399</v>
      </c>
      <c r="AY38" s="174">
        <v>358.00006215523422</v>
      </c>
      <c r="AZ38" s="174">
        <v>319.15354717223471</v>
      </c>
      <c r="BA38" s="174">
        <v>265.67177265227167</v>
      </c>
      <c r="BB38" s="174">
        <v>281.29161592740326</v>
      </c>
      <c r="BC38" s="174">
        <v>258.34632172644569</v>
      </c>
      <c r="BD38" s="174">
        <v>310.18388746845864</v>
      </c>
      <c r="BE38" s="174">
        <v>342.06274689689843</v>
      </c>
      <c r="BF38" s="174">
        <v>407.45163940283265</v>
      </c>
      <c r="BG38" s="174">
        <v>437.25342050778488</v>
      </c>
      <c r="BH38" s="174">
        <v>422.74669632657418</v>
      </c>
      <c r="BI38" s="174">
        <v>450.2098721890419</v>
      </c>
      <c r="BJ38" s="174">
        <f t="shared" ref="BJ38:CC38" si="8">SUM(BJ39:BJ44)</f>
        <v>537.22825379878452</v>
      </c>
      <c r="BK38" s="174">
        <f t="shared" si="8"/>
        <v>481.03163557328122</v>
      </c>
      <c r="BL38" s="174">
        <f t="shared" si="8"/>
        <v>548.41764623697554</v>
      </c>
      <c r="BM38" s="174">
        <f t="shared" si="8"/>
        <v>659.79893900122283</v>
      </c>
      <c r="BN38" s="174">
        <f t="shared" si="8"/>
        <v>720.1732344957752</v>
      </c>
      <c r="BO38" s="174">
        <f t="shared" si="8"/>
        <v>291.43518482872958</v>
      </c>
      <c r="BP38" s="174">
        <f t="shared" si="8"/>
        <v>252.51562360331926</v>
      </c>
      <c r="BQ38" s="174">
        <f t="shared" si="8"/>
        <v>88.16213577941015</v>
      </c>
      <c r="BR38" s="174">
        <f t="shared" si="8"/>
        <v>76.638029479099885</v>
      </c>
      <c r="BS38" s="174">
        <f t="shared" si="8"/>
        <v>66.130643759228249</v>
      </c>
      <c r="BT38" s="174">
        <f t="shared" si="8"/>
        <v>61.391276064413937</v>
      </c>
      <c r="BU38" s="174">
        <f t="shared" si="8"/>
        <v>122.62154245707545</v>
      </c>
      <c r="BV38" s="174">
        <f t="shared" si="8"/>
        <v>68.408194760680388</v>
      </c>
      <c r="BW38" s="174">
        <f t="shared" si="8"/>
        <v>42.389891859628179</v>
      </c>
      <c r="BX38" s="174">
        <f t="shared" si="8"/>
        <v>88.317951024566455</v>
      </c>
      <c r="BY38" s="174">
        <f t="shared" si="8"/>
        <v>106.34388173053404</v>
      </c>
      <c r="BZ38" s="174">
        <f t="shared" si="8"/>
        <v>102.79188613477285</v>
      </c>
      <c r="CA38" s="174">
        <f t="shared" si="8"/>
        <v>95.13094139090154</v>
      </c>
      <c r="CB38" s="174">
        <f t="shared" si="8"/>
        <v>95.916038070171595</v>
      </c>
      <c r="CC38" s="197">
        <f t="shared" si="8"/>
        <v>89.152362530270807</v>
      </c>
    </row>
    <row r="39" spans="2:81" x14ac:dyDescent="0.4">
      <c r="B39" s="234" t="s">
        <v>709</v>
      </c>
      <c r="C39" s="65"/>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v>135.89460964301361</v>
      </c>
      <c r="BK39" s="174">
        <v>58.880644976029885</v>
      </c>
      <c r="BL39" s="174">
        <v>-0.28863584450886481</v>
      </c>
      <c r="BM39" s="174">
        <v>19.915028456924865</v>
      </c>
      <c r="BN39" s="174">
        <v>31.945460270507478</v>
      </c>
      <c r="BO39" s="174">
        <v>0.25639413952858409</v>
      </c>
      <c r="BP39" s="174">
        <v>-5.1445524737854917</v>
      </c>
      <c r="BQ39" s="174">
        <v>0</v>
      </c>
      <c r="BR39" s="174">
        <v>0</v>
      </c>
      <c r="BS39" s="174"/>
      <c r="BT39" s="174"/>
      <c r="BU39" s="174"/>
      <c r="BV39" s="174"/>
      <c r="BW39" s="174"/>
      <c r="BX39" s="174"/>
      <c r="BY39" s="174"/>
      <c r="BZ39" s="174"/>
      <c r="CA39" s="174"/>
      <c r="CB39" s="174"/>
      <c r="CC39" s="197"/>
    </row>
    <row r="40" spans="2:81" x14ac:dyDescent="0.4">
      <c r="B40" s="234" t="s">
        <v>710</v>
      </c>
      <c r="C40" s="65"/>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v>171.60796688444813</v>
      </c>
      <c r="BK40" s="174">
        <v>166.02948776379105</v>
      </c>
      <c r="BL40" s="174">
        <v>163.5458170229906</v>
      </c>
      <c r="BM40" s="174">
        <v>161.40045216652288</v>
      </c>
      <c r="BN40" s="174">
        <v>160.12359337162965</v>
      </c>
      <c r="BO40" s="174">
        <v>160.87728920957215</v>
      </c>
      <c r="BP40" s="174">
        <v>149.30697897811925</v>
      </c>
      <c r="BQ40" s="174">
        <v>9.6526749974055441</v>
      </c>
      <c r="BR40" s="174">
        <v>0</v>
      </c>
      <c r="BS40" s="174"/>
      <c r="BT40" s="174"/>
      <c r="BU40" s="174"/>
      <c r="BV40" s="174"/>
      <c r="BW40" s="174"/>
      <c r="BX40" s="174"/>
      <c r="BY40" s="174"/>
      <c r="BZ40" s="174"/>
      <c r="CA40" s="174"/>
      <c r="CB40" s="174"/>
      <c r="CC40" s="197"/>
    </row>
    <row r="41" spans="2:81" x14ac:dyDescent="0.4">
      <c r="B41" s="234" t="s">
        <v>711</v>
      </c>
      <c r="C41" s="65"/>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v>34.140091253108857</v>
      </c>
      <c r="BK41" s="174">
        <v>60.664980152347276</v>
      </c>
      <c r="BL41" s="174">
        <v>96.438669847734616</v>
      </c>
      <c r="BM41" s="174">
        <v>139.79527628575698</v>
      </c>
      <c r="BN41" s="174">
        <v>127.19801340035193</v>
      </c>
      <c r="BO41" s="174">
        <v>-18.64719998174554</v>
      </c>
      <c r="BP41" s="174">
        <v>-37.974122862352367</v>
      </c>
      <c r="BQ41" s="174">
        <v>0</v>
      </c>
      <c r="BR41" s="174">
        <v>0</v>
      </c>
      <c r="BS41" s="174"/>
      <c r="BT41" s="174"/>
      <c r="BU41" s="174"/>
      <c r="BV41" s="174"/>
      <c r="BW41" s="174"/>
      <c r="BX41" s="174"/>
      <c r="BY41" s="174"/>
      <c r="BZ41" s="174"/>
      <c r="CA41" s="174"/>
      <c r="CB41" s="174"/>
      <c r="CC41" s="197"/>
    </row>
    <row r="42" spans="2:81" x14ac:dyDescent="0.4">
      <c r="B42" s="234" t="s">
        <v>237</v>
      </c>
      <c r="C42" s="65"/>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v>31.990148086092884</v>
      </c>
      <c r="BK42" s="174">
        <v>31.925278947345717</v>
      </c>
      <c r="BL42" s="174">
        <v>33.84759071976351</v>
      </c>
      <c r="BM42" s="174">
        <v>32.08512061160441</v>
      </c>
      <c r="BN42" s="174">
        <v>30.04489616490639</v>
      </c>
      <c r="BO42" s="174">
        <v>30.780812643598452</v>
      </c>
      <c r="BP42" s="174">
        <v>30.362629484345891</v>
      </c>
      <c r="BQ42" s="174">
        <v>30.757011765406453</v>
      </c>
      <c r="BR42" s="174">
        <v>31.765170049384615</v>
      </c>
      <c r="BS42" s="174">
        <v>29.345496263510668</v>
      </c>
      <c r="BT42" s="174">
        <v>28.319966271496856</v>
      </c>
      <c r="BU42" s="174">
        <v>28.119163026622978</v>
      </c>
      <c r="BV42" s="174">
        <v>34.287120773234157</v>
      </c>
      <c r="BW42" s="174">
        <v>25.644299834440677</v>
      </c>
      <c r="BX42" s="174">
        <v>43.090257807397222</v>
      </c>
      <c r="BY42" s="174">
        <v>33.610127433795043</v>
      </c>
      <c r="BZ42" s="174">
        <v>31.433045058018305</v>
      </c>
      <c r="CA42" s="174">
        <v>25.173921829134692</v>
      </c>
      <c r="CB42" s="174">
        <v>22.696749629426009</v>
      </c>
      <c r="CC42" s="197">
        <v>16.716448179576396</v>
      </c>
    </row>
    <row r="43" spans="2:81" x14ac:dyDescent="0.4">
      <c r="B43" s="234" t="s">
        <v>271</v>
      </c>
      <c r="C43" s="65"/>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v>162.17417493126018</v>
      </c>
      <c r="BK43" s="174">
        <v>161.93907702400494</v>
      </c>
      <c r="BL43" s="174">
        <v>170.75995930098756</v>
      </c>
      <c r="BM43" s="174">
        <v>175.03793682286434</v>
      </c>
      <c r="BN43" s="174">
        <v>162.08872143479891</v>
      </c>
      <c r="BO43" s="174">
        <v>56.15876225876098</v>
      </c>
      <c r="BP43" s="174">
        <v>46.663762156114792</v>
      </c>
      <c r="BQ43" s="174">
        <v>43.581464420717275</v>
      </c>
      <c r="BR43" s="174">
        <v>39.207186799748634</v>
      </c>
      <c r="BS43" s="174">
        <v>34.589816189851099</v>
      </c>
      <c r="BT43" s="174">
        <v>31.256139928611301</v>
      </c>
      <c r="BU43" s="174">
        <v>28.214498959851092</v>
      </c>
      <c r="BV43" s="174">
        <v>26.730052587845712</v>
      </c>
      <c r="BW43" s="174">
        <v>27.297321399692709</v>
      </c>
      <c r="BX43" s="174">
        <v>27.650146083961825</v>
      </c>
      <c r="BY43" s="174">
        <v>30.029846330568482</v>
      </c>
      <c r="BZ43" s="174">
        <v>28.223767829350404</v>
      </c>
      <c r="CA43" s="174">
        <v>27.480017879503198</v>
      </c>
      <c r="CB43" s="174">
        <v>26.762272941588396</v>
      </c>
      <c r="CC43" s="197">
        <v>26.097454020987328</v>
      </c>
    </row>
    <row r="44" spans="2:81" x14ac:dyDescent="0.4">
      <c r="B44" s="234" t="s">
        <v>226</v>
      </c>
      <c r="C44" s="65"/>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v>1.4212630008608915</v>
      </c>
      <c r="BK44" s="174">
        <v>1.5921667097623244</v>
      </c>
      <c r="BL44" s="174">
        <v>84.114245190008148</v>
      </c>
      <c r="BM44" s="174">
        <v>131.56512465754946</v>
      </c>
      <c r="BN44" s="174">
        <v>208.77254985358081</v>
      </c>
      <c r="BO44" s="174">
        <v>62.009126559014909</v>
      </c>
      <c r="BP44" s="174">
        <v>69.300928320877205</v>
      </c>
      <c r="BQ44" s="174">
        <v>4.1709845958808875</v>
      </c>
      <c r="BR44" s="174">
        <v>5.6656726299666369</v>
      </c>
      <c r="BS44" s="174">
        <v>2.1953313058664765</v>
      </c>
      <c r="BT44" s="174">
        <v>1.8151698643057781</v>
      </c>
      <c r="BU44" s="174">
        <v>66.28788047060138</v>
      </c>
      <c r="BV44" s="174">
        <v>7.3910213996005218</v>
      </c>
      <c r="BW44" s="174">
        <v>-10.551729374505207</v>
      </c>
      <c r="BX44" s="174">
        <v>17.577547133207407</v>
      </c>
      <c r="BY44" s="174">
        <v>42.703907966170512</v>
      </c>
      <c r="BZ44" s="174">
        <v>43.135073247404151</v>
      </c>
      <c r="CA44" s="174">
        <v>42.477001682263648</v>
      </c>
      <c r="CB44" s="174">
        <v>46.457015499157187</v>
      </c>
      <c r="CC44" s="197">
        <v>46.33846032970709</v>
      </c>
    </row>
    <row r="45" spans="2:81" s="219" customFormat="1" ht="26.25" customHeight="1" x14ac:dyDescent="0.4">
      <c r="B45" s="264" t="s">
        <v>715</v>
      </c>
      <c r="C45" s="210"/>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v>12.611801791420278</v>
      </c>
      <c r="AR45" s="174">
        <v>62.10611117499559</v>
      </c>
      <c r="AS45" s="174">
        <v>49.852899523920982</v>
      </c>
      <c r="AT45" s="174">
        <v>54.295136712651413</v>
      </c>
      <c r="AU45" s="174">
        <v>69.582001928326321</v>
      </c>
      <c r="AV45" s="174">
        <v>69.958443622435055</v>
      </c>
      <c r="AW45" s="174">
        <v>70.019904160339749</v>
      </c>
      <c r="AX45" s="174">
        <v>51.758087971457861</v>
      </c>
      <c r="AY45" s="174">
        <v>86.165285404080848</v>
      </c>
      <c r="AZ45" s="174">
        <v>65.954142562220341</v>
      </c>
      <c r="BA45" s="174">
        <v>35.108597480949626</v>
      </c>
      <c r="BB45" s="174">
        <v>35.176772191483927</v>
      </c>
      <c r="BC45" s="174">
        <v>35.200623062155543</v>
      </c>
      <c r="BD45" s="174">
        <v>55.497024913060258</v>
      </c>
      <c r="BE45" s="174">
        <v>42.932382124013543</v>
      </c>
      <c r="BF45" s="174">
        <v>43.746798295125835</v>
      </c>
      <c r="BG45" s="174">
        <v>44.633300317715346</v>
      </c>
      <c r="BH45" s="174">
        <v>46.49785062041046</v>
      </c>
      <c r="BI45" s="174">
        <v>56.852987472623262</v>
      </c>
      <c r="BJ45" s="174">
        <f t="shared" ref="BJ45:CC45" si="9">SUM(BJ46:BJ51)</f>
        <v>61.651503611704314</v>
      </c>
      <c r="BK45" s="174">
        <f t="shared" si="9"/>
        <v>56.190669984979863</v>
      </c>
      <c r="BL45" s="174">
        <f t="shared" si="9"/>
        <v>235.59259551272299</v>
      </c>
      <c r="BM45" s="174">
        <f t="shared" si="9"/>
        <v>291.76414950665594</v>
      </c>
      <c r="BN45" s="174">
        <f t="shared" si="9"/>
        <v>374.70699952636721</v>
      </c>
      <c r="BO45" s="174">
        <f t="shared" si="9"/>
        <v>133.06169918770635</v>
      </c>
      <c r="BP45" s="174">
        <f t="shared" si="9"/>
        <v>131.90637315385374</v>
      </c>
      <c r="BQ45" s="174">
        <f t="shared" si="9"/>
        <v>27.382697795100277</v>
      </c>
      <c r="BR45" s="174">
        <f t="shared" si="9"/>
        <v>26.502630041106165</v>
      </c>
      <c r="BS45" s="174">
        <f t="shared" si="9"/>
        <v>18.584188486492828</v>
      </c>
      <c r="BT45" s="174">
        <f t="shared" si="9"/>
        <v>16.419654344940447</v>
      </c>
      <c r="BU45" s="174">
        <f t="shared" si="9"/>
        <v>72.234820575829588</v>
      </c>
      <c r="BV45" s="174">
        <f t="shared" si="9"/>
        <v>35.066998878971305</v>
      </c>
      <c r="BW45" s="174">
        <f t="shared" si="9"/>
        <v>20.952400218520054</v>
      </c>
      <c r="BX45" s="174">
        <f t="shared" si="9"/>
        <v>46.164611834877178</v>
      </c>
      <c r="BY45" s="174">
        <f t="shared" si="9"/>
        <v>70.629813519276595</v>
      </c>
      <c r="BZ45" s="174">
        <f t="shared" si="9"/>
        <v>69.635577478752623</v>
      </c>
      <c r="CA45" s="174">
        <f t="shared" si="9"/>
        <v>66.078801513601064</v>
      </c>
      <c r="CB45" s="174">
        <f t="shared" si="9"/>
        <v>58.419655766742295</v>
      </c>
      <c r="CC45" s="197">
        <f t="shared" si="9"/>
        <v>54.16150046383504</v>
      </c>
    </row>
    <row r="46" spans="2:81" x14ac:dyDescent="0.4">
      <c r="B46" s="234" t="s">
        <v>709</v>
      </c>
      <c r="C46" s="49"/>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v>7.7571975906159976</v>
      </c>
      <c r="BK46" s="174">
        <v>3.9588907507896294</v>
      </c>
      <c r="BL46" s="174">
        <v>-2.1391915436210177E-2</v>
      </c>
      <c r="BM46" s="174">
        <v>1.5451315182096879</v>
      </c>
      <c r="BN46" s="174">
        <v>2.7778661104789109</v>
      </c>
      <c r="BO46" s="174">
        <v>2.2598395322976399E-2</v>
      </c>
      <c r="BP46" s="174">
        <v>-0.44128083108474903</v>
      </c>
      <c r="BQ46" s="174">
        <v>0</v>
      </c>
      <c r="BR46" s="174">
        <v>0</v>
      </c>
      <c r="BS46" s="174"/>
      <c r="BT46" s="174"/>
      <c r="BU46" s="174"/>
      <c r="BV46" s="174"/>
      <c r="BW46" s="174"/>
      <c r="BX46" s="174"/>
      <c r="BY46" s="174"/>
      <c r="BZ46" s="174"/>
      <c r="CA46" s="174"/>
      <c r="CB46" s="174"/>
      <c r="CC46" s="197"/>
    </row>
    <row r="47" spans="2:81" x14ac:dyDescent="0.4">
      <c r="B47" s="234" t="s">
        <v>710</v>
      </c>
      <c r="C47" s="49"/>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v>18.644768020705008</v>
      </c>
      <c r="BK47" s="174">
        <v>18.242973683257841</v>
      </c>
      <c r="BL47" s="174">
        <v>17.568044575005633</v>
      </c>
      <c r="BM47" s="174">
        <v>15.962682082403362</v>
      </c>
      <c r="BN47" s="174">
        <v>14.683822972944203</v>
      </c>
      <c r="BO47" s="174">
        <v>12.109043273838767</v>
      </c>
      <c r="BP47" s="174">
        <v>10.209024203632085</v>
      </c>
      <c r="BQ47" s="174">
        <v>0.6600119656345671</v>
      </c>
      <c r="BR47" s="174">
        <v>0</v>
      </c>
      <c r="BS47" s="174"/>
      <c r="BT47" s="174"/>
      <c r="BU47" s="174"/>
      <c r="BV47" s="174"/>
      <c r="BW47" s="174"/>
      <c r="BX47" s="174"/>
      <c r="BY47" s="174"/>
      <c r="BZ47" s="174"/>
      <c r="CA47" s="174"/>
      <c r="CB47" s="174"/>
      <c r="CC47" s="197"/>
    </row>
    <row r="48" spans="2:81" x14ac:dyDescent="0.4">
      <c r="B48" s="234" t="s">
        <v>711</v>
      </c>
      <c r="C48" s="49"/>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v>0.59041866867024484</v>
      </c>
      <c r="BK48" s="174">
        <v>0.86136888654448474</v>
      </c>
      <c r="BL48" s="174">
        <v>1.4686091854984966</v>
      </c>
      <c r="BM48" s="174">
        <v>1.8412751689106794</v>
      </c>
      <c r="BN48" s="174">
        <v>1.675353773256915</v>
      </c>
      <c r="BO48" s="174">
        <v>-9.3704522521334391E-2</v>
      </c>
      <c r="BP48" s="174">
        <v>-0.15250651751948743</v>
      </c>
      <c r="BQ48" s="174">
        <v>0</v>
      </c>
      <c r="BR48" s="174">
        <v>0</v>
      </c>
      <c r="BS48" s="174"/>
      <c r="BT48" s="174"/>
      <c r="BU48" s="174"/>
      <c r="BV48" s="174"/>
      <c r="BW48" s="174"/>
      <c r="BX48" s="174"/>
      <c r="BY48" s="174"/>
      <c r="BZ48" s="174"/>
      <c r="CA48" s="174"/>
      <c r="CB48" s="174"/>
      <c r="CC48" s="197"/>
    </row>
    <row r="49" spans="1:81" x14ac:dyDescent="0.4">
      <c r="B49" s="234" t="s">
        <v>237</v>
      </c>
      <c r="C49" s="49"/>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v>31.106790939731347</v>
      </c>
      <c r="BK49" s="174">
        <v>29.469488259088354</v>
      </c>
      <c r="BL49" s="174">
        <v>30.257694734334045</v>
      </c>
      <c r="BM49" s="174">
        <v>27.887067447469253</v>
      </c>
      <c r="BN49" s="174">
        <v>25.184692373524474</v>
      </c>
      <c r="BO49" s="174">
        <v>26.010354595513089</v>
      </c>
      <c r="BP49" s="174">
        <v>22.167871353622779</v>
      </c>
      <c r="BQ49" s="174">
        <v>21.022469321136398</v>
      </c>
      <c r="BR49" s="174">
        <v>19.386472542217017</v>
      </c>
      <c r="BS49" s="174">
        <v>16.425783308578989</v>
      </c>
      <c r="BT49" s="174">
        <v>14.663774017275543</v>
      </c>
      <c r="BU49" s="174">
        <v>12.636276130001498</v>
      </c>
      <c r="BV49" s="174">
        <v>13.432273064059826</v>
      </c>
      <c r="BW49" s="174">
        <v>10.156951152181552</v>
      </c>
      <c r="BX49" s="174">
        <v>17.066780785991735</v>
      </c>
      <c r="BY49" s="174">
        <v>13.311980626009515</v>
      </c>
      <c r="BZ49" s="174">
        <v>12.449702478904785</v>
      </c>
      <c r="CA49" s="174">
        <v>9.9706482913587671</v>
      </c>
      <c r="CB49" s="174">
        <v>8.9895134118565299</v>
      </c>
      <c r="CC49" s="197">
        <v>6.6208923111210707</v>
      </c>
    </row>
    <row r="50" spans="1:81" x14ac:dyDescent="0.4">
      <c r="B50" s="234" t="s">
        <v>271</v>
      </c>
      <c r="C50" s="49"/>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v>0.3249983465556317</v>
      </c>
      <c r="BK50" s="174">
        <v>0</v>
      </c>
      <c r="BL50" s="174">
        <v>0</v>
      </c>
      <c r="BM50" s="174">
        <v>0</v>
      </c>
      <c r="BN50" s="174">
        <v>0</v>
      </c>
      <c r="BO50" s="174">
        <v>0</v>
      </c>
      <c r="BP50" s="174">
        <v>0</v>
      </c>
      <c r="BQ50" s="174">
        <v>0</v>
      </c>
      <c r="BR50" s="174">
        <v>0</v>
      </c>
      <c r="BS50" s="174">
        <v>5.7440991381055859E-3</v>
      </c>
      <c r="BT50" s="174">
        <v>8.4080647572530483E-3</v>
      </c>
      <c r="BU50" s="174">
        <v>3.8558695206828896E-3</v>
      </c>
      <c r="BV50" s="174">
        <v>4.3066101563386059E-3</v>
      </c>
      <c r="BW50" s="174">
        <v>4.4505292899153209E-3</v>
      </c>
      <c r="BX50" s="174">
        <v>4.5080534904981392E-3</v>
      </c>
      <c r="BY50" s="174">
        <v>4.896037552878596E-3</v>
      </c>
      <c r="BZ50" s="174">
        <v>4.601576233694088E-3</v>
      </c>
      <c r="CA50" s="174">
        <v>4.4803159500298902E-3</v>
      </c>
      <c r="CB50" s="174">
        <v>4.3632954987512821E-3</v>
      </c>
      <c r="CC50" s="197">
        <v>4.2549040549436186E-3</v>
      </c>
    </row>
    <row r="51" spans="1:81" x14ac:dyDescent="0.4">
      <c r="B51" s="234" t="s">
        <v>226</v>
      </c>
      <c r="C51" s="49"/>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v>3.2273300454260863</v>
      </c>
      <c r="BK51" s="174">
        <v>3.6579484052995492</v>
      </c>
      <c r="BL51" s="174">
        <v>186.31963893332104</v>
      </c>
      <c r="BM51" s="174">
        <v>244.52799328966299</v>
      </c>
      <c r="BN51" s="174">
        <v>330.38526429616269</v>
      </c>
      <c r="BO51" s="174">
        <v>95.013407445552858</v>
      </c>
      <c r="BP51" s="174">
        <v>100.1232649452031</v>
      </c>
      <c r="BQ51" s="174">
        <v>5.7002165083293121</v>
      </c>
      <c r="BR51" s="174">
        <v>7.1161574988891481</v>
      </c>
      <c r="BS51" s="174">
        <v>2.1526610787757332</v>
      </c>
      <c r="BT51" s="174">
        <v>1.7474722629076518</v>
      </c>
      <c r="BU51" s="174">
        <v>59.594688576307412</v>
      </c>
      <c r="BV51" s="174">
        <v>21.630419204755139</v>
      </c>
      <c r="BW51" s="174">
        <v>10.790998537048587</v>
      </c>
      <c r="BX51" s="174">
        <v>29.093322995394946</v>
      </c>
      <c r="BY51" s="174">
        <v>57.312936855714199</v>
      </c>
      <c r="BZ51" s="174">
        <v>57.181273423614137</v>
      </c>
      <c r="CA51" s="174">
        <v>56.103672906292267</v>
      </c>
      <c r="CB51" s="174">
        <v>49.425779059387011</v>
      </c>
      <c r="CC51" s="197">
        <v>47.536353248659026</v>
      </c>
    </row>
    <row r="52" spans="1:81" ht="15.4" thickBot="1" x14ac:dyDescent="0.45">
      <c r="A52" s="333"/>
      <c r="B52" s="383"/>
      <c r="C52" s="104"/>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1"/>
      <c r="AD52" s="451"/>
      <c r="AE52" s="451"/>
      <c r="AF52" s="451"/>
      <c r="AG52" s="451"/>
      <c r="AH52" s="451"/>
      <c r="AI52" s="451"/>
      <c r="AJ52" s="451"/>
      <c r="AK52" s="451"/>
      <c r="AL52" s="451"/>
      <c r="AM52" s="451"/>
      <c r="AN52" s="451"/>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c r="BM52" s="451"/>
      <c r="BN52" s="451"/>
      <c r="BO52" s="451"/>
      <c r="BP52" s="451"/>
      <c r="BQ52" s="451"/>
      <c r="BR52" s="451"/>
      <c r="BS52" s="451"/>
      <c r="BT52" s="451"/>
      <c r="BU52" s="451"/>
      <c r="BV52" s="451"/>
      <c r="BW52" s="451"/>
      <c r="BX52" s="451"/>
      <c r="BY52" s="451"/>
      <c r="BZ52" s="451"/>
      <c r="CA52" s="451"/>
      <c r="CB52" s="451"/>
      <c r="CC52" s="452"/>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9"/>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12.73046875" defaultRowHeight="15" x14ac:dyDescent="0.4"/>
  <cols>
    <col min="1" max="1" width="23.1328125" style="277" bestFit="1" customWidth="1"/>
    <col min="2" max="2" width="75.73046875" style="277" customWidth="1"/>
    <col min="3" max="3" width="25.73046875" style="277" customWidth="1"/>
    <col min="4" max="75" width="12.73046875" style="174" customWidth="1"/>
    <col min="76" max="76" width="12.73046875" style="277" customWidth="1"/>
    <col min="77" max="16384" width="12.73046875" style="277"/>
  </cols>
  <sheetData>
    <row r="1" spans="1:81" s="275" customFormat="1" ht="25.5" customHeight="1" thickBot="1" x14ac:dyDescent="0.4">
      <c r="A1" s="42" t="s">
        <v>44</v>
      </c>
      <c r="B1" s="43" t="s">
        <v>85</v>
      </c>
      <c r="C1" s="95"/>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336"/>
      <c r="BW1" s="336"/>
      <c r="BX1" s="336"/>
    </row>
    <row r="2" spans="1:81" ht="15.75" customHeight="1" x14ac:dyDescent="0.4">
      <c r="A2" s="45" t="s">
        <v>45</v>
      </c>
      <c r="B2" s="18" t="s">
        <v>716</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4" customHeight="1" x14ac:dyDescent="0.4">
      <c r="A4" s="35"/>
      <c r="B4" s="93" t="s">
        <v>133</v>
      </c>
      <c r="D4" s="434">
        <f t="shared" ref="D4:AI4" si="0">SUM(D5,D12)</f>
        <v>176.4</v>
      </c>
      <c r="E4" s="434">
        <f t="shared" si="0"/>
        <v>248.9</v>
      </c>
      <c r="F4" s="434">
        <f t="shared" si="0"/>
        <v>248.6</v>
      </c>
      <c r="G4" s="434">
        <f t="shared" si="0"/>
        <v>275.2</v>
      </c>
      <c r="H4" s="434">
        <f t="shared" si="0"/>
        <v>315.5</v>
      </c>
      <c r="I4" s="434">
        <f t="shared" si="0"/>
        <v>334.1</v>
      </c>
      <c r="J4" s="434">
        <f t="shared" si="0"/>
        <v>348.1</v>
      </c>
      <c r="K4" s="434">
        <f t="shared" si="0"/>
        <v>432.5</v>
      </c>
      <c r="L4" s="434">
        <f t="shared" si="0"/>
        <v>447.9</v>
      </c>
      <c r="M4" s="434">
        <f t="shared" si="0"/>
        <v>482.1</v>
      </c>
      <c r="N4" s="434">
        <f t="shared" si="0"/>
        <v>617.4</v>
      </c>
      <c r="O4" s="434">
        <f t="shared" si="0"/>
        <v>657</v>
      </c>
      <c r="P4" s="434">
        <f t="shared" si="0"/>
        <v>676.9</v>
      </c>
      <c r="Q4" s="434">
        <f t="shared" si="0"/>
        <v>783.9</v>
      </c>
      <c r="R4" s="434">
        <f t="shared" si="0"/>
        <v>807.1</v>
      </c>
      <c r="S4" s="434">
        <f t="shared" si="0"/>
        <v>958.8</v>
      </c>
      <c r="T4" s="434">
        <f t="shared" si="0"/>
        <v>1014.7</v>
      </c>
      <c r="U4" s="434">
        <f t="shared" si="0"/>
        <v>1237.8</v>
      </c>
      <c r="V4" s="434">
        <f t="shared" si="0"/>
        <v>1271.5999999999999</v>
      </c>
      <c r="W4" s="434">
        <f t="shared" si="0"/>
        <v>1384.6</v>
      </c>
      <c r="X4" s="434">
        <f t="shared" si="0"/>
        <v>1543.3</v>
      </c>
      <c r="Y4" s="434">
        <f t="shared" si="0"/>
        <v>1626.9</v>
      </c>
      <c r="Z4" s="434">
        <f t="shared" si="0"/>
        <v>1785.2</v>
      </c>
      <c r="AA4" s="434">
        <f t="shared" si="0"/>
        <v>2068.1999999999998</v>
      </c>
      <c r="AB4" s="434">
        <f t="shared" si="0"/>
        <v>2395.6</v>
      </c>
      <c r="AC4" s="434">
        <f t="shared" si="0"/>
        <v>2779.8</v>
      </c>
      <c r="AD4" s="434">
        <f t="shared" si="0"/>
        <v>3609</v>
      </c>
      <c r="AE4" s="434">
        <f t="shared" si="0"/>
        <v>4824.8999999999996</v>
      </c>
      <c r="AF4" s="434">
        <f t="shared" si="0"/>
        <v>5687.1</v>
      </c>
      <c r="AG4" s="434">
        <f t="shared" si="0"/>
        <v>6627.5</v>
      </c>
      <c r="AH4" s="434">
        <f t="shared" si="0"/>
        <v>7589</v>
      </c>
      <c r="AI4" s="434">
        <f t="shared" si="0"/>
        <v>8852</v>
      </c>
      <c r="AJ4" s="434">
        <f t="shared" ref="AJ4:BO4" si="1">SUM(AJ5,AJ12)</f>
        <v>10564</v>
      </c>
      <c r="AK4" s="434">
        <f t="shared" si="1"/>
        <v>12165</v>
      </c>
      <c r="AL4" s="434">
        <f t="shared" si="1"/>
        <v>13589</v>
      </c>
      <c r="AM4" s="434">
        <f t="shared" si="1"/>
        <v>14654</v>
      </c>
      <c r="AN4" s="434">
        <f t="shared" si="1"/>
        <v>15307</v>
      </c>
      <c r="AO4" s="434">
        <f t="shared" si="1"/>
        <v>16625</v>
      </c>
      <c r="AP4" s="434">
        <f t="shared" si="1"/>
        <v>17816.453000000001</v>
      </c>
      <c r="AQ4" s="434">
        <f t="shared" si="1"/>
        <v>18685.544999999998</v>
      </c>
      <c r="AR4" s="434">
        <f t="shared" si="1"/>
        <v>19273.72</v>
      </c>
      <c r="AS4" s="434">
        <f t="shared" si="1"/>
        <v>20731.936000000002</v>
      </c>
      <c r="AT4" s="434">
        <f t="shared" si="1"/>
        <v>22734.863000000001</v>
      </c>
      <c r="AU4" s="434">
        <f t="shared" si="1"/>
        <v>25578.864000000001</v>
      </c>
      <c r="AV4" s="434">
        <f t="shared" si="1"/>
        <v>26741.489000000001</v>
      </c>
      <c r="AW4" s="434">
        <f t="shared" si="1"/>
        <v>28219.280000000002</v>
      </c>
      <c r="AX4" s="434">
        <f t="shared" si="1"/>
        <v>28779.506000000001</v>
      </c>
      <c r="AY4" s="434">
        <f t="shared" si="1"/>
        <v>29998.344000000005</v>
      </c>
      <c r="AZ4" s="434">
        <f t="shared" si="1"/>
        <v>32024.285999999996</v>
      </c>
      <c r="BA4" s="434">
        <f t="shared" si="1"/>
        <v>33586</v>
      </c>
      <c r="BB4" s="434">
        <f t="shared" si="1"/>
        <v>35603.290999999997</v>
      </c>
      <c r="BC4" s="434">
        <f t="shared" si="1"/>
        <v>37802.438000000002</v>
      </c>
      <c r="BD4" s="434">
        <f t="shared" si="1"/>
        <v>38745.199999999997</v>
      </c>
      <c r="BE4" s="434">
        <f t="shared" si="1"/>
        <v>41921.603135450001</v>
      </c>
      <c r="BF4" s="434">
        <f t="shared" si="1"/>
        <v>44367.258565528275</v>
      </c>
      <c r="BG4" s="434">
        <f t="shared" si="1"/>
        <v>46506.352382756908</v>
      </c>
      <c r="BH4" s="434">
        <f t="shared" si="1"/>
        <v>48801.804999999993</v>
      </c>
      <c r="BI4" s="434">
        <f t="shared" si="1"/>
        <v>51422.462685709994</v>
      </c>
      <c r="BJ4" s="434">
        <f t="shared" si="1"/>
        <v>53663.45674691999</v>
      </c>
      <c r="BK4" s="434">
        <f t="shared" si="1"/>
        <v>57593.742352232308</v>
      </c>
      <c r="BL4" s="434">
        <f t="shared" si="1"/>
        <v>61584.34965923</v>
      </c>
      <c r="BM4" s="434">
        <f t="shared" si="1"/>
        <v>66895.841990320012</v>
      </c>
      <c r="BN4" s="434">
        <f t="shared" si="1"/>
        <v>69835.141333070016</v>
      </c>
      <c r="BO4" s="434">
        <f t="shared" si="1"/>
        <v>74150.519898250015</v>
      </c>
      <c r="BP4" s="434">
        <f t="shared" ref="BP4:CC4" si="2">SUM(BP5,BP12)</f>
        <v>79809.006438810029</v>
      </c>
      <c r="BQ4" s="434">
        <f t="shared" si="2"/>
        <v>83110.340476999991</v>
      </c>
      <c r="BR4" s="434">
        <f t="shared" si="2"/>
        <v>86515.830874880034</v>
      </c>
      <c r="BS4" s="434">
        <f t="shared" si="2"/>
        <v>89367.86147389999</v>
      </c>
      <c r="BT4" s="434">
        <f t="shared" si="2"/>
        <v>91580.290263549934</v>
      </c>
      <c r="BU4" s="434">
        <f t="shared" si="2"/>
        <v>93800.446975290019</v>
      </c>
      <c r="BV4" s="434">
        <f t="shared" si="2"/>
        <v>96743.369584550004</v>
      </c>
      <c r="BW4" s="434">
        <f t="shared" si="2"/>
        <v>98797.419040459979</v>
      </c>
      <c r="BX4" s="434">
        <f t="shared" si="2"/>
        <v>101197.79597067853</v>
      </c>
      <c r="BY4" s="434">
        <f t="shared" si="2"/>
        <v>105323.86061561246</v>
      </c>
      <c r="BZ4" s="434">
        <f t="shared" si="2"/>
        <v>111726.18826129058</v>
      </c>
      <c r="CA4" s="434">
        <f t="shared" si="2"/>
        <v>117656.63054847112</v>
      </c>
      <c r="CB4" s="434">
        <f t="shared" si="2"/>
        <v>123063.65985967471</v>
      </c>
      <c r="CC4" s="435">
        <f t="shared" si="2"/>
        <v>129145.4411391613</v>
      </c>
    </row>
    <row r="5" spans="1:81" ht="26.25" customHeight="1" x14ac:dyDescent="0.4">
      <c r="B5" s="65" t="s">
        <v>717</v>
      </c>
      <c r="C5" s="453"/>
      <c r="D5" s="436">
        <f t="shared" ref="D5:AI5" si="3">SUM(D6:D9)</f>
        <v>176.4</v>
      </c>
      <c r="E5" s="436">
        <f t="shared" si="3"/>
        <v>248.9</v>
      </c>
      <c r="F5" s="436">
        <f t="shared" si="3"/>
        <v>248.6</v>
      </c>
      <c r="G5" s="436">
        <f t="shared" si="3"/>
        <v>275.2</v>
      </c>
      <c r="H5" s="436">
        <f t="shared" si="3"/>
        <v>315.5</v>
      </c>
      <c r="I5" s="436">
        <f t="shared" si="3"/>
        <v>334.1</v>
      </c>
      <c r="J5" s="436">
        <f t="shared" si="3"/>
        <v>348.1</v>
      </c>
      <c r="K5" s="436">
        <f t="shared" si="3"/>
        <v>432.5</v>
      </c>
      <c r="L5" s="436">
        <f t="shared" si="3"/>
        <v>447.9</v>
      </c>
      <c r="M5" s="436">
        <f t="shared" si="3"/>
        <v>482.1</v>
      </c>
      <c r="N5" s="436">
        <f t="shared" si="3"/>
        <v>617.4</v>
      </c>
      <c r="O5" s="436">
        <f t="shared" si="3"/>
        <v>657</v>
      </c>
      <c r="P5" s="436">
        <f t="shared" si="3"/>
        <v>676.9</v>
      </c>
      <c r="Q5" s="436">
        <f t="shared" si="3"/>
        <v>783.9</v>
      </c>
      <c r="R5" s="436">
        <f t="shared" si="3"/>
        <v>807.1</v>
      </c>
      <c r="S5" s="436">
        <f t="shared" si="3"/>
        <v>958.8</v>
      </c>
      <c r="T5" s="436">
        <f t="shared" si="3"/>
        <v>1014.7</v>
      </c>
      <c r="U5" s="436">
        <f t="shared" si="3"/>
        <v>1237.8</v>
      </c>
      <c r="V5" s="436">
        <f t="shared" si="3"/>
        <v>1271.5999999999999</v>
      </c>
      <c r="W5" s="436">
        <f t="shared" si="3"/>
        <v>1384.6</v>
      </c>
      <c r="X5" s="436">
        <f t="shared" si="3"/>
        <v>1543.3</v>
      </c>
      <c r="Y5" s="436">
        <f t="shared" si="3"/>
        <v>1626.9</v>
      </c>
      <c r="Z5" s="436">
        <f t="shared" si="3"/>
        <v>1777.8</v>
      </c>
      <c r="AA5" s="436">
        <f t="shared" si="3"/>
        <v>2045.3</v>
      </c>
      <c r="AB5" s="436">
        <f t="shared" si="3"/>
        <v>2368.6</v>
      </c>
      <c r="AC5" s="436">
        <f t="shared" si="3"/>
        <v>2752</v>
      </c>
      <c r="AD5" s="436">
        <f t="shared" si="3"/>
        <v>3578.4</v>
      </c>
      <c r="AE5" s="436">
        <f t="shared" si="3"/>
        <v>4791</v>
      </c>
      <c r="AF5" s="436">
        <f t="shared" si="3"/>
        <v>5651.3</v>
      </c>
      <c r="AG5" s="436">
        <f t="shared" si="3"/>
        <v>6591.6</v>
      </c>
      <c r="AH5" s="436">
        <f t="shared" si="3"/>
        <v>7552</v>
      </c>
      <c r="AI5" s="436">
        <f t="shared" si="3"/>
        <v>8816</v>
      </c>
      <c r="AJ5" s="436">
        <f t="shared" ref="AJ5:BO5" si="4">SUM(AJ6:AJ9)</f>
        <v>10526</v>
      </c>
      <c r="AK5" s="436">
        <f t="shared" si="4"/>
        <v>12126</v>
      </c>
      <c r="AL5" s="436">
        <f t="shared" si="4"/>
        <v>13549</v>
      </c>
      <c r="AM5" s="436">
        <f t="shared" si="4"/>
        <v>14613</v>
      </c>
      <c r="AN5" s="436">
        <f t="shared" si="4"/>
        <v>15268</v>
      </c>
      <c r="AO5" s="436">
        <f t="shared" si="4"/>
        <v>16584</v>
      </c>
      <c r="AP5" s="436">
        <f t="shared" si="4"/>
        <v>17779.453000000001</v>
      </c>
      <c r="AQ5" s="436">
        <f t="shared" si="4"/>
        <v>18648.391</v>
      </c>
      <c r="AR5" s="436">
        <f t="shared" si="4"/>
        <v>19237.593000000001</v>
      </c>
      <c r="AS5" s="436">
        <f t="shared" si="4"/>
        <v>20697.363000000001</v>
      </c>
      <c r="AT5" s="436">
        <f t="shared" si="4"/>
        <v>22699.034</v>
      </c>
      <c r="AU5" s="436">
        <f t="shared" si="4"/>
        <v>25543.024000000001</v>
      </c>
      <c r="AV5" s="436">
        <f t="shared" si="4"/>
        <v>26705.927</v>
      </c>
      <c r="AW5" s="436">
        <f t="shared" si="4"/>
        <v>28183.114000000001</v>
      </c>
      <c r="AX5" s="436">
        <f t="shared" si="4"/>
        <v>28744.81</v>
      </c>
      <c r="AY5" s="436">
        <f t="shared" si="4"/>
        <v>29962.569000000003</v>
      </c>
      <c r="AZ5" s="436">
        <f t="shared" si="4"/>
        <v>31994.560999999998</v>
      </c>
      <c r="BA5" s="436">
        <f t="shared" si="4"/>
        <v>33556.756999999998</v>
      </c>
      <c r="BB5" s="436">
        <f t="shared" si="4"/>
        <v>35574.510999999999</v>
      </c>
      <c r="BC5" s="436">
        <f t="shared" si="4"/>
        <v>37774.760999999999</v>
      </c>
      <c r="BD5" s="436">
        <f t="shared" si="4"/>
        <v>38717.656999999999</v>
      </c>
      <c r="BE5" s="436">
        <f t="shared" si="4"/>
        <v>41893.0018538</v>
      </c>
      <c r="BF5" s="436">
        <f t="shared" si="4"/>
        <v>44338.400971748277</v>
      </c>
      <c r="BG5" s="436">
        <f t="shared" si="4"/>
        <v>46476.654559836905</v>
      </c>
      <c r="BH5" s="436">
        <f t="shared" si="4"/>
        <v>48771.517999999996</v>
      </c>
      <c r="BI5" s="436">
        <f t="shared" si="4"/>
        <v>51391.939927299994</v>
      </c>
      <c r="BJ5" s="436">
        <f t="shared" si="4"/>
        <v>53629.367547699992</v>
      </c>
      <c r="BK5" s="436">
        <f t="shared" si="4"/>
        <v>57554.148143162311</v>
      </c>
      <c r="BL5" s="436">
        <f t="shared" si="4"/>
        <v>61539.334872430001</v>
      </c>
      <c r="BM5" s="436">
        <f t="shared" si="4"/>
        <v>66848.160442100008</v>
      </c>
      <c r="BN5" s="436">
        <f t="shared" si="4"/>
        <v>69777.042747120009</v>
      </c>
      <c r="BO5" s="436">
        <f t="shared" si="4"/>
        <v>74087.953530660016</v>
      </c>
      <c r="BP5" s="436">
        <f t="shared" ref="BP5:BS5" si="5">SUM(BP6:BP9)</f>
        <v>79733.982094140025</v>
      </c>
      <c r="BQ5" s="436">
        <f t="shared" si="5"/>
        <v>83014.68745279999</v>
      </c>
      <c r="BR5" s="436">
        <f t="shared" si="5"/>
        <v>86427.717724600036</v>
      </c>
      <c r="BS5" s="436">
        <f t="shared" si="5"/>
        <v>89274.966169329986</v>
      </c>
      <c r="BT5" s="436">
        <f t="shared" ref="BT5:CC5" si="6">SUM(BT6:BT11)</f>
        <v>91481.012978129933</v>
      </c>
      <c r="BU5" s="436">
        <f t="shared" si="6"/>
        <v>93695.825169830016</v>
      </c>
      <c r="BV5" s="436">
        <f t="shared" si="6"/>
        <v>96630.245524619997</v>
      </c>
      <c r="BW5" s="436">
        <f t="shared" si="6"/>
        <v>98678.755629419975</v>
      </c>
      <c r="BX5" s="436">
        <f t="shared" si="6"/>
        <v>101038.58716470169</v>
      </c>
      <c r="BY5" s="436">
        <f t="shared" si="6"/>
        <v>105018.18199433116</v>
      </c>
      <c r="BZ5" s="436">
        <f t="shared" si="6"/>
        <v>111478.27914113173</v>
      </c>
      <c r="CA5" s="436">
        <f t="shared" si="6"/>
        <v>117415.83102836268</v>
      </c>
      <c r="CB5" s="436">
        <f t="shared" si="6"/>
        <v>122820.94696000348</v>
      </c>
      <c r="CC5" s="437">
        <f t="shared" si="6"/>
        <v>128870.07817897048</v>
      </c>
    </row>
    <row r="6" spans="1:81" x14ac:dyDescent="0.4">
      <c r="B6" s="178" t="s">
        <v>718</v>
      </c>
      <c r="C6" s="294"/>
      <c r="D6" s="438">
        <v>176.4</v>
      </c>
      <c r="E6" s="438">
        <v>248.9</v>
      </c>
      <c r="F6" s="438">
        <v>248.6</v>
      </c>
      <c r="G6" s="438">
        <v>275.2</v>
      </c>
      <c r="H6" s="438">
        <v>315.5</v>
      </c>
      <c r="I6" s="438">
        <v>334.1</v>
      </c>
      <c r="J6" s="438">
        <v>348.1</v>
      </c>
      <c r="K6" s="438">
        <v>432.5</v>
      </c>
      <c r="L6" s="438">
        <v>447.9</v>
      </c>
      <c r="M6" s="438">
        <v>482.1</v>
      </c>
      <c r="N6" s="438">
        <v>617.4</v>
      </c>
      <c r="O6" s="438">
        <v>657</v>
      </c>
      <c r="P6" s="438">
        <v>676.9</v>
      </c>
      <c r="Q6" s="438">
        <v>783.9</v>
      </c>
      <c r="R6" s="438">
        <v>807.1</v>
      </c>
      <c r="S6" s="438">
        <v>958.8</v>
      </c>
      <c r="T6" s="438">
        <v>1014.7</v>
      </c>
      <c r="U6" s="438">
        <v>1237.8</v>
      </c>
      <c r="V6" s="438">
        <v>1271.5999999999999</v>
      </c>
      <c r="W6" s="438">
        <v>1384.6</v>
      </c>
      <c r="X6" s="438">
        <v>1543.3</v>
      </c>
      <c r="Y6" s="438">
        <v>1626.9</v>
      </c>
      <c r="Z6" s="438">
        <v>1777.8</v>
      </c>
      <c r="AA6" s="438">
        <v>2045.3</v>
      </c>
      <c r="AB6" s="438">
        <v>2368.6</v>
      </c>
      <c r="AC6" s="438">
        <v>2752</v>
      </c>
      <c r="AD6" s="438">
        <v>3578.4</v>
      </c>
      <c r="AE6" s="438">
        <v>4791</v>
      </c>
      <c r="AF6" s="438">
        <v>5651.3</v>
      </c>
      <c r="AG6" s="438">
        <v>6591.6</v>
      </c>
      <c r="AH6" s="438">
        <v>7552</v>
      </c>
      <c r="AI6" s="438">
        <v>8815</v>
      </c>
      <c r="AJ6" s="438">
        <v>10518</v>
      </c>
      <c r="AK6" s="438">
        <v>12107</v>
      </c>
      <c r="AL6" s="438">
        <v>13509</v>
      </c>
      <c r="AM6" s="438">
        <v>14553</v>
      </c>
      <c r="AN6" s="438">
        <v>15181</v>
      </c>
      <c r="AO6" s="438">
        <v>16443</v>
      </c>
      <c r="AP6" s="438">
        <v>17560.36</v>
      </c>
      <c r="AQ6" s="438">
        <v>18355.971000000001</v>
      </c>
      <c r="AR6" s="438">
        <v>18857.098000000002</v>
      </c>
      <c r="AS6" s="438">
        <v>20171.257000000001</v>
      </c>
      <c r="AT6" s="438">
        <v>21972.580999999998</v>
      </c>
      <c r="AU6" s="438">
        <v>24450.99</v>
      </c>
      <c r="AV6" s="438">
        <v>25364.328000000001</v>
      </c>
      <c r="AW6" s="438">
        <v>26546.062000000002</v>
      </c>
      <c r="AX6" s="438">
        <v>26859.15</v>
      </c>
      <c r="AY6" s="438">
        <v>27740.434000000001</v>
      </c>
      <c r="AZ6" s="438">
        <v>29238.920999999998</v>
      </c>
      <c r="BA6" s="438">
        <v>30391.121999999999</v>
      </c>
      <c r="BB6" s="438">
        <v>31914.134999999998</v>
      </c>
      <c r="BC6" s="438">
        <v>33377.665495317</v>
      </c>
      <c r="BD6" s="438">
        <v>32886.690685359994</v>
      </c>
      <c r="BE6" s="438">
        <v>35420.719669182879</v>
      </c>
      <c r="BF6" s="438">
        <v>37284.042076120684</v>
      </c>
      <c r="BG6" s="438">
        <v>38505.283116754588</v>
      </c>
      <c r="BH6" s="438">
        <v>40026.295326250001</v>
      </c>
      <c r="BI6" s="438">
        <v>41780.351999849998</v>
      </c>
      <c r="BJ6" s="438">
        <v>43129.110323089997</v>
      </c>
      <c r="BK6" s="438">
        <v>45774.817325406155</v>
      </c>
      <c r="BL6" s="438">
        <v>48323.221362397162</v>
      </c>
      <c r="BM6" s="438">
        <v>51848.801061122263</v>
      </c>
      <c r="BN6" s="438">
        <v>54097.476088878946</v>
      </c>
      <c r="BO6" s="438">
        <v>57360.707342025926</v>
      </c>
      <c r="BP6" s="438">
        <v>61155.804856264447</v>
      </c>
      <c r="BQ6" s="438">
        <v>63491.474743577586</v>
      </c>
      <c r="BR6" s="438">
        <v>65864.526208284093</v>
      </c>
      <c r="BS6" s="438">
        <v>68092.517947238579</v>
      </c>
      <c r="BT6" s="438">
        <v>68936.397712484904</v>
      </c>
      <c r="BU6" s="438">
        <v>68234.40159905277</v>
      </c>
      <c r="BV6" s="438">
        <v>67573.790798066111</v>
      </c>
      <c r="BW6" s="438">
        <v>66792.952444676455</v>
      </c>
      <c r="BX6" s="438">
        <v>66134.190265860903</v>
      </c>
      <c r="BY6" s="438">
        <v>65146.877535573345</v>
      </c>
      <c r="BZ6" s="438">
        <v>65094.933234393488</v>
      </c>
      <c r="CA6" s="438">
        <v>64009.917508146318</v>
      </c>
      <c r="CB6" s="438">
        <v>62208.862213138374</v>
      </c>
      <c r="CC6" s="439">
        <v>60478.614392964206</v>
      </c>
    </row>
    <row r="7" spans="1:81" x14ac:dyDescent="0.4">
      <c r="B7" s="178" t="s">
        <v>353</v>
      </c>
      <c r="C7" s="294"/>
      <c r="BD7" s="438">
        <v>1099.6683146400001</v>
      </c>
      <c r="BE7" s="438">
        <v>1144.4988485600004</v>
      </c>
      <c r="BF7" s="438">
        <v>1185.4171848499998</v>
      </c>
      <c r="BG7" s="438">
        <v>1322.9499594399999</v>
      </c>
      <c r="BH7" s="438">
        <v>1382.4806737499998</v>
      </c>
      <c r="BI7" s="438">
        <v>1450.2460951499997</v>
      </c>
      <c r="BJ7" s="438">
        <v>1507.2713076100001</v>
      </c>
      <c r="BK7" s="438">
        <v>1595.1330525061512</v>
      </c>
      <c r="BL7" s="438">
        <v>1696.1175015328326</v>
      </c>
      <c r="BM7" s="438">
        <v>1803.6566907777408</v>
      </c>
      <c r="BN7" s="438">
        <v>1841.4891045270388</v>
      </c>
      <c r="BO7" s="438">
        <v>1928.517541864087</v>
      </c>
      <c r="BP7" s="438">
        <v>2057.8452180005802</v>
      </c>
      <c r="BQ7" s="438">
        <v>2120.523072903236</v>
      </c>
      <c r="BR7" s="438">
        <v>2184.8482328354826</v>
      </c>
      <c r="BS7" s="438">
        <v>2207.3069311882009</v>
      </c>
      <c r="BT7" s="438">
        <v>2157.4583034014645</v>
      </c>
      <c r="BU7" s="438">
        <v>2097.8760606459073</v>
      </c>
      <c r="BV7" s="438">
        <v>2071.5651535127631</v>
      </c>
      <c r="BW7" s="438">
        <v>2040.0076377184184</v>
      </c>
      <c r="BX7" s="438">
        <v>1971.1175470868543</v>
      </c>
      <c r="BY7" s="438">
        <v>1889.5501511059449</v>
      </c>
      <c r="BZ7" s="438">
        <v>1829.7771148496734</v>
      </c>
      <c r="CA7" s="438">
        <v>1779.5172315946606</v>
      </c>
      <c r="CB7" s="438">
        <v>1717.002915845032</v>
      </c>
      <c r="CC7" s="439">
        <v>1657.5211846107752</v>
      </c>
    </row>
    <row r="8" spans="1:81" x14ac:dyDescent="0.4">
      <c r="B8" s="178" t="s">
        <v>719</v>
      </c>
      <c r="C8" s="294"/>
      <c r="D8" s="438">
        <v>0</v>
      </c>
      <c r="E8" s="438">
        <v>0</v>
      </c>
      <c r="F8" s="438">
        <v>0</v>
      </c>
      <c r="G8" s="438">
        <v>0</v>
      </c>
      <c r="H8" s="438">
        <v>0</v>
      </c>
      <c r="I8" s="438">
        <v>0</v>
      </c>
      <c r="J8" s="438">
        <v>0</v>
      </c>
      <c r="K8" s="438">
        <v>0</v>
      </c>
      <c r="L8" s="438">
        <v>0</v>
      </c>
      <c r="M8" s="438">
        <v>0</v>
      </c>
      <c r="N8" s="438">
        <v>0</v>
      </c>
      <c r="O8" s="438">
        <v>0</v>
      </c>
      <c r="P8" s="438">
        <v>0</v>
      </c>
      <c r="Q8" s="438">
        <v>0</v>
      </c>
      <c r="R8" s="438">
        <v>0</v>
      </c>
      <c r="S8" s="438">
        <v>0</v>
      </c>
      <c r="T8" s="438">
        <v>0</v>
      </c>
      <c r="U8" s="438">
        <v>0</v>
      </c>
      <c r="V8" s="438">
        <v>0</v>
      </c>
      <c r="W8" s="438">
        <v>0</v>
      </c>
      <c r="X8" s="438">
        <v>0</v>
      </c>
      <c r="Y8" s="438">
        <v>0</v>
      </c>
      <c r="Z8" s="438">
        <v>0</v>
      </c>
      <c r="AA8" s="438">
        <v>0</v>
      </c>
      <c r="AB8" s="438">
        <v>0</v>
      </c>
      <c r="AC8" s="438">
        <v>0</v>
      </c>
      <c r="AD8" s="438">
        <v>0</v>
      </c>
      <c r="AE8" s="438">
        <v>0</v>
      </c>
      <c r="AF8" s="438">
        <v>0</v>
      </c>
      <c r="AG8" s="438">
        <v>0</v>
      </c>
      <c r="AH8" s="438">
        <v>0</v>
      </c>
      <c r="AI8" s="438">
        <v>0</v>
      </c>
      <c r="AJ8" s="438">
        <v>0</v>
      </c>
      <c r="AK8" s="438">
        <v>0</v>
      </c>
      <c r="AL8" s="438">
        <v>0</v>
      </c>
      <c r="AM8" s="438">
        <v>0</v>
      </c>
      <c r="AN8" s="438">
        <v>0</v>
      </c>
      <c r="AO8" s="438">
        <v>0</v>
      </c>
      <c r="AP8" s="438">
        <v>0</v>
      </c>
      <c r="AQ8" s="438">
        <v>0</v>
      </c>
      <c r="AR8" s="438">
        <v>0</v>
      </c>
      <c r="AS8" s="438">
        <v>0</v>
      </c>
      <c r="AT8" s="438">
        <v>0</v>
      </c>
      <c r="AU8" s="438">
        <v>0</v>
      </c>
      <c r="AV8" s="438">
        <v>0</v>
      </c>
      <c r="AW8" s="438">
        <v>0</v>
      </c>
      <c r="AX8" s="438">
        <v>0</v>
      </c>
      <c r="AY8" s="438">
        <v>0</v>
      </c>
      <c r="AZ8" s="438">
        <v>0</v>
      </c>
      <c r="BA8" s="438">
        <v>0</v>
      </c>
      <c r="BB8" s="438">
        <v>0</v>
      </c>
      <c r="BC8" s="438">
        <v>0</v>
      </c>
      <c r="BD8" s="438">
        <v>0</v>
      </c>
      <c r="BE8" s="438">
        <v>0</v>
      </c>
      <c r="BF8" s="438">
        <v>0</v>
      </c>
      <c r="BG8" s="438">
        <v>0</v>
      </c>
      <c r="BH8" s="438">
        <v>0</v>
      </c>
      <c r="BI8" s="438">
        <v>0</v>
      </c>
      <c r="BJ8" s="438">
        <v>41.005154839999996</v>
      </c>
      <c r="BK8" s="438">
        <v>158.65031815</v>
      </c>
      <c r="BL8" s="438">
        <v>347.99640159999996</v>
      </c>
      <c r="BM8" s="438">
        <v>499.48331779</v>
      </c>
      <c r="BN8" s="438">
        <v>763.72664662801776</v>
      </c>
      <c r="BO8" s="438">
        <v>632.22697060000007</v>
      </c>
      <c r="BP8" s="438">
        <v>753.45013339999991</v>
      </c>
      <c r="BQ8" s="438">
        <v>738.99857426000017</v>
      </c>
      <c r="BR8" s="438">
        <v>745.19955327293599</v>
      </c>
      <c r="BS8" s="438">
        <v>750.35909004872349</v>
      </c>
      <c r="BT8" s="438">
        <v>843.26833552000005</v>
      </c>
      <c r="BU8" s="438">
        <v>773.7962701000821</v>
      </c>
      <c r="BV8" s="438">
        <v>755.74334992456068</v>
      </c>
      <c r="BW8" s="438">
        <v>651.21979876854232</v>
      </c>
      <c r="BX8" s="438">
        <v>547.97727167471567</v>
      </c>
      <c r="BY8" s="438">
        <v>418.17229516353348</v>
      </c>
      <c r="BZ8" s="438">
        <v>280.57757140580844</v>
      </c>
      <c r="CA8" s="438">
        <v>187.26524501979853</v>
      </c>
      <c r="CB8" s="438">
        <v>124.81539735892545</v>
      </c>
      <c r="CC8" s="439">
        <v>83.165041567111942</v>
      </c>
    </row>
    <row r="9" spans="1:81" x14ac:dyDescent="0.4">
      <c r="B9" s="178" t="s">
        <v>720</v>
      </c>
      <c r="C9" s="294"/>
      <c r="D9" s="438">
        <v>0</v>
      </c>
      <c r="E9" s="438">
        <v>0</v>
      </c>
      <c r="F9" s="438">
        <v>0</v>
      </c>
      <c r="G9" s="438">
        <v>0</v>
      </c>
      <c r="H9" s="438">
        <v>0</v>
      </c>
      <c r="I9" s="438">
        <v>0</v>
      </c>
      <c r="J9" s="438">
        <v>0</v>
      </c>
      <c r="K9" s="438">
        <v>0</v>
      </c>
      <c r="L9" s="438">
        <v>0</v>
      </c>
      <c r="M9" s="438">
        <v>0</v>
      </c>
      <c r="N9" s="438">
        <v>0</v>
      </c>
      <c r="O9" s="438">
        <v>0</v>
      </c>
      <c r="P9" s="438">
        <v>0</v>
      </c>
      <c r="Q9" s="438">
        <v>0</v>
      </c>
      <c r="R9" s="438">
        <v>0</v>
      </c>
      <c r="S9" s="438">
        <v>0</v>
      </c>
      <c r="T9" s="438">
        <v>0</v>
      </c>
      <c r="U9" s="438">
        <v>0</v>
      </c>
      <c r="V9" s="438">
        <v>0</v>
      </c>
      <c r="W9" s="438">
        <v>0</v>
      </c>
      <c r="X9" s="438">
        <v>0</v>
      </c>
      <c r="Y9" s="438">
        <v>0</v>
      </c>
      <c r="Z9" s="438">
        <v>0</v>
      </c>
      <c r="AA9" s="438">
        <v>0</v>
      </c>
      <c r="AB9" s="438">
        <v>0</v>
      </c>
      <c r="AC9" s="438">
        <v>0</v>
      </c>
      <c r="AD9" s="438">
        <v>0</v>
      </c>
      <c r="AE9" s="438">
        <v>0</v>
      </c>
      <c r="AF9" s="438">
        <v>0</v>
      </c>
      <c r="AG9" s="438">
        <v>0</v>
      </c>
      <c r="AH9" s="438">
        <v>0</v>
      </c>
      <c r="AI9" s="438">
        <v>1</v>
      </c>
      <c r="AJ9" s="438">
        <v>8</v>
      </c>
      <c r="AK9" s="438">
        <v>19</v>
      </c>
      <c r="AL9" s="438">
        <v>40</v>
      </c>
      <c r="AM9" s="438">
        <v>60</v>
      </c>
      <c r="AN9" s="438">
        <v>87</v>
      </c>
      <c r="AO9" s="438">
        <v>141</v>
      </c>
      <c r="AP9" s="438">
        <v>219.09299999999999</v>
      </c>
      <c r="AQ9" s="438">
        <v>292.42</v>
      </c>
      <c r="AR9" s="438">
        <v>380.495</v>
      </c>
      <c r="AS9" s="438">
        <v>526.10599999999999</v>
      </c>
      <c r="AT9" s="438">
        <v>726.45299999999997</v>
      </c>
      <c r="AU9" s="438">
        <v>1092.0340000000001</v>
      </c>
      <c r="AV9" s="438">
        <v>1341.5989999999999</v>
      </c>
      <c r="AW9" s="438">
        <v>1637.0519999999999</v>
      </c>
      <c r="AX9" s="438">
        <v>1885.66</v>
      </c>
      <c r="AY9" s="438">
        <v>2222.1350000000002</v>
      </c>
      <c r="AZ9" s="438">
        <v>2755.64</v>
      </c>
      <c r="BA9" s="438">
        <v>3165.6350000000002</v>
      </c>
      <c r="BB9" s="438">
        <v>3660.3760000000002</v>
      </c>
      <c r="BC9" s="438">
        <v>4397.0955046829995</v>
      </c>
      <c r="BD9" s="438">
        <v>4731.2979999999998</v>
      </c>
      <c r="BE9" s="438">
        <v>5327.7833360571276</v>
      </c>
      <c r="BF9" s="438">
        <v>5868.9417107775953</v>
      </c>
      <c r="BG9" s="438">
        <v>6648.4214836423171</v>
      </c>
      <c r="BH9" s="438">
        <v>7362.7420000000002</v>
      </c>
      <c r="BI9" s="438">
        <v>8161.3418322999996</v>
      </c>
      <c r="BJ9" s="438">
        <v>8951.9807621599994</v>
      </c>
      <c r="BK9" s="438">
        <v>10025.547447100002</v>
      </c>
      <c r="BL9" s="438">
        <v>11171.999606900003</v>
      </c>
      <c r="BM9" s="438">
        <v>12696.219372410003</v>
      </c>
      <c r="BN9" s="438">
        <v>13074.350907085996</v>
      </c>
      <c r="BO9" s="438">
        <v>14166.501676169999</v>
      </c>
      <c r="BP9" s="438">
        <v>15766.881886475003</v>
      </c>
      <c r="BQ9" s="438">
        <v>16663.691062059166</v>
      </c>
      <c r="BR9" s="438">
        <v>17633.143730207517</v>
      </c>
      <c r="BS9" s="438">
        <v>18224.782200854486</v>
      </c>
      <c r="BT9" s="438">
        <v>18134.792022653575</v>
      </c>
      <c r="BU9" s="438">
        <v>17984.26812492009</v>
      </c>
      <c r="BV9" s="438">
        <v>18214.194374105791</v>
      </c>
      <c r="BW9" s="438">
        <v>18329.087670616966</v>
      </c>
      <c r="BX9" s="438">
        <v>17966.08247183662</v>
      </c>
      <c r="BY9" s="438">
        <v>17377.473108714312</v>
      </c>
      <c r="BZ9" s="438">
        <v>17045.631911818717</v>
      </c>
      <c r="CA9" s="438">
        <v>16810.324519311733</v>
      </c>
      <c r="CB9" s="438">
        <v>16415.118506099127</v>
      </c>
      <c r="CC9" s="439">
        <v>16028.282842653713</v>
      </c>
    </row>
    <row r="10" spans="1:81" x14ac:dyDescent="0.4">
      <c r="B10" s="178" t="s">
        <v>355</v>
      </c>
      <c r="C10" s="294"/>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c r="AT10" s="438"/>
      <c r="AU10" s="438"/>
      <c r="AV10" s="438"/>
      <c r="AW10" s="438"/>
      <c r="AX10" s="438"/>
      <c r="AY10" s="438"/>
      <c r="AZ10" s="438"/>
      <c r="BA10" s="438"/>
      <c r="BB10" s="438"/>
      <c r="BC10" s="438"/>
      <c r="BD10" s="438"/>
      <c r="BE10" s="438"/>
      <c r="BF10" s="438"/>
      <c r="BG10" s="438"/>
      <c r="BH10" s="438"/>
      <c r="BI10" s="438"/>
      <c r="BJ10" s="438"/>
      <c r="BK10" s="438"/>
      <c r="BL10" s="438"/>
      <c r="BM10" s="438"/>
      <c r="BN10" s="438"/>
      <c r="BO10" s="438"/>
      <c r="BP10" s="438"/>
      <c r="BQ10" s="438"/>
      <c r="BR10" s="438"/>
      <c r="BS10" s="438"/>
      <c r="BT10" s="438">
        <v>1346.5040417899927</v>
      </c>
      <c r="BU10" s="438">
        <v>4411.5230526242794</v>
      </c>
      <c r="BV10" s="438">
        <v>7688.5788062906558</v>
      </c>
      <c r="BW10" s="438">
        <v>10447.128793449607</v>
      </c>
      <c r="BX10" s="438">
        <v>13916.658927258079</v>
      </c>
      <c r="BY10" s="438">
        <v>19556.092155198196</v>
      </c>
      <c r="BZ10" s="438">
        <v>26467.221282011615</v>
      </c>
      <c r="CA10" s="438">
        <v>33733.753549685294</v>
      </c>
      <c r="CB10" s="438">
        <v>41331.266377569955</v>
      </c>
      <c r="CC10" s="439">
        <v>49478.391817050877</v>
      </c>
    </row>
    <row r="11" spans="1:81" x14ac:dyDescent="0.4">
      <c r="B11" s="178" t="s">
        <v>356</v>
      </c>
      <c r="C11" s="294"/>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c r="AY11" s="438"/>
      <c r="AZ11" s="438"/>
      <c r="BA11" s="438"/>
      <c r="BB11" s="438"/>
      <c r="BC11" s="438"/>
      <c r="BD11" s="438"/>
      <c r="BE11" s="438"/>
      <c r="BF11" s="438"/>
      <c r="BG11" s="438"/>
      <c r="BH11" s="438"/>
      <c r="BI11" s="438"/>
      <c r="BJ11" s="438"/>
      <c r="BK11" s="438"/>
      <c r="BL11" s="438"/>
      <c r="BM11" s="438"/>
      <c r="BN11" s="438"/>
      <c r="BO11" s="438"/>
      <c r="BP11" s="438"/>
      <c r="BQ11" s="438"/>
      <c r="BR11" s="438"/>
      <c r="BS11" s="438"/>
      <c r="BT11" s="438">
        <v>62.592562279999946</v>
      </c>
      <c r="BU11" s="438">
        <v>193.96006248688587</v>
      </c>
      <c r="BV11" s="438">
        <v>326.3730427201121</v>
      </c>
      <c r="BW11" s="438">
        <v>418.35928419000038</v>
      </c>
      <c r="BX11" s="438">
        <v>502.56068098454091</v>
      </c>
      <c r="BY11" s="438">
        <v>630.01674857580701</v>
      </c>
      <c r="BZ11" s="438">
        <v>760.13802665243998</v>
      </c>
      <c r="CA11" s="438">
        <v>895.0529746048893</v>
      </c>
      <c r="CB11" s="438">
        <v>1023.881549992056</v>
      </c>
      <c r="CC11" s="439">
        <v>1144.102900123793</v>
      </c>
    </row>
    <row r="12" spans="1:81" x14ac:dyDescent="0.4">
      <c r="B12" s="454" t="s">
        <v>721</v>
      </c>
      <c r="C12" s="454"/>
      <c r="D12" s="438">
        <v>0</v>
      </c>
      <c r="E12" s="438">
        <v>0</v>
      </c>
      <c r="F12" s="438">
        <v>0</v>
      </c>
      <c r="G12" s="438">
        <v>0</v>
      </c>
      <c r="H12" s="438">
        <v>0</v>
      </c>
      <c r="I12" s="438">
        <v>0</v>
      </c>
      <c r="J12" s="438">
        <v>0</v>
      </c>
      <c r="K12" s="438">
        <v>0</v>
      </c>
      <c r="L12" s="438">
        <v>0</v>
      </c>
      <c r="M12" s="438">
        <v>0</v>
      </c>
      <c r="N12" s="438">
        <v>0</v>
      </c>
      <c r="O12" s="438">
        <v>0</v>
      </c>
      <c r="P12" s="438">
        <v>0</v>
      </c>
      <c r="Q12" s="438">
        <v>0</v>
      </c>
      <c r="R12" s="438">
        <v>0</v>
      </c>
      <c r="S12" s="438">
        <v>0</v>
      </c>
      <c r="T12" s="438">
        <v>0</v>
      </c>
      <c r="U12" s="438">
        <v>0</v>
      </c>
      <c r="V12" s="438">
        <v>0</v>
      </c>
      <c r="W12" s="438">
        <v>0</v>
      </c>
      <c r="X12" s="438">
        <v>0</v>
      </c>
      <c r="Y12" s="438">
        <v>0</v>
      </c>
      <c r="Z12" s="438">
        <v>7.4</v>
      </c>
      <c r="AA12" s="438">
        <v>22.9</v>
      </c>
      <c r="AB12" s="438">
        <v>27</v>
      </c>
      <c r="AC12" s="438">
        <v>27.8</v>
      </c>
      <c r="AD12" s="438">
        <v>30.6</v>
      </c>
      <c r="AE12" s="438">
        <v>33.9</v>
      </c>
      <c r="AF12" s="438">
        <v>35.799999999999997</v>
      </c>
      <c r="AG12" s="438">
        <v>35.9</v>
      </c>
      <c r="AH12" s="438">
        <v>37</v>
      </c>
      <c r="AI12" s="438">
        <v>36</v>
      </c>
      <c r="AJ12" s="438">
        <v>38</v>
      </c>
      <c r="AK12" s="438">
        <v>39</v>
      </c>
      <c r="AL12" s="438">
        <v>40</v>
      </c>
      <c r="AM12" s="438">
        <v>41</v>
      </c>
      <c r="AN12" s="438">
        <v>39</v>
      </c>
      <c r="AO12" s="438">
        <v>41</v>
      </c>
      <c r="AP12" s="438">
        <v>37</v>
      </c>
      <c r="AQ12" s="438">
        <v>37.154000000000003</v>
      </c>
      <c r="AR12" s="438">
        <v>36.127000000000002</v>
      </c>
      <c r="AS12" s="438">
        <v>34.573</v>
      </c>
      <c r="AT12" s="438">
        <v>35.829000000000001</v>
      </c>
      <c r="AU12" s="438">
        <v>35.840000000000003</v>
      </c>
      <c r="AV12" s="438">
        <v>35.561999999999998</v>
      </c>
      <c r="AW12" s="438">
        <v>36.165999999999997</v>
      </c>
      <c r="AX12" s="438">
        <v>34.695999999999998</v>
      </c>
      <c r="AY12" s="438">
        <v>35.774999999999999</v>
      </c>
      <c r="AZ12" s="438">
        <v>29.725000000000001</v>
      </c>
      <c r="BA12" s="438">
        <v>29.242999999999999</v>
      </c>
      <c r="BB12" s="438">
        <v>28.78</v>
      </c>
      <c r="BC12" s="438">
        <v>27.677</v>
      </c>
      <c r="BD12" s="438">
        <v>27.542999999999999</v>
      </c>
      <c r="BE12" s="438">
        <v>28.601281650000001</v>
      </c>
      <c r="BF12" s="438">
        <v>28.857593779999998</v>
      </c>
      <c r="BG12" s="438">
        <v>29.69782292</v>
      </c>
      <c r="BH12" s="438">
        <v>30.286999999999999</v>
      </c>
      <c r="BI12" s="438">
        <v>30.522758409999998</v>
      </c>
      <c r="BJ12" s="438">
        <v>34.089199220000005</v>
      </c>
      <c r="BK12" s="438">
        <v>39.594209070000005</v>
      </c>
      <c r="BL12" s="438">
        <v>45.014786799999996</v>
      </c>
      <c r="BM12" s="438">
        <v>47.681548220000018</v>
      </c>
      <c r="BN12" s="438">
        <v>58.09858595</v>
      </c>
      <c r="BO12" s="438">
        <v>62.566367589999992</v>
      </c>
      <c r="BP12" s="438">
        <v>75.024344669999962</v>
      </c>
      <c r="BQ12" s="438">
        <v>95.653024200000061</v>
      </c>
      <c r="BR12" s="438">
        <v>88.113150280000013</v>
      </c>
      <c r="BS12" s="438">
        <v>92.895304570000008</v>
      </c>
      <c r="BT12" s="438">
        <v>99.277285419999984</v>
      </c>
      <c r="BU12" s="438">
        <v>104.62180545999999</v>
      </c>
      <c r="BV12" s="438">
        <v>113.12405992999996</v>
      </c>
      <c r="BW12" s="438">
        <v>118.66341103999997</v>
      </c>
      <c r="BX12" s="438">
        <v>159.20880597684425</v>
      </c>
      <c r="BY12" s="438">
        <v>305.67862128129758</v>
      </c>
      <c r="BZ12" s="438">
        <v>247.90912015884049</v>
      </c>
      <c r="CA12" s="438">
        <v>240.79952010843905</v>
      </c>
      <c r="CB12" s="438">
        <v>242.71289967123369</v>
      </c>
      <c r="CC12" s="439">
        <v>275.36296019082192</v>
      </c>
    </row>
    <row r="13" spans="1:81" ht="26.25" customHeight="1" x14ac:dyDescent="0.4">
      <c r="B13" s="65" t="s">
        <v>722</v>
      </c>
      <c r="C13" s="294"/>
      <c r="BD13" s="436">
        <v>1396.9807118136234</v>
      </c>
      <c r="BE13" s="436">
        <v>1514.0330256590748</v>
      </c>
      <c r="BF13" s="436">
        <v>1622.685744422949</v>
      </c>
      <c r="BG13" s="436">
        <v>1753.5941622288271</v>
      </c>
      <c r="BH13" s="436">
        <v>1890.9482456924106</v>
      </c>
      <c r="BI13" s="436">
        <v>2035.6212325466122</v>
      </c>
      <c r="BJ13" s="436">
        <v>2173.936356712717</v>
      </c>
      <c r="BK13" s="436">
        <v>2333.216346707105</v>
      </c>
      <c r="BL13" s="436">
        <v>2511.1234542366046</v>
      </c>
      <c r="BM13" s="436">
        <v>2753.6384223247896</v>
      </c>
      <c r="BN13" s="436">
        <v>3015.8112222628183</v>
      </c>
      <c r="BO13" s="436">
        <v>3174.4124856362937</v>
      </c>
      <c r="BP13" s="436">
        <v>3407.5967994059415</v>
      </c>
      <c r="BQ13" s="436">
        <v>3481.0106828642861</v>
      </c>
      <c r="BR13" s="436">
        <v>3677.9968933946316</v>
      </c>
      <c r="BS13" s="436">
        <v>3755.2251642728688</v>
      </c>
      <c r="BT13" s="436">
        <v>3858.3271710760018</v>
      </c>
      <c r="BU13" s="436">
        <v>3914.1571517056409</v>
      </c>
      <c r="BV13" s="436">
        <v>4109.086771977536</v>
      </c>
      <c r="BW13" s="436">
        <v>4259.5497591869362</v>
      </c>
      <c r="BX13" s="436">
        <v>4380.1111907173809</v>
      </c>
      <c r="BY13" s="436">
        <v>4499.3592199502791</v>
      </c>
      <c r="BZ13" s="436">
        <v>4628.9178886277859</v>
      </c>
      <c r="CA13" s="436">
        <v>4853.3643483486976</v>
      </c>
      <c r="CB13" s="436">
        <v>5081.5263028854406</v>
      </c>
      <c r="CC13" s="437">
        <v>5333.9794241386207</v>
      </c>
    </row>
    <row r="14" spans="1:81" ht="15.75" customHeight="1" thickBot="1" x14ac:dyDescent="0.45">
      <c r="B14" s="455"/>
      <c r="C14" s="294"/>
      <c r="BX14" s="174"/>
      <c r="BY14" s="174"/>
      <c r="BZ14" s="174"/>
      <c r="CA14" s="174"/>
      <c r="CB14" s="174"/>
      <c r="CC14" s="197"/>
    </row>
    <row r="15" spans="1:81" ht="26.25" customHeight="1" x14ac:dyDescent="0.4">
      <c r="A15" s="322"/>
      <c r="B15" s="93" t="s">
        <v>723</v>
      </c>
      <c r="C15" s="358"/>
      <c r="D15" s="47" t="s">
        <v>141</v>
      </c>
      <c r="E15" s="47" t="s">
        <v>142</v>
      </c>
      <c r="F15" s="47" t="s">
        <v>143</v>
      </c>
      <c r="G15" s="47" t="s">
        <v>144</v>
      </c>
      <c r="H15" s="47" t="s">
        <v>145</v>
      </c>
      <c r="I15" s="47" t="s">
        <v>146</v>
      </c>
      <c r="J15" s="47" t="s">
        <v>147</v>
      </c>
      <c r="K15" s="47" t="s">
        <v>148</v>
      </c>
      <c r="L15" s="47" t="s">
        <v>149</v>
      </c>
      <c r="M15" s="47" t="s">
        <v>150</v>
      </c>
      <c r="N15" s="47" t="s">
        <v>151</v>
      </c>
      <c r="O15" s="47" t="s">
        <v>152</v>
      </c>
      <c r="P15" s="47" t="s">
        <v>153</v>
      </c>
      <c r="Q15" s="47" t="s">
        <v>154</v>
      </c>
      <c r="R15" s="47" t="s">
        <v>155</v>
      </c>
      <c r="S15" s="47" t="s">
        <v>156</v>
      </c>
      <c r="T15" s="47" t="s">
        <v>157</v>
      </c>
      <c r="U15" s="47" t="s">
        <v>158</v>
      </c>
      <c r="V15" s="47" t="s">
        <v>159</v>
      </c>
      <c r="W15" s="47" t="s">
        <v>160</v>
      </c>
      <c r="X15" s="47" t="s">
        <v>161</v>
      </c>
      <c r="Y15" s="47" t="s">
        <v>162</v>
      </c>
      <c r="Z15" s="47" t="s">
        <v>163</v>
      </c>
      <c r="AA15" s="47" t="s">
        <v>164</v>
      </c>
      <c r="AB15" s="47" t="s">
        <v>165</v>
      </c>
      <c r="AC15" s="47" t="s">
        <v>166</v>
      </c>
      <c r="AD15" s="47" t="s">
        <v>167</v>
      </c>
      <c r="AE15" s="47" t="s">
        <v>168</v>
      </c>
      <c r="AF15" s="47" t="s">
        <v>169</v>
      </c>
      <c r="AG15" s="47" t="s">
        <v>170</v>
      </c>
      <c r="AH15" s="47" t="s">
        <v>171</v>
      </c>
      <c r="AI15" s="47" t="s">
        <v>172</v>
      </c>
      <c r="AJ15" s="47" t="s">
        <v>173</v>
      </c>
      <c r="AK15" s="47" t="s">
        <v>174</v>
      </c>
      <c r="AL15" s="47" t="s">
        <v>175</v>
      </c>
      <c r="AM15" s="47" t="s">
        <v>176</v>
      </c>
      <c r="AN15" s="47" t="s">
        <v>177</v>
      </c>
      <c r="AO15" s="47" t="s">
        <v>178</v>
      </c>
      <c r="AP15" s="47" t="s">
        <v>179</v>
      </c>
      <c r="AQ15" s="47" t="s">
        <v>180</v>
      </c>
      <c r="AR15" s="47" t="s">
        <v>181</v>
      </c>
      <c r="AS15" s="47" t="s">
        <v>182</v>
      </c>
      <c r="AT15" s="47" t="s">
        <v>183</v>
      </c>
      <c r="AU15" s="47" t="s">
        <v>184</v>
      </c>
      <c r="AV15" s="47" t="s">
        <v>185</v>
      </c>
      <c r="AW15" s="47" t="s">
        <v>186</v>
      </c>
      <c r="AX15" s="47" t="s">
        <v>187</v>
      </c>
      <c r="AY15" s="47" t="s">
        <v>87</v>
      </c>
      <c r="AZ15" s="47" t="s">
        <v>88</v>
      </c>
      <c r="BA15" s="47" t="s">
        <v>89</v>
      </c>
      <c r="BB15" s="47" t="s">
        <v>90</v>
      </c>
      <c r="BC15" s="47" t="s">
        <v>91</v>
      </c>
      <c r="BD15" s="47" t="s">
        <v>92</v>
      </c>
      <c r="BE15" s="47" t="s">
        <v>93</v>
      </c>
      <c r="BF15" s="47" t="s">
        <v>94</v>
      </c>
      <c r="BG15" s="47" t="s">
        <v>95</v>
      </c>
      <c r="BH15" s="47" t="s">
        <v>96</v>
      </c>
      <c r="BI15" s="47" t="s">
        <v>97</v>
      </c>
      <c r="BJ15" s="47" t="s">
        <v>98</v>
      </c>
      <c r="BK15" s="47" t="s">
        <v>99</v>
      </c>
      <c r="BL15" s="47" t="s">
        <v>100</v>
      </c>
      <c r="BM15" s="47" t="s">
        <v>101</v>
      </c>
      <c r="BN15" s="47" t="s">
        <v>102</v>
      </c>
      <c r="BO15" s="47" t="s">
        <v>103</v>
      </c>
      <c r="BP15" s="47" t="s">
        <v>104</v>
      </c>
      <c r="BQ15" s="47" t="s">
        <v>105</v>
      </c>
      <c r="BR15" s="47" t="s">
        <v>106</v>
      </c>
      <c r="BS15" s="47" t="s">
        <v>107</v>
      </c>
      <c r="BT15" s="47" t="s">
        <v>108</v>
      </c>
      <c r="BU15" s="47" t="s">
        <v>109</v>
      </c>
      <c r="BV15" s="47" t="s">
        <v>110</v>
      </c>
      <c r="BW15" s="47" t="s">
        <v>111</v>
      </c>
      <c r="BX15" s="47" t="s">
        <v>112</v>
      </c>
      <c r="BY15" s="47" t="s">
        <v>113</v>
      </c>
      <c r="BZ15" s="47" t="s">
        <v>114</v>
      </c>
      <c r="CA15" s="47" t="s">
        <v>115</v>
      </c>
      <c r="CB15" s="47" t="s">
        <v>116</v>
      </c>
      <c r="CC15" s="48" t="s">
        <v>117</v>
      </c>
    </row>
    <row r="16" spans="1:81" x14ac:dyDescent="0.4">
      <c r="A16" s="322"/>
      <c r="B16" s="302" t="s">
        <v>302</v>
      </c>
      <c r="C16" s="323"/>
      <c r="D16" s="248" t="s">
        <v>119</v>
      </c>
      <c r="E16" s="248" t="s">
        <v>119</v>
      </c>
      <c r="F16" s="248" t="s">
        <v>119</v>
      </c>
      <c r="G16" s="248" t="s">
        <v>119</v>
      </c>
      <c r="H16" s="248" t="s">
        <v>119</v>
      </c>
      <c r="I16" s="248" t="s">
        <v>119</v>
      </c>
      <c r="J16" s="248" t="s">
        <v>119</v>
      </c>
      <c r="K16" s="248" t="s">
        <v>119</v>
      </c>
      <c r="L16" s="248" t="s">
        <v>119</v>
      </c>
      <c r="M16" s="248" t="s">
        <v>119</v>
      </c>
      <c r="N16" s="248" t="s">
        <v>119</v>
      </c>
      <c r="O16" s="248" t="s">
        <v>119</v>
      </c>
      <c r="P16" s="248" t="s">
        <v>119</v>
      </c>
      <c r="Q16" s="248" t="s">
        <v>119</v>
      </c>
      <c r="R16" s="248" t="s">
        <v>119</v>
      </c>
      <c r="S16" s="248" t="s">
        <v>119</v>
      </c>
      <c r="T16" s="248" t="s">
        <v>119</v>
      </c>
      <c r="U16" s="248" t="s">
        <v>119</v>
      </c>
      <c r="V16" s="248" t="s">
        <v>119</v>
      </c>
      <c r="W16" s="248" t="s">
        <v>119</v>
      </c>
      <c r="X16" s="248" t="s">
        <v>119</v>
      </c>
      <c r="Y16" s="248" t="s">
        <v>119</v>
      </c>
      <c r="Z16" s="248" t="s">
        <v>119</v>
      </c>
      <c r="AA16" s="248" t="s">
        <v>119</v>
      </c>
      <c r="AB16" s="248" t="s">
        <v>119</v>
      </c>
      <c r="AC16" s="248" t="s">
        <v>119</v>
      </c>
      <c r="AD16" s="248" t="s">
        <v>119</v>
      </c>
      <c r="AE16" s="248" t="s">
        <v>119</v>
      </c>
      <c r="AF16" s="248" t="s">
        <v>119</v>
      </c>
      <c r="AG16" s="248" t="s">
        <v>119</v>
      </c>
      <c r="AH16" s="248" t="s">
        <v>119</v>
      </c>
      <c r="AI16" s="248" t="s">
        <v>119</v>
      </c>
      <c r="AJ16" s="248" t="s">
        <v>119</v>
      </c>
      <c r="AK16" s="248" t="s">
        <v>119</v>
      </c>
      <c r="AL16" s="248" t="s">
        <v>119</v>
      </c>
      <c r="AM16" s="248" t="s">
        <v>119</v>
      </c>
      <c r="AN16" s="248" t="s">
        <v>119</v>
      </c>
      <c r="AO16" s="248" t="s">
        <v>119</v>
      </c>
      <c r="AP16" s="248" t="s">
        <v>119</v>
      </c>
      <c r="AQ16" s="248" t="s">
        <v>119</v>
      </c>
      <c r="AR16" s="248" t="s">
        <v>119</v>
      </c>
      <c r="AS16" s="248" t="s">
        <v>119</v>
      </c>
      <c r="AT16" s="248" t="s">
        <v>119</v>
      </c>
      <c r="AU16" s="248" t="s">
        <v>119</v>
      </c>
      <c r="AV16" s="248" t="s">
        <v>119</v>
      </c>
      <c r="AW16" s="248" t="s">
        <v>119</v>
      </c>
      <c r="AX16" s="248" t="s">
        <v>119</v>
      </c>
      <c r="AY16" s="248" t="s">
        <v>119</v>
      </c>
      <c r="AZ16" s="248" t="s">
        <v>119</v>
      </c>
      <c r="BA16" s="248" t="s">
        <v>119</v>
      </c>
      <c r="BB16" s="248" t="s">
        <v>119</v>
      </c>
      <c r="BC16" s="248" t="s">
        <v>119</v>
      </c>
      <c r="BD16" s="248" t="s">
        <v>119</v>
      </c>
      <c r="BE16" s="248" t="s">
        <v>119</v>
      </c>
      <c r="BF16" s="248" t="s">
        <v>119</v>
      </c>
      <c r="BG16" s="248" t="s">
        <v>119</v>
      </c>
      <c r="BH16" s="248" t="s">
        <v>119</v>
      </c>
      <c r="BI16" s="248" t="s">
        <v>119</v>
      </c>
      <c r="BJ16" s="248" t="s">
        <v>119</v>
      </c>
      <c r="BK16" s="248" t="s">
        <v>119</v>
      </c>
      <c r="BL16" s="248" t="s">
        <v>119</v>
      </c>
      <c r="BM16" s="248" t="s">
        <v>119</v>
      </c>
      <c r="BN16" s="248" t="s">
        <v>119</v>
      </c>
      <c r="BO16" s="248" t="s">
        <v>119</v>
      </c>
      <c r="BP16" s="248" t="s">
        <v>119</v>
      </c>
      <c r="BQ16" s="248" t="s">
        <v>119</v>
      </c>
      <c r="BR16" s="248" t="s">
        <v>119</v>
      </c>
      <c r="BS16" s="248" t="s">
        <v>119</v>
      </c>
      <c r="BT16" s="248" t="s">
        <v>119</v>
      </c>
      <c r="BU16" s="248" t="s">
        <v>119</v>
      </c>
      <c r="BV16" s="248" t="s">
        <v>119</v>
      </c>
      <c r="BW16" s="248" t="s">
        <v>119</v>
      </c>
      <c r="BX16" s="248" t="s">
        <v>120</v>
      </c>
      <c r="BY16" s="248" t="s">
        <v>120</v>
      </c>
      <c r="BZ16" s="248" t="s">
        <v>120</v>
      </c>
      <c r="CA16" s="248" t="s">
        <v>120</v>
      </c>
      <c r="CB16" s="248" t="s">
        <v>120</v>
      </c>
      <c r="CC16" s="249" t="s">
        <v>120</v>
      </c>
    </row>
    <row r="17" spans="1:81" s="219" customFormat="1" ht="24" customHeight="1" x14ac:dyDescent="0.4">
      <c r="A17" s="370"/>
      <c r="B17" s="93" t="s">
        <v>133</v>
      </c>
      <c r="D17" s="434">
        <f t="shared" ref="D17:AI17" si="7">SUM(D18,D25)</f>
        <v>6161.5026240552534</v>
      </c>
      <c r="E17" s="434">
        <f t="shared" si="7"/>
        <v>8476.519575108663</v>
      </c>
      <c r="F17" s="434">
        <f t="shared" si="7"/>
        <v>8259.8076076081652</v>
      </c>
      <c r="G17" s="434">
        <f t="shared" si="7"/>
        <v>8520.1730781617443</v>
      </c>
      <c r="H17" s="434">
        <f t="shared" si="7"/>
        <v>8953.8701149952558</v>
      </c>
      <c r="I17" s="434">
        <f t="shared" si="7"/>
        <v>9288.232107128686</v>
      </c>
      <c r="J17" s="434">
        <f t="shared" si="7"/>
        <v>9483.8938179038178</v>
      </c>
      <c r="K17" s="434">
        <f t="shared" si="7"/>
        <v>11330.144068468944</v>
      </c>
      <c r="L17" s="434">
        <f t="shared" si="7"/>
        <v>11040.732675104087</v>
      </c>
      <c r="M17" s="434">
        <f t="shared" si="7"/>
        <v>11360.116101905183</v>
      </c>
      <c r="N17" s="434">
        <f t="shared" si="7"/>
        <v>14207.277551128856</v>
      </c>
      <c r="O17" s="434">
        <f t="shared" si="7"/>
        <v>15042.947063021549</v>
      </c>
      <c r="P17" s="434">
        <f t="shared" si="7"/>
        <v>15189.86875743645</v>
      </c>
      <c r="Q17" s="434">
        <f t="shared" si="7"/>
        <v>16970.063437867873</v>
      </c>
      <c r="R17" s="434">
        <f t="shared" si="7"/>
        <v>16940.154140838051</v>
      </c>
      <c r="S17" s="434">
        <f t="shared" si="7"/>
        <v>19795.69729511203</v>
      </c>
      <c r="T17" s="434">
        <f t="shared" si="7"/>
        <v>20003.911229470599</v>
      </c>
      <c r="U17" s="434">
        <f t="shared" si="7"/>
        <v>23152.249753007309</v>
      </c>
      <c r="V17" s="434">
        <f t="shared" si="7"/>
        <v>22629.394710502049</v>
      </c>
      <c r="W17" s="434">
        <f t="shared" si="7"/>
        <v>23981.847571119724</v>
      </c>
      <c r="X17" s="434">
        <f t="shared" si="7"/>
        <v>25399.152465242849</v>
      </c>
      <c r="Y17" s="434">
        <f t="shared" si="7"/>
        <v>25043.489660865926</v>
      </c>
      <c r="Z17" s="434">
        <f t="shared" si="7"/>
        <v>25011.920540323161</v>
      </c>
      <c r="AA17" s="434">
        <f t="shared" si="7"/>
        <v>26941.513554902427</v>
      </c>
      <c r="AB17" s="434">
        <f t="shared" si="7"/>
        <v>28762.975901340738</v>
      </c>
      <c r="AC17" s="434">
        <f t="shared" si="7"/>
        <v>30675.204118948121</v>
      </c>
      <c r="AD17" s="434">
        <f t="shared" si="7"/>
        <v>33105.513442847085</v>
      </c>
      <c r="AE17" s="434">
        <f t="shared" si="7"/>
        <v>35555.154828110462</v>
      </c>
      <c r="AF17" s="434">
        <f t="shared" si="7"/>
        <v>36787.789880750992</v>
      </c>
      <c r="AG17" s="434">
        <f t="shared" si="7"/>
        <v>37687.770941335577</v>
      </c>
      <c r="AH17" s="434">
        <f t="shared" si="7"/>
        <v>38788.535906213539</v>
      </c>
      <c r="AI17" s="434">
        <f t="shared" si="7"/>
        <v>38718.358561185247</v>
      </c>
      <c r="AJ17" s="434">
        <f t="shared" ref="AJ17:BO17" si="8">SUM(AJ18,AJ25)</f>
        <v>38790.122446032779</v>
      </c>
      <c r="AK17" s="434">
        <f t="shared" si="8"/>
        <v>40412.162426092014</v>
      </c>
      <c r="AL17" s="434">
        <f t="shared" si="8"/>
        <v>42047.783780567923</v>
      </c>
      <c r="AM17" s="434">
        <f t="shared" si="8"/>
        <v>43275.683306259132</v>
      </c>
      <c r="AN17" s="434">
        <f t="shared" si="8"/>
        <v>42772.148859151777</v>
      </c>
      <c r="AO17" s="434">
        <f t="shared" si="8"/>
        <v>44005.376150259974</v>
      </c>
      <c r="AP17" s="434">
        <f t="shared" si="8"/>
        <v>45281.647456667328</v>
      </c>
      <c r="AQ17" s="434">
        <f t="shared" si="8"/>
        <v>44974.085902831088</v>
      </c>
      <c r="AR17" s="434">
        <f t="shared" si="8"/>
        <v>43545.149506594011</v>
      </c>
      <c r="AS17" s="434">
        <f t="shared" si="8"/>
        <v>43470.127764301011</v>
      </c>
      <c r="AT17" s="434">
        <f t="shared" si="8"/>
        <v>44048.321653992389</v>
      </c>
      <c r="AU17" s="434">
        <f t="shared" si="8"/>
        <v>46837.593794010449</v>
      </c>
      <c r="AV17" s="434">
        <f t="shared" si="8"/>
        <v>47724.30996394049</v>
      </c>
      <c r="AW17" s="434">
        <f t="shared" si="8"/>
        <v>49152.021917258506</v>
      </c>
      <c r="AX17" s="434">
        <f t="shared" si="8"/>
        <v>49487.448615385358</v>
      </c>
      <c r="AY17" s="434">
        <f t="shared" si="8"/>
        <v>50093.330860654962</v>
      </c>
      <c r="AZ17" s="434">
        <f t="shared" si="8"/>
        <v>51641.426021939289</v>
      </c>
      <c r="BA17" s="434">
        <f t="shared" si="8"/>
        <v>54339.048617289132</v>
      </c>
      <c r="BB17" s="434">
        <f t="shared" si="8"/>
        <v>56670.084016928049</v>
      </c>
      <c r="BC17" s="434">
        <f t="shared" si="8"/>
        <v>59903.318202707334</v>
      </c>
      <c r="BD17" s="434">
        <f t="shared" si="8"/>
        <v>60297.906935709303</v>
      </c>
      <c r="BE17" s="434">
        <f t="shared" si="8"/>
        <v>64301.247043410534</v>
      </c>
      <c r="BF17" s="434">
        <f t="shared" si="8"/>
        <v>66567.254966190696</v>
      </c>
      <c r="BG17" s="434">
        <f t="shared" si="8"/>
        <v>68309.13788228418</v>
      </c>
      <c r="BH17" s="434">
        <f t="shared" si="8"/>
        <v>69690.17026150602</v>
      </c>
      <c r="BI17" s="434">
        <f t="shared" si="8"/>
        <v>71544.969324187201</v>
      </c>
      <c r="BJ17" s="434">
        <f t="shared" si="8"/>
        <v>72601.738030691005</v>
      </c>
      <c r="BK17" s="434">
        <f t="shared" si="8"/>
        <v>75782.901568028567</v>
      </c>
      <c r="BL17" s="434">
        <f t="shared" si="8"/>
        <v>78896.107324484794</v>
      </c>
      <c r="BM17" s="434">
        <f t="shared" si="8"/>
        <v>84352.516057558663</v>
      </c>
      <c r="BN17" s="434">
        <f t="shared" si="8"/>
        <v>86475.183205879177</v>
      </c>
      <c r="BO17" s="434">
        <f t="shared" si="8"/>
        <v>90447.467817752971</v>
      </c>
      <c r="BP17" s="434">
        <f t="shared" ref="BP17:CC17" si="9">SUM(BP18,BP25)</f>
        <v>95399.05974631042</v>
      </c>
      <c r="BQ17" s="434">
        <f t="shared" si="9"/>
        <v>97585.212880676612</v>
      </c>
      <c r="BR17" s="434">
        <f t="shared" si="9"/>
        <v>100202.12519930527</v>
      </c>
      <c r="BS17" s="434">
        <f t="shared" si="9"/>
        <v>102667.57121333409</v>
      </c>
      <c r="BT17" s="434">
        <f t="shared" si="9"/>
        <v>102668.40146985729</v>
      </c>
      <c r="BU17" s="434">
        <f t="shared" si="9"/>
        <v>103337.79557673169</v>
      </c>
      <c r="BV17" s="434">
        <f t="shared" si="9"/>
        <v>104158.99450277579</v>
      </c>
      <c r="BW17" s="434">
        <f t="shared" si="9"/>
        <v>104068.23572725663</v>
      </c>
      <c r="BX17" s="434">
        <f t="shared" si="9"/>
        <v>99565.293970752638</v>
      </c>
      <c r="BY17" s="434">
        <f t="shared" si="9"/>
        <v>105323.86061561246</v>
      </c>
      <c r="BZ17" s="434">
        <f t="shared" si="9"/>
        <v>111882.83223000979</v>
      </c>
      <c r="CA17" s="434">
        <f t="shared" si="9"/>
        <v>115482.71652523857</v>
      </c>
      <c r="CB17" s="434">
        <f t="shared" si="9"/>
        <v>118319.9504402251</v>
      </c>
      <c r="CC17" s="435">
        <f t="shared" si="9"/>
        <v>121566.98246147504</v>
      </c>
    </row>
    <row r="18" spans="1:81" ht="26.25" customHeight="1" x14ac:dyDescent="0.4">
      <c r="B18" s="65" t="s">
        <v>717</v>
      </c>
      <c r="C18" s="294"/>
      <c r="D18" s="436">
        <f t="shared" ref="D18:AI18" si="10">SUM(D19:D22)</f>
        <v>6161.5026240552534</v>
      </c>
      <c r="E18" s="436">
        <f t="shared" si="10"/>
        <v>8476.519575108663</v>
      </c>
      <c r="F18" s="436">
        <f t="shared" si="10"/>
        <v>8259.8076076081652</v>
      </c>
      <c r="G18" s="436">
        <f t="shared" si="10"/>
        <v>8520.1730781617443</v>
      </c>
      <c r="H18" s="436">
        <f t="shared" si="10"/>
        <v>8953.8701149952558</v>
      </c>
      <c r="I18" s="436">
        <f t="shared" si="10"/>
        <v>9288.232107128686</v>
      </c>
      <c r="J18" s="436">
        <f t="shared" si="10"/>
        <v>9483.8938179038178</v>
      </c>
      <c r="K18" s="436">
        <f t="shared" si="10"/>
        <v>11330.144068468944</v>
      </c>
      <c r="L18" s="436">
        <f t="shared" si="10"/>
        <v>11040.732675104087</v>
      </c>
      <c r="M18" s="436">
        <f t="shared" si="10"/>
        <v>11360.116101905183</v>
      </c>
      <c r="N18" s="436">
        <f t="shared" si="10"/>
        <v>14207.277551128856</v>
      </c>
      <c r="O18" s="436">
        <f t="shared" si="10"/>
        <v>15042.947063021549</v>
      </c>
      <c r="P18" s="436">
        <f t="shared" si="10"/>
        <v>15189.86875743645</v>
      </c>
      <c r="Q18" s="436">
        <f t="shared" si="10"/>
        <v>16970.063437867873</v>
      </c>
      <c r="R18" s="436">
        <f t="shared" si="10"/>
        <v>16940.154140838051</v>
      </c>
      <c r="S18" s="436">
        <f t="shared" si="10"/>
        <v>19795.69729511203</v>
      </c>
      <c r="T18" s="436">
        <f t="shared" si="10"/>
        <v>20003.911229470599</v>
      </c>
      <c r="U18" s="436">
        <f t="shared" si="10"/>
        <v>23152.249753007309</v>
      </c>
      <c r="V18" s="436">
        <f t="shared" si="10"/>
        <v>22629.394710502049</v>
      </c>
      <c r="W18" s="436">
        <f t="shared" si="10"/>
        <v>23981.847571119724</v>
      </c>
      <c r="X18" s="436">
        <f t="shared" si="10"/>
        <v>25399.152465242849</v>
      </c>
      <c r="Y18" s="436">
        <f t="shared" si="10"/>
        <v>25043.489660865926</v>
      </c>
      <c r="Z18" s="436">
        <f t="shared" si="10"/>
        <v>24908.241281977658</v>
      </c>
      <c r="AA18" s="436">
        <f t="shared" si="10"/>
        <v>26643.205528402443</v>
      </c>
      <c r="AB18" s="436">
        <f t="shared" si="10"/>
        <v>28438.798096475068</v>
      </c>
      <c r="AC18" s="436">
        <f t="shared" si="10"/>
        <v>30368.430007678693</v>
      </c>
      <c r="AD18" s="436">
        <f t="shared" si="10"/>
        <v>32824.818316399003</v>
      </c>
      <c r="AE18" s="436">
        <f t="shared" si="10"/>
        <v>35305.342448854324</v>
      </c>
      <c r="AF18" s="436">
        <f t="shared" si="10"/>
        <v>36556.212648465487</v>
      </c>
      <c r="AG18" s="436">
        <f t="shared" si="10"/>
        <v>37483.622925221818</v>
      </c>
      <c r="AH18" s="436">
        <f t="shared" si="10"/>
        <v>38599.423265743135</v>
      </c>
      <c r="AI18" s="436">
        <f t="shared" si="10"/>
        <v>38560.895738297462</v>
      </c>
      <c r="AJ18" s="436">
        <f t="shared" ref="AJ18:BO18" si="11">SUM(AJ19:AJ22)</f>
        <v>38650.589631478702</v>
      </c>
      <c r="AK18" s="436">
        <f t="shared" si="11"/>
        <v>40282.604322136605</v>
      </c>
      <c r="AL18" s="436">
        <f t="shared" si="11"/>
        <v>41924.013720135023</v>
      </c>
      <c r="AM18" s="436">
        <f t="shared" si="11"/>
        <v>43154.603531756838</v>
      </c>
      <c r="AN18" s="436">
        <f t="shared" si="11"/>
        <v>42663.171671884062</v>
      </c>
      <c r="AO18" s="436">
        <f t="shared" si="11"/>
        <v>43896.851613588653</v>
      </c>
      <c r="AP18" s="436">
        <f t="shared" si="11"/>
        <v>45187.609605480189</v>
      </c>
      <c r="AQ18" s="436">
        <f t="shared" si="11"/>
        <v>44884.660243176324</v>
      </c>
      <c r="AR18" s="436">
        <f t="shared" si="11"/>
        <v>43463.527711931398</v>
      </c>
      <c r="AS18" s="436">
        <f t="shared" si="11"/>
        <v>43397.636091203276</v>
      </c>
      <c r="AT18" s="436">
        <f t="shared" si="11"/>
        <v>43978.903715712273</v>
      </c>
      <c r="AU18" s="436">
        <f t="shared" si="11"/>
        <v>46771.966979560151</v>
      </c>
      <c r="AV18" s="436">
        <f t="shared" si="11"/>
        <v>47660.844092203217</v>
      </c>
      <c r="AW18" s="436">
        <f t="shared" si="11"/>
        <v>49089.028388555453</v>
      </c>
      <c r="AX18" s="436">
        <f t="shared" si="11"/>
        <v>49427.787531655864</v>
      </c>
      <c r="AY18" s="436">
        <f t="shared" si="11"/>
        <v>50033.591265978008</v>
      </c>
      <c r="AZ18" s="436">
        <f t="shared" si="11"/>
        <v>51593.492357204275</v>
      </c>
      <c r="BA18" s="436">
        <f t="shared" si="11"/>
        <v>54291.73614189119</v>
      </c>
      <c r="BB18" s="436">
        <f t="shared" si="11"/>
        <v>56624.274627621671</v>
      </c>
      <c r="BC18" s="436">
        <f t="shared" si="11"/>
        <v>59859.460075411516</v>
      </c>
      <c r="BD18" s="436">
        <f t="shared" si="11"/>
        <v>60255.042651856587</v>
      </c>
      <c r="BE18" s="436">
        <f t="shared" si="11"/>
        <v>64257.37710668143</v>
      </c>
      <c r="BF18" s="436">
        <f t="shared" si="11"/>
        <v>66523.957929930795</v>
      </c>
      <c r="BG18" s="436">
        <f t="shared" si="11"/>
        <v>68265.517332043004</v>
      </c>
      <c r="BH18" s="436">
        <f t="shared" si="11"/>
        <v>69646.919685288391</v>
      </c>
      <c r="BI18" s="436">
        <f t="shared" si="11"/>
        <v>71502.502477986549</v>
      </c>
      <c r="BJ18" s="436">
        <f t="shared" si="11"/>
        <v>72555.618468861096</v>
      </c>
      <c r="BK18" s="436">
        <f t="shared" si="11"/>
        <v>75730.802782187136</v>
      </c>
      <c r="BL18" s="436">
        <f t="shared" si="11"/>
        <v>78838.438590947568</v>
      </c>
      <c r="BM18" s="436">
        <f t="shared" si="11"/>
        <v>84292.391863853787</v>
      </c>
      <c r="BN18" s="436">
        <f t="shared" si="11"/>
        <v>86403.241118154794</v>
      </c>
      <c r="BO18" s="436">
        <f t="shared" si="11"/>
        <v>90371.150490149128</v>
      </c>
      <c r="BP18" s="436">
        <f t="shared" ref="BP18:BS18" si="12">SUM(BP19:BP22)</f>
        <v>95309.379993874347</v>
      </c>
      <c r="BQ18" s="436">
        <f t="shared" si="12"/>
        <v>97472.900493605834</v>
      </c>
      <c r="BR18" s="436">
        <f t="shared" si="12"/>
        <v>100100.07306818917</v>
      </c>
      <c r="BS18" s="436">
        <f t="shared" si="12"/>
        <v>102560.85124555115</v>
      </c>
      <c r="BT18" s="436">
        <f t="shared" ref="BT18:CC18" si="13">SUM(BT19:BT24)</f>
        <v>102557.10415722587</v>
      </c>
      <c r="BU18" s="436">
        <f t="shared" si="13"/>
        <v>103222.53613933965</v>
      </c>
      <c r="BV18" s="436">
        <f t="shared" si="13"/>
        <v>104037.19919642064</v>
      </c>
      <c r="BW18" s="436">
        <f t="shared" si="13"/>
        <v>103943.24165400807</v>
      </c>
      <c r="BX18" s="436">
        <f t="shared" si="13"/>
        <v>99408.653488440061</v>
      </c>
      <c r="BY18" s="436">
        <f t="shared" si="13"/>
        <v>105018.18199433116</v>
      </c>
      <c r="BZ18" s="436">
        <f t="shared" si="13"/>
        <v>111634.57553271556</v>
      </c>
      <c r="CA18" s="436">
        <f t="shared" si="13"/>
        <v>115246.3662015002</v>
      </c>
      <c r="CB18" s="436">
        <f t="shared" si="13"/>
        <v>118086.59334445004</v>
      </c>
      <c r="CC18" s="437">
        <f t="shared" si="13"/>
        <v>121307.77823516414</v>
      </c>
    </row>
    <row r="19" spans="1:81" x14ac:dyDescent="0.4">
      <c r="B19" s="178" t="s">
        <v>718</v>
      </c>
      <c r="C19" s="294"/>
      <c r="D19" s="317">
        <v>6161.5026240552534</v>
      </c>
      <c r="E19" s="317">
        <v>8476.519575108663</v>
      </c>
      <c r="F19" s="317">
        <v>8259.8076076081652</v>
      </c>
      <c r="G19" s="317">
        <v>8520.1730781617443</v>
      </c>
      <c r="H19" s="317">
        <v>8953.8701149952558</v>
      </c>
      <c r="I19" s="317">
        <v>9288.232107128686</v>
      </c>
      <c r="J19" s="317">
        <v>9483.8938179038178</v>
      </c>
      <c r="K19" s="317">
        <v>11330.144068468944</v>
      </c>
      <c r="L19" s="317">
        <v>11040.732675104087</v>
      </c>
      <c r="M19" s="317">
        <v>11360.116101905183</v>
      </c>
      <c r="N19" s="317">
        <v>14207.277551128856</v>
      </c>
      <c r="O19" s="317">
        <v>15042.947063021549</v>
      </c>
      <c r="P19" s="317">
        <v>15189.86875743645</v>
      </c>
      <c r="Q19" s="317">
        <v>16970.063437867873</v>
      </c>
      <c r="R19" s="317">
        <v>16940.154140838051</v>
      </c>
      <c r="S19" s="317">
        <v>19795.69729511203</v>
      </c>
      <c r="T19" s="317">
        <v>20003.911229470599</v>
      </c>
      <c r="U19" s="317">
        <v>23152.249753007309</v>
      </c>
      <c r="V19" s="317">
        <v>22629.394710502049</v>
      </c>
      <c r="W19" s="317">
        <v>23981.847571119724</v>
      </c>
      <c r="X19" s="317">
        <v>25399.152465242849</v>
      </c>
      <c r="Y19" s="317">
        <v>25043.489660865926</v>
      </c>
      <c r="Z19" s="317">
        <v>24908.241281977658</v>
      </c>
      <c r="AA19" s="317">
        <v>26643.205528402443</v>
      </c>
      <c r="AB19" s="317">
        <v>28438.798096475068</v>
      </c>
      <c r="AC19" s="317">
        <v>30368.430007678693</v>
      </c>
      <c r="AD19" s="317">
        <v>32824.818316399003</v>
      </c>
      <c r="AE19" s="317">
        <v>35305.342448854324</v>
      </c>
      <c r="AF19" s="317">
        <v>36556.212648465487</v>
      </c>
      <c r="AG19" s="317">
        <v>37483.622925221818</v>
      </c>
      <c r="AH19" s="317">
        <v>38599.423265743135</v>
      </c>
      <c r="AI19" s="317">
        <v>38556.521770995023</v>
      </c>
      <c r="AJ19" s="317">
        <v>38621.214302098895</v>
      </c>
      <c r="AK19" s="317">
        <v>40219.48627149166</v>
      </c>
      <c r="AL19" s="317">
        <v>41800.243659702122</v>
      </c>
      <c r="AM19" s="317">
        <v>42977.413617851038</v>
      </c>
      <c r="AN19" s="317">
        <v>42420.068715671463</v>
      </c>
      <c r="AO19" s="317">
        <v>43523.633085036075</v>
      </c>
      <c r="AP19" s="317">
        <v>44630.770823584397</v>
      </c>
      <c r="AQ19" s="317">
        <v>44180.836929502257</v>
      </c>
      <c r="AR19" s="317">
        <v>42603.874688980381</v>
      </c>
      <c r="AS19" s="317">
        <v>42294.512145732609</v>
      </c>
      <c r="AT19" s="317">
        <v>42571.416219064165</v>
      </c>
      <c r="AU19" s="317">
        <v>44772.33771919705</v>
      </c>
      <c r="AV19" s="317">
        <v>45266.55383696303</v>
      </c>
      <c r="AW19" s="317">
        <v>46237.629777971066</v>
      </c>
      <c r="AX19" s="317">
        <v>46185.323871713699</v>
      </c>
      <c r="AY19" s="317">
        <v>46322.914977578839</v>
      </c>
      <c r="AZ19" s="317">
        <v>47149.827970647872</v>
      </c>
      <c r="BA19" s="317">
        <v>49170.030842969252</v>
      </c>
      <c r="BB19" s="317">
        <v>50798.020659876187</v>
      </c>
      <c r="BC19" s="317">
        <v>52891.639344253388</v>
      </c>
      <c r="BD19" s="317">
        <v>51180.497567938619</v>
      </c>
      <c r="BE19" s="317">
        <v>54329.898561954651</v>
      </c>
      <c r="BF19" s="317">
        <v>55939.8172277349</v>
      </c>
      <c r="BG19" s="317">
        <v>56557.062828130925</v>
      </c>
      <c r="BH19" s="317">
        <v>57158.527972965043</v>
      </c>
      <c r="BI19" s="317">
        <v>58129.732534449111</v>
      </c>
      <c r="BJ19" s="317">
        <v>58349.732927956946</v>
      </c>
      <c r="BK19" s="317">
        <v>60231.343440930068</v>
      </c>
      <c r="BL19" s="317">
        <v>61907.190381462759</v>
      </c>
      <c r="BM19" s="317">
        <v>65378.903889218527</v>
      </c>
      <c r="BN19" s="317">
        <v>66987.609195919169</v>
      </c>
      <c r="BO19" s="317">
        <v>69967.557050721094</v>
      </c>
      <c r="BP19" s="317">
        <v>73102.103905899246</v>
      </c>
      <c r="BQ19" s="317">
        <v>74549.43684985576</v>
      </c>
      <c r="BR19" s="317">
        <v>76283.905899950798</v>
      </c>
      <c r="BS19" s="317">
        <v>78226.034730450017</v>
      </c>
      <c r="BT19" s="317">
        <v>77282.892813106941</v>
      </c>
      <c r="BU19" s="317">
        <v>75172.271253686413</v>
      </c>
      <c r="BV19" s="317">
        <v>72753.493438288628</v>
      </c>
      <c r="BW19" s="317">
        <v>70356.339137618706</v>
      </c>
      <c r="BX19" s="317">
        <v>65067.327130780555</v>
      </c>
      <c r="BY19" s="317">
        <v>65146.877535573345</v>
      </c>
      <c r="BZ19" s="317">
        <v>65186.198575528186</v>
      </c>
      <c r="CA19" s="317">
        <v>62827.221244890738</v>
      </c>
      <c r="CB19" s="317">
        <v>59810.910080151261</v>
      </c>
      <c r="CC19" s="318">
        <v>56929.633677749327</v>
      </c>
    </row>
    <row r="20" spans="1:81" x14ac:dyDescent="0.4">
      <c r="B20" s="178" t="s">
        <v>353</v>
      </c>
      <c r="C20" s="294"/>
      <c r="D20" s="317">
        <v>0</v>
      </c>
      <c r="E20" s="317">
        <v>0</v>
      </c>
      <c r="F20" s="317">
        <v>0</v>
      </c>
      <c r="G20" s="317">
        <v>0</v>
      </c>
      <c r="H20" s="317">
        <v>0</v>
      </c>
      <c r="I20" s="317">
        <v>0</v>
      </c>
      <c r="J20" s="317">
        <v>0</v>
      </c>
      <c r="K20" s="317">
        <v>0</v>
      </c>
      <c r="L20" s="317">
        <v>0</v>
      </c>
      <c r="M20" s="317">
        <v>0</v>
      </c>
      <c r="N20" s="317">
        <v>0</v>
      </c>
      <c r="O20" s="317">
        <v>0</v>
      </c>
      <c r="P20" s="317">
        <v>0</v>
      </c>
      <c r="Q20" s="317">
        <v>0</v>
      </c>
      <c r="R20" s="317">
        <v>0</v>
      </c>
      <c r="S20" s="317">
        <v>0</v>
      </c>
      <c r="T20" s="317">
        <v>0</v>
      </c>
      <c r="U20" s="317">
        <v>0</v>
      </c>
      <c r="V20" s="317">
        <v>0</v>
      </c>
      <c r="W20" s="317">
        <v>0</v>
      </c>
      <c r="X20" s="317">
        <v>0</v>
      </c>
      <c r="Y20" s="317">
        <v>0</v>
      </c>
      <c r="Z20" s="317">
        <v>0</v>
      </c>
      <c r="AA20" s="317">
        <v>0</v>
      </c>
      <c r="AB20" s="317">
        <v>0</v>
      </c>
      <c r="AC20" s="317">
        <v>0</v>
      </c>
      <c r="AD20" s="317">
        <v>0</v>
      </c>
      <c r="AE20" s="317">
        <v>0</v>
      </c>
      <c r="AF20" s="317">
        <v>0</v>
      </c>
      <c r="AG20" s="317">
        <v>0</v>
      </c>
      <c r="AH20" s="317">
        <v>0</v>
      </c>
      <c r="AI20" s="317">
        <v>0</v>
      </c>
      <c r="AJ20" s="317">
        <v>0</v>
      </c>
      <c r="AK20" s="317">
        <v>0</v>
      </c>
      <c r="AL20" s="317">
        <v>0</v>
      </c>
      <c r="AM20" s="317">
        <v>0</v>
      </c>
      <c r="AN20" s="317">
        <v>0</v>
      </c>
      <c r="AO20" s="317">
        <v>0</v>
      </c>
      <c r="AP20" s="317">
        <v>0</v>
      </c>
      <c r="AQ20" s="317">
        <v>0</v>
      </c>
      <c r="AR20" s="317">
        <v>0</v>
      </c>
      <c r="AS20" s="317">
        <v>0</v>
      </c>
      <c r="AT20" s="317">
        <v>0</v>
      </c>
      <c r="AU20" s="317">
        <v>0</v>
      </c>
      <c r="AV20" s="317">
        <v>0</v>
      </c>
      <c r="AW20" s="317">
        <v>0</v>
      </c>
      <c r="AX20" s="317">
        <v>0</v>
      </c>
      <c r="AY20" s="317">
        <v>0</v>
      </c>
      <c r="AZ20" s="317">
        <v>0</v>
      </c>
      <c r="BA20" s="317">
        <v>0</v>
      </c>
      <c r="BB20" s="317">
        <v>0</v>
      </c>
      <c r="BC20" s="317">
        <v>0</v>
      </c>
      <c r="BD20" s="317">
        <v>1711.3783822592486</v>
      </c>
      <c r="BE20" s="317">
        <v>1755.4839914965837</v>
      </c>
      <c r="BF20" s="317">
        <v>1778.5630786420525</v>
      </c>
      <c r="BG20" s="317">
        <v>1943.1661818366006</v>
      </c>
      <c r="BH20" s="317">
        <v>1974.2161900954084</v>
      </c>
      <c r="BI20" s="317">
        <v>2017.7526896015952</v>
      </c>
      <c r="BJ20" s="317">
        <v>2039.1999183421788</v>
      </c>
      <c r="BK20" s="317">
        <v>2098.9053006258969</v>
      </c>
      <c r="BL20" s="317">
        <v>2172.9070644787662</v>
      </c>
      <c r="BM20" s="317">
        <v>2274.3264072103011</v>
      </c>
      <c r="BN20" s="317">
        <v>2280.2718609262333</v>
      </c>
      <c r="BO20" s="317">
        <v>2352.3709414725322</v>
      </c>
      <c r="BP20" s="317">
        <v>2459.8288797294249</v>
      </c>
      <c r="BQ20" s="317">
        <v>2489.842952152449</v>
      </c>
      <c r="BR20" s="317">
        <v>2530.4783408330813</v>
      </c>
      <c r="BS20" s="317">
        <v>2535.7979681950305</v>
      </c>
      <c r="BT20" s="317">
        <v>2418.673216809616</v>
      </c>
      <c r="BU20" s="317">
        <v>2311.1818172620783</v>
      </c>
      <c r="BV20" s="317">
        <v>2230.3558824080574</v>
      </c>
      <c r="BW20" s="317">
        <v>2148.8415161993471</v>
      </c>
      <c r="BX20" s="317">
        <v>1939.3198848270879</v>
      </c>
      <c r="BY20" s="317">
        <v>1889.5501511059449</v>
      </c>
      <c r="BZ20" s="317">
        <v>1832.3425254629067</v>
      </c>
      <c r="CA20" s="317">
        <v>1746.6375082308853</v>
      </c>
      <c r="CB20" s="317">
        <v>1650.8179599091859</v>
      </c>
      <c r="CC20" s="318">
        <v>1560.2552207938511</v>
      </c>
    </row>
    <row r="21" spans="1:81" x14ac:dyDescent="0.4">
      <c r="B21" s="178" t="s">
        <v>719</v>
      </c>
      <c r="C21" s="294"/>
      <c r="D21" s="317">
        <v>0</v>
      </c>
      <c r="E21" s="317">
        <v>0</v>
      </c>
      <c r="F21" s="317">
        <v>0</v>
      </c>
      <c r="G21" s="317">
        <v>0</v>
      </c>
      <c r="H21" s="317">
        <v>0</v>
      </c>
      <c r="I21" s="317">
        <v>0</v>
      </c>
      <c r="J21" s="317">
        <v>0</v>
      </c>
      <c r="K21" s="317">
        <v>0</v>
      </c>
      <c r="L21" s="317">
        <v>0</v>
      </c>
      <c r="M21" s="317">
        <v>0</v>
      </c>
      <c r="N21" s="317">
        <v>0</v>
      </c>
      <c r="O21" s="317">
        <v>0</v>
      </c>
      <c r="P21" s="317">
        <v>0</v>
      </c>
      <c r="Q21" s="317">
        <v>0</v>
      </c>
      <c r="R21" s="317">
        <v>0</v>
      </c>
      <c r="S21" s="317">
        <v>0</v>
      </c>
      <c r="T21" s="317">
        <v>0</v>
      </c>
      <c r="U21" s="317">
        <v>0</v>
      </c>
      <c r="V21" s="317">
        <v>0</v>
      </c>
      <c r="W21" s="317">
        <v>0</v>
      </c>
      <c r="X21" s="317">
        <v>0</v>
      </c>
      <c r="Y21" s="317">
        <v>0</v>
      </c>
      <c r="Z21" s="317">
        <v>0</v>
      </c>
      <c r="AA21" s="317">
        <v>0</v>
      </c>
      <c r="AB21" s="317">
        <v>0</v>
      </c>
      <c r="AC21" s="317">
        <v>0</v>
      </c>
      <c r="AD21" s="317">
        <v>0</v>
      </c>
      <c r="AE21" s="317">
        <v>0</v>
      </c>
      <c r="AF21" s="317">
        <v>0</v>
      </c>
      <c r="AG21" s="317">
        <v>0</v>
      </c>
      <c r="AH21" s="317">
        <v>0</v>
      </c>
      <c r="AI21" s="317">
        <v>0</v>
      </c>
      <c r="AJ21" s="317">
        <v>0</v>
      </c>
      <c r="AK21" s="317">
        <v>0</v>
      </c>
      <c r="AL21" s="317">
        <v>0</v>
      </c>
      <c r="AM21" s="317">
        <v>0</v>
      </c>
      <c r="AN21" s="317">
        <v>0</v>
      </c>
      <c r="AO21" s="317">
        <v>0</v>
      </c>
      <c r="AP21" s="317">
        <v>0</v>
      </c>
      <c r="AQ21" s="317">
        <v>0</v>
      </c>
      <c r="AR21" s="317">
        <v>0</v>
      </c>
      <c r="AS21" s="317">
        <v>0</v>
      </c>
      <c r="AT21" s="317">
        <v>0</v>
      </c>
      <c r="AU21" s="317">
        <v>0</v>
      </c>
      <c r="AV21" s="317">
        <v>0</v>
      </c>
      <c r="AW21" s="317">
        <v>0</v>
      </c>
      <c r="AX21" s="317">
        <v>0</v>
      </c>
      <c r="AY21" s="317">
        <v>0</v>
      </c>
      <c r="AZ21" s="317">
        <v>0</v>
      </c>
      <c r="BA21" s="317">
        <v>0</v>
      </c>
      <c r="BB21" s="317">
        <v>0</v>
      </c>
      <c r="BC21" s="317">
        <v>0</v>
      </c>
      <c r="BD21" s="317">
        <v>0</v>
      </c>
      <c r="BE21" s="317">
        <v>0</v>
      </c>
      <c r="BF21" s="317">
        <v>0</v>
      </c>
      <c r="BG21" s="317">
        <v>0</v>
      </c>
      <c r="BH21" s="317">
        <v>0</v>
      </c>
      <c r="BI21" s="317">
        <v>0</v>
      </c>
      <c r="BJ21" s="317">
        <v>55.476215847248191</v>
      </c>
      <c r="BK21" s="317">
        <v>208.75499582172682</v>
      </c>
      <c r="BL21" s="317">
        <v>445.82043329336653</v>
      </c>
      <c r="BM21" s="317">
        <v>629.82501349576194</v>
      </c>
      <c r="BN21" s="317">
        <v>945.70441794316423</v>
      </c>
      <c r="BO21" s="317">
        <v>771.17906462862879</v>
      </c>
      <c r="BP21" s="317">
        <v>900.63061174933557</v>
      </c>
      <c r="BQ21" s="317">
        <v>867.70590487035565</v>
      </c>
      <c r="BR21" s="317">
        <v>863.08572870912315</v>
      </c>
      <c r="BS21" s="317">
        <v>862.02740048388443</v>
      </c>
      <c r="BT21" s="317">
        <v>945.36730303905108</v>
      </c>
      <c r="BU21" s="317">
        <v>852.4735580279737</v>
      </c>
      <c r="BV21" s="317">
        <v>813.67299659234675</v>
      </c>
      <c r="BW21" s="317">
        <v>685.96220616600579</v>
      </c>
      <c r="BX21" s="317">
        <v>539.13741520015253</v>
      </c>
      <c r="BY21" s="317">
        <v>418.17229516353348</v>
      </c>
      <c r="BZ21" s="317">
        <v>280.97095083638396</v>
      </c>
      <c r="CA21" s="317">
        <v>183.80518891998602</v>
      </c>
      <c r="CB21" s="317">
        <v>120.00416407674435</v>
      </c>
      <c r="CC21" s="318">
        <v>78.284785435846132</v>
      </c>
    </row>
    <row r="22" spans="1:81" x14ac:dyDescent="0.4">
      <c r="B22" s="178" t="s">
        <v>720</v>
      </c>
      <c r="C22" s="294"/>
      <c r="D22" s="317">
        <v>0</v>
      </c>
      <c r="E22" s="317">
        <v>0</v>
      </c>
      <c r="F22" s="317">
        <v>0</v>
      </c>
      <c r="G22" s="317">
        <v>0</v>
      </c>
      <c r="H22" s="317">
        <v>0</v>
      </c>
      <c r="I22" s="317">
        <v>0</v>
      </c>
      <c r="J22" s="317">
        <v>0</v>
      </c>
      <c r="K22" s="317">
        <v>0</v>
      </c>
      <c r="L22" s="317">
        <v>0</v>
      </c>
      <c r="M22" s="317">
        <v>0</v>
      </c>
      <c r="N22" s="317">
        <v>0</v>
      </c>
      <c r="O22" s="317">
        <v>0</v>
      </c>
      <c r="P22" s="317">
        <v>0</v>
      </c>
      <c r="Q22" s="317">
        <v>0</v>
      </c>
      <c r="R22" s="317">
        <v>0</v>
      </c>
      <c r="S22" s="317">
        <v>0</v>
      </c>
      <c r="T22" s="317">
        <v>0</v>
      </c>
      <c r="U22" s="317">
        <v>0</v>
      </c>
      <c r="V22" s="317">
        <v>0</v>
      </c>
      <c r="W22" s="317">
        <v>0</v>
      </c>
      <c r="X22" s="317">
        <v>0</v>
      </c>
      <c r="Y22" s="317">
        <v>0</v>
      </c>
      <c r="Z22" s="317">
        <v>0</v>
      </c>
      <c r="AA22" s="317">
        <v>0</v>
      </c>
      <c r="AB22" s="317">
        <v>0</v>
      </c>
      <c r="AC22" s="317">
        <v>0</v>
      </c>
      <c r="AD22" s="317">
        <v>0</v>
      </c>
      <c r="AE22" s="317">
        <v>0</v>
      </c>
      <c r="AF22" s="317">
        <v>0</v>
      </c>
      <c r="AG22" s="317">
        <v>0</v>
      </c>
      <c r="AH22" s="317">
        <v>0</v>
      </c>
      <c r="AI22" s="317">
        <v>4.3739673024384604</v>
      </c>
      <c r="AJ22" s="317">
        <v>29.375329379805205</v>
      </c>
      <c r="AK22" s="317">
        <v>63.118050644944375</v>
      </c>
      <c r="AL22" s="317">
        <v>123.77006043290287</v>
      </c>
      <c r="AM22" s="317">
        <v>177.18991390579689</v>
      </c>
      <c r="AN22" s="317">
        <v>243.10295621259581</v>
      </c>
      <c r="AO22" s="317">
        <v>373.21852855258084</v>
      </c>
      <c r="AP22" s="317">
        <v>556.83878189579116</v>
      </c>
      <c r="AQ22" s="317">
        <v>703.8233136740655</v>
      </c>
      <c r="AR22" s="317">
        <v>859.65302295101765</v>
      </c>
      <c r="AS22" s="317">
        <v>1103.1239454706663</v>
      </c>
      <c r="AT22" s="317">
        <v>1407.4874966481098</v>
      </c>
      <c r="AU22" s="317">
        <v>1999.6292603631032</v>
      </c>
      <c r="AV22" s="317">
        <v>2394.2902552401847</v>
      </c>
      <c r="AW22" s="317">
        <v>2851.3986105843906</v>
      </c>
      <c r="AX22" s="317">
        <v>3242.4636599421669</v>
      </c>
      <c r="AY22" s="317">
        <v>3710.676288399171</v>
      </c>
      <c r="AZ22" s="317">
        <v>4443.664386556402</v>
      </c>
      <c r="BA22" s="317">
        <v>5121.7052989219346</v>
      </c>
      <c r="BB22" s="317">
        <v>5826.2539677454824</v>
      </c>
      <c r="BC22" s="317">
        <v>6967.8207311581264</v>
      </c>
      <c r="BD22" s="317">
        <v>7363.1667016587244</v>
      </c>
      <c r="BE22" s="317">
        <v>8171.9945532301936</v>
      </c>
      <c r="BF22" s="317">
        <v>8805.5776235538488</v>
      </c>
      <c r="BG22" s="317">
        <v>9765.2883220754866</v>
      </c>
      <c r="BH22" s="317">
        <v>10514.175522227946</v>
      </c>
      <c r="BI22" s="317">
        <v>11355.017253935848</v>
      </c>
      <c r="BJ22" s="317">
        <v>12111.209406714717</v>
      </c>
      <c r="BK22" s="317">
        <v>13191.799044809448</v>
      </c>
      <c r="BL22" s="317">
        <v>14312.52071171267</v>
      </c>
      <c r="BM22" s="317">
        <v>16009.336553929204</v>
      </c>
      <c r="BN22" s="317">
        <v>16189.655643366217</v>
      </c>
      <c r="BO22" s="317">
        <v>17280.043433326886</v>
      </c>
      <c r="BP22" s="317">
        <v>18846.816596496341</v>
      </c>
      <c r="BQ22" s="317">
        <v>19565.91478672727</v>
      </c>
      <c r="BR22" s="317">
        <v>20422.603098696167</v>
      </c>
      <c r="BS22" s="317">
        <v>20936.99114642222</v>
      </c>
      <c r="BT22" s="317">
        <v>20330.467424770864</v>
      </c>
      <c r="BU22" s="317">
        <v>19812.854661339723</v>
      </c>
      <c r="BV22" s="317">
        <v>19610.358620255825</v>
      </c>
      <c r="BW22" s="317">
        <v>19306.939744955896</v>
      </c>
      <c r="BX22" s="317">
        <v>17676.257330045926</v>
      </c>
      <c r="BY22" s="317">
        <v>17377.473108714312</v>
      </c>
      <c r="BZ22" s="317">
        <v>17069.530475562333</v>
      </c>
      <c r="CA22" s="317">
        <v>16499.724087893064</v>
      </c>
      <c r="CB22" s="317">
        <v>15782.368331372038</v>
      </c>
      <c r="CC22" s="318">
        <v>15087.717863155685</v>
      </c>
    </row>
    <row r="23" spans="1:81" x14ac:dyDescent="0.4">
      <c r="B23" s="178" t="s">
        <v>355</v>
      </c>
      <c r="C23" s="294"/>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v>1509.5324239030392</v>
      </c>
      <c r="BU23" s="317">
        <v>4860.0735081168596</v>
      </c>
      <c r="BV23" s="317">
        <v>8277.9278937425079</v>
      </c>
      <c r="BW23" s="317">
        <v>11004.480405550701</v>
      </c>
      <c r="BX23" s="317">
        <v>13692.158251990224</v>
      </c>
      <c r="BY23" s="317">
        <v>19556.092155198196</v>
      </c>
      <c r="BZ23" s="317">
        <v>26504.329238947255</v>
      </c>
      <c r="CA23" s="317">
        <v>33110.462881270978</v>
      </c>
      <c r="CB23" s="317">
        <v>39738.078609087985</v>
      </c>
      <c r="CC23" s="318">
        <v>46574.921555024055</v>
      </c>
    </row>
    <row r="24" spans="1:81" x14ac:dyDescent="0.4">
      <c r="B24" s="178" t="s">
        <v>356</v>
      </c>
      <c r="C24" s="294"/>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v>70.170975596348555</v>
      </c>
      <c r="BU24" s="317">
        <v>213.68134090661619</v>
      </c>
      <c r="BV24" s="317">
        <v>351.39036513327471</v>
      </c>
      <c r="BW24" s="317">
        <v>440.67864351741264</v>
      </c>
      <c r="BX24" s="317">
        <v>494.45347559610423</v>
      </c>
      <c r="BY24" s="317">
        <v>630.01674857580701</v>
      </c>
      <c r="BZ24" s="317">
        <v>761.20376637848119</v>
      </c>
      <c r="CA24" s="317">
        <v>878.51529029454355</v>
      </c>
      <c r="CB24" s="317">
        <v>984.41419985281698</v>
      </c>
      <c r="CC24" s="318">
        <v>1076.9651330053532</v>
      </c>
    </row>
    <row r="25" spans="1:81" x14ac:dyDescent="0.4">
      <c r="B25" s="454" t="s">
        <v>721</v>
      </c>
      <c r="C25" s="454"/>
      <c r="D25" s="317">
        <v>0</v>
      </c>
      <c r="E25" s="317">
        <v>0</v>
      </c>
      <c r="F25" s="317">
        <v>0</v>
      </c>
      <c r="G25" s="317">
        <v>0</v>
      </c>
      <c r="H25" s="317">
        <v>0</v>
      </c>
      <c r="I25" s="317">
        <v>0</v>
      </c>
      <c r="J25" s="317">
        <v>0</v>
      </c>
      <c r="K25" s="317">
        <v>0</v>
      </c>
      <c r="L25" s="317">
        <v>0</v>
      </c>
      <c r="M25" s="317">
        <v>0</v>
      </c>
      <c r="N25" s="317">
        <v>0</v>
      </c>
      <c r="O25" s="317">
        <v>0</v>
      </c>
      <c r="P25" s="317">
        <v>0</v>
      </c>
      <c r="Q25" s="317">
        <v>0</v>
      </c>
      <c r="R25" s="317">
        <v>0</v>
      </c>
      <c r="S25" s="317">
        <v>0</v>
      </c>
      <c r="T25" s="317">
        <v>0</v>
      </c>
      <c r="U25" s="317">
        <v>0</v>
      </c>
      <c r="V25" s="317">
        <v>0</v>
      </c>
      <c r="W25" s="317">
        <v>0</v>
      </c>
      <c r="X25" s="317">
        <v>0</v>
      </c>
      <c r="Y25" s="317">
        <v>0</v>
      </c>
      <c r="Z25" s="317">
        <v>103.67925834550269</v>
      </c>
      <c r="AA25" s="317">
        <v>298.30802649998333</v>
      </c>
      <c r="AB25" s="317">
        <v>324.17780486567034</v>
      </c>
      <c r="AC25" s="317">
        <v>306.77411126942866</v>
      </c>
      <c r="AD25" s="317">
        <v>280.69512644808003</v>
      </c>
      <c r="AE25" s="317">
        <v>249.81237925613891</v>
      </c>
      <c r="AF25" s="317">
        <v>231.57723228550321</v>
      </c>
      <c r="AG25" s="317">
        <v>204.14801611376041</v>
      </c>
      <c r="AH25" s="317">
        <v>189.11264047040467</v>
      </c>
      <c r="AI25" s="317">
        <v>157.46282288778457</v>
      </c>
      <c r="AJ25" s="317">
        <v>139.53281455407472</v>
      </c>
      <c r="AK25" s="317">
        <v>129.55810395541215</v>
      </c>
      <c r="AL25" s="317">
        <v>123.77006043290287</v>
      </c>
      <c r="AM25" s="317">
        <v>121.07977450229454</v>
      </c>
      <c r="AN25" s="317">
        <v>108.97718726771537</v>
      </c>
      <c r="AO25" s="317">
        <v>108.52453667131783</v>
      </c>
      <c r="AP25" s="317">
        <v>94.037851187140973</v>
      </c>
      <c r="AQ25" s="317">
        <v>89.425659654764488</v>
      </c>
      <c r="AR25" s="317">
        <v>81.621794662614278</v>
      </c>
      <c r="AS25" s="317">
        <v>72.491673097735713</v>
      </c>
      <c r="AT25" s="317">
        <v>69.417938280116033</v>
      </c>
      <c r="AU25" s="317">
        <v>65.626814450295157</v>
      </c>
      <c r="AV25" s="317">
        <v>63.4658717372713</v>
      </c>
      <c r="AW25" s="317">
        <v>62.993528703055894</v>
      </c>
      <c r="AX25" s="317">
        <v>59.66108372949175</v>
      </c>
      <c r="AY25" s="317">
        <v>59.739594676957211</v>
      </c>
      <c r="AZ25" s="317">
        <v>47.933664735012215</v>
      </c>
      <c r="BA25" s="317">
        <v>47.312475397945157</v>
      </c>
      <c r="BB25" s="317">
        <v>45.809389306375898</v>
      </c>
      <c r="BC25" s="317">
        <v>43.858127295819678</v>
      </c>
      <c r="BD25" s="317">
        <v>42.864283852715737</v>
      </c>
      <c r="BE25" s="317">
        <v>43.869936729104353</v>
      </c>
      <c r="BF25" s="317">
        <v>43.297036259899592</v>
      </c>
      <c r="BG25" s="317">
        <v>43.62055024117722</v>
      </c>
      <c r="BH25" s="317">
        <v>43.250576217626232</v>
      </c>
      <c r="BI25" s="317">
        <v>42.466846200656164</v>
      </c>
      <c r="BJ25" s="317">
        <v>46.1195618299137</v>
      </c>
      <c r="BK25" s="317">
        <v>52.098785841435323</v>
      </c>
      <c r="BL25" s="317">
        <v>57.668733537227808</v>
      </c>
      <c r="BM25" s="317">
        <v>60.124193704876475</v>
      </c>
      <c r="BN25" s="317">
        <v>71.942087724388159</v>
      </c>
      <c r="BO25" s="317">
        <v>76.31732760384574</v>
      </c>
      <c r="BP25" s="317">
        <v>89.679752436068895</v>
      </c>
      <c r="BQ25" s="317">
        <v>112.31238707078458</v>
      </c>
      <c r="BR25" s="317">
        <v>102.05213111610199</v>
      </c>
      <c r="BS25" s="317">
        <v>106.71996778293982</v>
      </c>
      <c r="BT25" s="317">
        <v>111.29731263141629</v>
      </c>
      <c r="BU25" s="317">
        <v>115.25943739204283</v>
      </c>
      <c r="BV25" s="317">
        <v>121.79530635515805</v>
      </c>
      <c r="BW25" s="317">
        <v>124.9940732485512</v>
      </c>
      <c r="BX25" s="317">
        <v>156.64048231257863</v>
      </c>
      <c r="BY25" s="317">
        <v>305.67862128129758</v>
      </c>
      <c r="BZ25" s="317">
        <v>248.25669729422566</v>
      </c>
      <c r="CA25" s="317">
        <v>236.35032373836492</v>
      </c>
      <c r="CB25" s="317">
        <v>233.35709577506145</v>
      </c>
      <c r="CC25" s="318">
        <v>259.2042263109102</v>
      </c>
    </row>
    <row r="26" spans="1:81" ht="26.25" customHeight="1" x14ac:dyDescent="0.4">
      <c r="B26" s="65" t="s">
        <v>722</v>
      </c>
      <c r="C26" s="294"/>
      <c r="D26" s="317">
        <v>0</v>
      </c>
      <c r="E26" s="317">
        <v>0</v>
      </c>
      <c r="F26" s="317">
        <v>0</v>
      </c>
      <c r="G26" s="317">
        <v>0</v>
      </c>
      <c r="H26" s="317">
        <v>0</v>
      </c>
      <c r="I26" s="317">
        <v>0</v>
      </c>
      <c r="J26" s="317">
        <v>0</v>
      </c>
      <c r="K26" s="317">
        <v>0</v>
      </c>
      <c r="L26" s="317">
        <v>0</v>
      </c>
      <c r="M26" s="317">
        <v>0</v>
      </c>
      <c r="N26" s="317">
        <v>0</v>
      </c>
      <c r="O26" s="317">
        <v>0</v>
      </c>
      <c r="P26" s="317">
        <v>0</v>
      </c>
      <c r="Q26" s="317">
        <v>0</v>
      </c>
      <c r="R26" s="317">
        <v>0</v>
      </c>
      <c r="S26" s="317">
        <v>0</v>
      </c>
      <c r="T26" s="317">
        <v>0</v>
      </c>
      <c r="U26" s="317">
        <v>0</v>
      </c>
      <c r="V26" s="317">
        <v>0</v>
      </c>
      <c r="W26" s="317">
        <v>0</v>
      </c>
      <c r="X26" s="317">
        <v>0</v>
      </c>
      <c r="Y26" s="317">
        <v>0</v>
      </c>
      <c r="Z26" s="317">
        <v>0</v>
      </c>
      <c r="AA26" s="317">
        <v>0</v>
      </c>
      <c r="AB26" s="317">
        <v>0</v>
      </c>
      <c r="AC26" s="317">
        <v>0</v>
      </c>
      <c r="AD26" s="317">
        <v>0</v>
      </c>
      <c r="AE26" s="317">
        <v>0</v>
      </c>
      <c r="AF26" s="317">
        <v>0</v>
      </c>
      <c r="AG26" s="317">
        <v>0</v>
      </c>
      <c r="AH26" s="317">
        <v>0</v>
      </c>
      <c r="AI26" s="317">
        <v>0</v>
      </c>
      <c r="AJ26" s="317">
        <v>0</v>
      </c>
      <c r="AK26" s="317">
        <v>0</v>
      </c>
      <c r="AL26" s="317">
        <v>0</v>
      </c>
      <c r="AM26" s="317">
        <v>0</v>
      </c>
      <c r="AN26" s="317">
        <v>0</v>
      </c>
      <c r="AO26" s="317">
        <v>0</v>
      </c>
      <c r="AP26" s="317">
        <v>0</v>
      </c>
      <c r="AQ26" s="317">
        <v>0</v>
      </c>
      <c r="AR26" s="317">
        <v>0</v>
      </c>
      <c r="AS26" s="317">
        <v>0</v>
      </c>
      <c r="AT26" s="317">
        <v>0</v>
      </c>
      <c r="AU26" s="317">
        <v>0</v>
      </c>
      <c r="AV26" s="317">
        <v>0</v>
      </c>
      <c r="AW26" s="317">
        <v>0</v>
      </c>
      <c r="AX26" s="317">
        <v>0</v>
      </c>
      <c r="AY26" s="317">
        <v>0</v>
      </c>
      <c r="AZ26" s="317">
        <v>0</v>
      </c>
      <c r="BA26" s="317">
        <v>0</v>
      </c>
      <c r="BB26" s="317">
        <v>0</v>
      </c>
      <c r="BC26" s="317">
        <v>0</v>
      </c>
      <c r="BD26" s="317">
        <v>2174.0760907652775</v>
      </c>
      <c r="BE26" s="317">
        <v>2322.2921914563235</v>
      </c>
      <c r="BF26" s="317">
        <v>2434.6272267300101</v>
      </c>
      <c r="BG26" s="317">
        <v>2575.7020123055418</v>
      </c>
      <c r="BH26" s="317">
        <v>2700.3203098328067</v>
      </c>
      <c r="BI26" s="317">
        <v>2832.1953292735552</v>
      </c>
      <c r="BJ26" s="317">
        <v>2941.1366213286328</v>
      </c>
      <c r="BK26" s="317">
        <v>3070.0888241996031</v>
      </c>
      <c r="BL26" s="317">
        <v>3217.0164440599738</v>
      </c>
      <c r="BM26" s="317">
        <v>3472.2087700080565</v>
      </c>
      <c r="BN26" s="317">
        <v>3734.4068184197513</v>
      </c>
      <c r="BO26" s="317">
        <v>3872.0911401409885</v>
      </c>
      <c r="BP26" s="317">
        <v>4073.2436746610197</v>
      </c>
      <c r="BQ26" s="317">
        <v>4087.2792311713401</v>
      </c>
      <c r="BR26" s="317">
        <v>4259.8343154974154</v>
      </c>
      <c r="BS26" s="317">
        <v>4314.0771258992972</v>
      </c>
      <c r="BT26" s="317">
        <v>4325.4752945433011</v>
      </c>
      <c r="BU26" s="317">
        <v>4312.1369315512193</v>
      </c>
      <c r="BV26" s="317">
        <v>4424.0587063672911</v>
      </c>
      <c r="BW26" s="317">
        <v>4486.7956343020414</v>
      </c>
      <c r="BX26" s="317">
        <v>4309.4521392019124</v>
      </c>
      <c r="BY26" s="317">
        <v>4499.3592199502791</v>
      </c>
      <c r="BZ26" s="317">
        <v>4635.4077911317017</v>
      </c>
      <c r="CA26" s="317">
        <v>4763.6898712916172</v>
      </c>
      <c r="CB26" s="317">
        <v>4885.649760487262</v>
      </c>
      <c r="CC26" s="318">
        <v>5020.9730779842494</v>
      </c>
    </row>
    <row r="27" spans="1:81" ht="15.75" customHeight="1" thickBot="1" x14ac:dyDescent="0.45">
      <c r="B27" s="455"/>
      <c r="C27" s="294"/>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8"/>
    </row>
    <row r="28" spans="1:81" ht="39.75" customHeight="1" x14ac:dyDescent="0.4">
      <c r="A28" s="324"/>
      <c r="B28" s="325" t="s">
        <v>724</v>
      </c>
      <c r="C28" s="326"/>
      <c r="D28" s="327" t="s">
        <v>478</v>
      </c>
      <c r="E28" s="327" t="s">
        <v>479</v>
      </c>
      <c r="F28" s="327" t="s">
        <v>480</v>
      </c>
      <c r="G28" s="327" t="s">
        <v>481</v>
      </c>
      <c r="H28" s="327" t="s">
        <v>482</v>
      </c>
      <c r="I28" s="327" t="s">
        <v>483</v>
      </c>
      <c r="J28" s="327" t="s">
        <v>484</v>
      </c>
      <c r="K28" s="327" t="s">
        <v>485</v>
      </c>
      <c r="L28" s="327" t="s">
        <v>486</v>
      </c>
      <c r="M28" s="327" t="s">
        <v>487</v>
      </c>
      <c r="N28" s="327" t="s">
        <v>488</v>
      </c>
      <c r="O28" s="327" t="s">
        <v>489</v>
      </c>
      <c r="P28" s="327" t="s">
        <v>490</v>
      </c>
      <c r="Q28" s="327" t="s">
        <v>491</v>
      </c>
      <c r="R28" s="327" t="s">
        <v>492</v>
      </c>
      <c r="S28" s="327" t="s">
        <v>493</v>
      </c>
      <c r="T28" s="327" t="s">
        <v>494</v>
      </c>
      <c r="U28" s="327" t="s">
        <v>495</v>
      </c>
      <c r="V28" s="327" t="s">
        <v>496</v>
      </c>
      <c r="W28" s="327" t="s">
        <v>497</v>
      </c>
      <c r="X28" s="327" t="s">
        <v>498</v>
      </c>
      <c r="Y28" s="327" t="s">
        <v>499</v>
      </c>
      <c r="Z28" s="327" t="s">
        <v>500</v>
      </c>
      <c r="AA28" s="327" t="s">
        <v>501</v>
      </c>
      <c r="AB28" s="327" t="s">
        <v>502</v>
      </c>
      <c r="AC28" s="327" t="s">
        <v>503</v>
      </c>
      <c r="AD28" s="327" t="s">
        <v>504</v>
      </c>
      <c r="AE28" s="327" t="s">
        <v>505</v>
      </c>
      <c r="AF28" s="327" t="s">
        <v>506</v>
      </c>
      <c r="AG28" s="327" t="s">
        <v>507</v>
      </c>
      <c r="AH28" s="327" t="s">
        <v>508</v>
      </c>
      <c r="AI28" s="327" t="s">
        <v>509</v>
      </c>
      <c r="AJ28" s="327" t="s">
        <v>510</v>
      </c>
      <c r="AK28" s="327" t="s">
        <v>511</v>
      </c>
      <c r="AL28" s="327" t="s">
        <v>512</v>
      </c>
      <c r="AM28" s="327" t="s">
        <v>513</v>
      </c>
      <c r="AN28" s="327" t="s">
        <v>514</v>
      </c>
      <c r="AO28" s="327" t="s">
        <v>515</v>
      </c>
      <c r="AP28" s="327" t="s">
        <v>516</v>
      </c>
      <c r="AQ28" s="327" t="s">
        <v>517</v>
      </c>
      <c r="AR28" s="327" t="s">
        <v>518</v>
      </c>
      <c r="AS28" s="327" t="s">
        <v>519</v>
      </c>
      <c r="AT28" s="327" t="s">
        <v>520</v>
      </c>
      <c r="AU28" s="327" t="s">
        <v>521</v>
      </c>
      <c r="AV28" s="327" t="s">
        <v>522</v>
      </c>
      <c r="AW28" s="327" t="s">
        <v>523</v>
      </c>
      <c r="AX28" s="327" t="s">
        <v>524</v>
      </c>
      <c r="AY28" s="327" t="s">
        <v>525</v>
      </c>
      <c r="AZ28" s="327" t="s">
        <v>526</v>
      </c>
      <c r="BA28" s="327" t="s">
        <v>527</v>
      </c>
      <c r="BB28" s="327" t="s">
        <v>528</v>
      </c>
      <c r="BC28" s="327" t="s">
        <v>529</v>
      </c>
      <c r="BD28" s="327" t="s">
        <v>530</v>
      </c>
      <c r="BE28" s="327" t="s">
        <v>531</v>
      </c>
      <c r="BF28" s="327" t="s">
        <v>532</v>
      </c>
      <c r="BG28" s="327" t="s">
        <v>533</v>
      </c>
      <c r="BH28" s="327" t="s">
        <v>534</v>
      </c>
      <c r="BI28" s="327" t="s">
        <v>535</v>
      </c>
      <c r="BJ28" s="327" t="s">
        <v>536</v>
      </c>
      <c r="BK28" s="327" t="s">
        <v>537</v>
      </c>
      <c r="BL28" s="327" t="s">
        <v>538</v>
      </c>
      <c r="BM28" s="327" t="s">
        <v>539</v>
      </c>
      <c r="BN28" s="327" t="s">
        <v>540</v>
      </c>
      <c r="BO28" s="327" t="s">
        <v>541</v>
      </c>
      <c r="BP28" s="327" t="s">
        <v>542</v>
      </c>
      <c r="BQ28" s="327" t="s">
        <v>543</v>
      </c>
      <c r="BR28" s="327" t="s">
        <v>544</v>
      </c>
      <c r="BS28" s="327" t="s">
        <v>545</v>
      </c>
      <c r="BT28" s="327" t="s">
        <v>546</v>
      </c>
      <c r="BU28" s="327" t="s">
        <v>547</v>
      </c>
      <c r="BV28" s="327" t="s">
        <v>548</v>
      </c>
      <c r="BW28" s="327" t="s">
        <v>549</v>
      </c>
      <c r="BX28" s="327" t="s">
        <v>550</v>
      </c>
      <c r="BY28" s="327" t="s">
        <v>551</v>
      </c>
      <c r="BZ28" s="327" t="s">
        <v>552</v>
      </c>
      <c r="CA28" s="327" t="s">
        <v>553</v>
      </c>
      <c r="CB28" s="327" t="s">
        <v>554</v>
      </c>
      <c r="CC28" s="328" t="s">
        <v>555</v>
      </c>
    </row>
    <row r="29" spans="1:81" s="219" customFormat="1" ht="26.25" customHeight="1" x14ac:dyDescent="0.4">
      <c r="A29" s="370"/>
      <c r="B29" s="93" t="s">
        <v>725</v>
      </c>
      <c r="D29" s="282"/>
      <c r="E29" s="282"/>
      <c r="F29" s="282"/>
      <c r="G29" s="282"/>
      <c r="H29" s="282"/>
      <c r="I29" s="282"/>
      <c r="J29" s="282"/>
      <c r="K29" s="282">
        <v>4621</v>
      </c>
      <c r="L29" s="282">
        <v>4729</v>
      </c>
      <c r="M29" s="282">
        <v>4832</v>
      </c>
      <c r="N29" s="282">
        <v>5412</v>
      </c>
      <c r="O29" s="282">
        <v>5541</v>
      </c>
      <c r="P29" s="282">
        <v>5661</v>
      </c>
      <c r="Q29" s="282">
        <v>5778</v>
      </c>
      <c r="R29" s="282">
        <v>5919</v>
      </c>
      <c r="S29" s="282">
        <v>5965</v>
      </c>
      <c r="T29" s="282">
        <v>6142</v>
      </c>
      <c r="U29" s="282">
        <v>6340</v>
      </c>
      <c r="V29" s="282">
        <v>6523</v>
      </c>
      <c r="W29" s="282">
        <v>6751</v>
      </c>
      <c r="X29" s="282">
        <v>6955</v>
      </c>
      <c r="Y29" s="282">
        <v>7151</v>
      </c>
      <c r="Z29" s="282">
        <v>7344</v>
      </c>
      <c r="AA29" s="282">
        <v>7495</v>
      </c>
      <c r="AB29" s="282">
        <v>7648</v>
      </c>
      <c r="AC29" s="282">
        <v>7803</v>
      </c>
      <c r="AD29" s="282">
        <v>7951</v>
      </c>
      <c r="AE29" s="282">
        <v>8128</v>
      </c>
      <c r="AF29" s="282">
        <v>8315</v>
      </c>
      <c r="AG29" s="282">
        <v>8436</v>
      </c>
      <c r="AH29" s="282">
        <v>8579</v>
      </c>
      <c r="AI29" s="282">
        <v>8727</v>
      </c>
      <c r="AJ29" s="282">
        <v>8895</v>
      </c>
      <c r="AK29" s="282">
        <v>9074</v>
      </c>
      <c r="AL29" s="282">
        <v>9164</v>
      </c>
      <c r="AM29" s="282">
        <v>9261</v>
      </c>
      <c r="AN29" s="282">
        <v>9298</v>
      </c>
      <c r="AO29" s="282">
        <v>9495</v>
      </c>
      <c r="AP29" s="282">
        <v>9627</v>
      </c>
      <c r="AQ29" s="282">
        <v>9700</v>
      </c>
      <c r="AR29" s="282">
        <v>9755</v>
      </c>
      <c r="AS29" s="282">
        <v>9755</v>
      </c>
      <c r="AT29" s="282">
        <v>9930</v>
      </c>
      <c r="AU29" s="282">
        <v>9990</v>
      </c>
      <c r="AV29" s="282">
        <v>10056</v>
      </c>
      <c r="AW29" s="282">
        <v>10061</v>
      </c>
      <c r="AX29" s="282">
        <v>10097</v>
      </c>
      <c r="AY29" s="282">
        <v>10384</v>
      </c>
      <c r="AZ29" s="282">
        <v>10536</v>
      </c>
      <c r="BA29" s="282">
        <v>10680</v>
      </c>
      <c r="BB29" s="282">
        <v>10782</v>
      </c>
      <c r="BC29" s="282">
        <v>10936</v>
      </c>
      <c r="BD29" s="282">
        <v>11004</v>
      </c>
      <c r="BE29" s="282">
        <v>11095</v>
      </c>
      <c r="BF29" s="282">
        <v>11195</v>
      </c>
      <c r="BG29" s="282">
        <v>11320</v>
      </c>
      <c r="BH29" s="282">
        <v>11477</v>
      </c>
      <c r="BI29" s="282">
        <v>11585</v>
      </c>
      <c r="BJ29" s="282">
        <v>11715</v>
      </c>
      <c r="BK29" s="282">
        <v>11938</v>
      </c>
      <c r="BL29" s="282">
        <v>12160</v>
      </c>
      <c r="BM29" s="282">
        <v>12410</v>
      </c>
      <c r="BN29" s="282">
        <v>12566</v>
      </c>
      <c r="BO29" s="282">
        <v>12667</v>
      </c>
      <c r="BP29" s="282">
        <v>12810</v>
      </c>
      <c r="BQ29" s="282">
        <v>12888</v>
      </c>
      <c r="BR29" s="282">
        <v>12958</v>
      </c>
      <c r="BS29" s="282">
        <v>12957</v>
      </c>
      <c r="BT29" s="282">
        <v>12930</v>
      </c>
      <c r="BU29" s="282">
        <v>12838</v>
      </c>
      <c r="BV29" s="282">
        <v>12724</v>
      </c>
      <c r="BW29" s="282">
        <v>12556</v>
      </c>
      <c r="BX29" s="282">
        <v>12388</v>
      </c>
      <c r="BY29" s="282">
        <v>12503</v>
      </c>
      <c r="BZ29" s="282">
        <v>12671</v>
      </c>
      <c r="CA29" s="282">
        <v>12899</v>
      </c>
      <c r="CB29" s="282">
        <v>13144</v>
      </c>
      <c r="CC29" s="283">
        <v>13527</v>
      </c>
    </row>
    <row r="30" spans="1:81" ht="26.25" customHeight="1" x14ac:dyDescent="0.4">
      <c r="B30" s="65" t="s">
        <v>717</v>
      </c>
      <c r="K30" s="174">
        <f t="shared" ref="K30:AP30" si="14">K29-K37</f>
        <v>4621</v>
      </c>
      <c r="L30" s="174">
        <f t="shared" si="14"/>
        <v>4729</v>
      </c>
      <c r="M30" s="174">
        <f t="shared" si="14"/>
        <v>4832</v>
      </c>
      <c r="N30" s="174">
        <f t="shared" si="14"/>
        <v>5412</v>
      </c>
      <c r="O30" s="174">
        <f t="shared" si="14"/>
        <v>5541</v>
      </c>
      <c r="P30" s="174">
        <f t="shared" si="14"/>
        <v>5661</v>
      </c>
      <c r="Q30" s="174">
        <f t="shared" si="14"/>
        <v>5778</v>
      </c>
      <c r="R30" s="174">
        <f t="shared" si="14"/>
        <v>5919</v>
      </c>
      <c r="S30" s="174">
        <f t="shared" si="14"/>
        <v>5965</v>
      </c>
      <c r="T30" s="174">
        <f t="shared" si="14"/>
        <v>6142</v>
      </c>
      <c r="U30" s="174">
        <f t="shared" si="14"/>
        <v>6340</v>
      </c>
      <c r="V30" s="174">
        <f t="shared" si="14"/>
        <v>6523</v>
      </c>
      <c r="W30" s="174">
        <f t="shared" si="14"/>
        <v>6751</v>
      </c>
      <c r="X30" s="174">
        <f t="shared" si="14"/>
        <v>6955</v>
      </c>
      <c r="Y30" s="174">
        <f t="shared" si="14"/>
        <v>7151</v>
      </c>
      <c r="Z30" s="174">
        <f t="shared" si="14"/>
        <v>7344</v>
      </c>
      <c r="AA30" s="174">
        <f t="shared" si="14"/>
        <v>7365</v>
      </c>
      <c r="AB30" s="174">
        <f t="shared" si="14"/>
        <v>7525</v>
      </c>
      <c r="AC30" s="174">
        <f t="shared" si="14"/>
        <v>7693</v>
      </c>
      <c r="AD30" s="174">
        <f t="shared" si="14"/>
        <v>7853</v>
      </c>
      <c r="AE30" s="174">
        <f t="shared" si="14"/>
        <v>8035</v>
      </c>
      <c r="AF30" s="174">
        <f t="shared" si="14"/>
        <v>8236</v>
      </c>
      <c r="AG30" s="174">
        <f t="shared" si="14"/>
        <v>8364</v>
      </c>
      <c r="AH30" s="174">
        <f t="shared" si="14"/>
        <v>8516</v>
      </c>
      <c r="AI30" s="174">
        <f t="shared" si="14"/>
        <v>8672</v>
      </c>
      <c r="AJ30" s="174">
        <f t="shared" si="14"/>
        <v>8844</v>
      </c>
      <c r="AK30" s="174">
        <f t="shared" si="14"/>
        <v>9028</v>
      </c>
      <c r="AL30" s="174">
        <f t="shared" si="14"/>
        <v>9121</v>
      </c>
      <c r="AM30" s="174">
        <f t="shared" si="14"/>
        <v>9221</v>
      </c>
      <c r="AN30" s="174">
        <f t="shared" si="14"/>
        <v>9259</v>
      </c>
      <c r="AO30" s="174">
        <f t="shared" si="14"/>
        <v>9459</v>
      </c>
      <c r="AP30" s="174">
        <f t="shared" si="14"/>
        <v>9589</v>
      </c>
      <c r="AQ30" s="174">
        <f t="shared" ref="AQ30:BV30" si="15">AQ29-AQ37</f>
        <v>9663</v>
      </c>
      <c r="AR30" s="174">
        <f t="shared" si="15"/>
        <v>9719</v>
      </c>
      <c r="AS30" s="174">
        <f t="shared" si="15"/>
        <v>9720</v>
      </c>
      <c r="AT30" s="174">
        <f t="shared" si="15"/>
        <v>9898</v>
      </c>
      <c r="AU30" s="174">
        <f t="shared" si="15"/>
        <v>9959</v>
      </c>
      <c r="AV30" s="174">
        <f t="shared" si="15"/>
        <v>10027</v>
      </c>
      <c r="AW30" s="174">
        <f t="shared" si="15"/>
        <v>10033</v>
      </c>
      <c r="AX30" s="174">
        <f t="shared" si="15"/>
        <v>10070</v>
      </c>
      <c r="AY30" s="174">
        <f t="shared" si="15"/>
        <v>10356</v>
      </c>
      <c r="AZ30" s="174">
        <f t="shared" si="15"/>
        <v>10509</v>
      </c>
      <c r="BA30" s="174">
        <f t="shared" si="15"/>
        <v>10654</v>
      </c>
      <c r="BB30" s="174">
        <f t="shared" si="15"/>
        <v>10758</v>
      </c>
      <c r="BC30" s="174">
        <f t="shared" si="15"/>
        <v>10913</v>
      </c>
      <c r="BD30" s="174">
        <f t="shared" si="15"/>
        <v>10981</v>
      </c>
      <c r="BE30" s="174">
        <f t="shared" si="15"/>
        <v>11072</v>
      </c>
      <c r="BF30" s="174">
        <f t="shared" si="15"/>
        <v>11171</v>
      </c>
      <c r="BG30" s="174">
        <f t="shared" si="15"/>
        <v>11297</v>
      </c>
      <c r="BH30" s="174">
        <f t="shared" si="15"/>
        <v>11454</v>
      </c>
      <c r="BI30" s="174">
        <f t="shared" si="15"/>
        <v>11562</v>
      </c>
      <c r="BJ30" s="174">
        <f t="shared" si="15"/>
        <v>11692</v>
      </c>
      <c r="BK30" s="174">
        <f t="shared" si="15"/>
        <v>11913</v>
      </c>
      <c r="BL30" s="174">
        <f t="shared" si="15"/>
        <v>12134</v>
      </c>
      <c r="BM30" s="174">
        <f t="shared" si="15"/>
        <v>12382</v>
      </c>
      <c r="BN30" s="174">
        <f t="shared" si="15"/>
        <v>12537</v>
      </c>
      <c r="BO30" s="174">
        <f t="shared" si="15"/>
        <v>12634</v>
      </c>
      <c r="BP30" s="174">
        <f t="shared" si="15"/>
        <v>12775</v>
      </c>
      <c r="BQ30" s="174">
        <f t="shared" si="15"/>
        <v>12846</v>
      </c>
      <c r="BR30" s="174">
        <f t="shared" si="15"/>
        <v>12912</v>
      </c>
      <c r="BS30" s="174">
        <f t="shared" si="15"/>
        <v>12909</v>
      </c>
      <c r="BT30" s="174">
        <f t="shared" si="15"/>
        <v>12879</v>
      </c>
      <c r="BU30" s="174">
        <f t="shared" si="15"/>
        <v>12790</v>
      </c>
      <c r="BV30" s="174">
        <f t="shared" si="15"/>
        <v>12669</v>
      </c>
      <c r="BW30" s="174">
        <f t="shared" ref="BW30:CC30" si="16">BW29-BW37</f>
        <v>12498</v>
      </c>
      <c r="BX30" s="174">
        <f t="shared" si="16"/>
        <v>12335</v>
      </c>
      <c r="BY30" s="174">
        <f t="shared" si="16"/>
        <v>12450</v>
      </c>
      <c r="BZ30" s="174">
        <f t="shared" si="16"/>
        <v>12617</v>
      </c>
      <c r="CA30" s="174">
        <f t="shared" si="16"/>
        <v>12845</v>
      </c>
      <c r="CB30" s="174">
        <f t="shared" si="16"/>
        <v>13088</v>
      </c>
      <c r="CC30" s="197">
        <f t="shared" si="16"/>
        <v>13470</v>
      </c>
    </row>
    <row r="31" spans="1:81" x14ac:dyDescent="0.4">
      <c r="B31" s="178" t="s">
        <v>718</v>
      </c>
      <c r="K31" s="174">
        <v>0</v>
      </c>
      <c r="L31" s="174">
        <v>0</v>
      </c>
      <c r="M31" s="174">
        <v>0</v>
      </c>
      <c r="N31" s="174">
        <v>0</v>
      </c>
      <c r="O31" s="174">
        <v>0</v>
      </c>
      <c r="P31" s="174">
        <v>0</v>
      </c>
      <c r="Q31" s="174">
        <v>0</v>
      </c>
      <c r="R31" s="174">
        <v>0</v>
      </c>
      <c r="S31" s="174">
        <v>0</v>
      </c>
      <c r="T31" s="174">
        <v>0</v>
      </c>
      <c r="U31" s="174">
        <v>0</v>
      </c>
      <c r="V31" s="174">
        <v>0</v>
      </c>
      <c r="W31" s="174">
        <v>0</v>
      </c>
      <c r="X31" s="174">
        <v>0</v>
      </c>
      <c r="Y31" s="174">
        <v>0</v>
      </c>
      <c r="Z31" s="174">
        <v>0</v>
      </c>
      <c r="AA31" s="174">
        <v>0</v>
      </c>
      <c r="AB31" s="174">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10875</v>
      </c>
      <c r="BE31" s="174">
        <v>11018</v>
      </c>
      <c r="BF31" s="174">
        <v>11102</v>
      </c>
      <c r="BG31" s="174">
        <v>11231</v>
      </c>
      <c r="BH31" s="174">
        <v>11384</v>
      </c>
      <c r="BI31" s="174">
        <v>11492</v>
      </c>
      <c r="BJ31" s="174">
        <v>11617</v>
      </c>
      <c r="BK31" s="174">
        <v>11837</v>
      </c>
      <c r="BL31" s="174">
        <v>12053</v>
      </c>
      <c r="BM31" s="174">
        <v>12285</v>
      </c>
      <c r="BN31" s="174">
        <v>12460</v>
      </c>
      <c r="BO31" s="174">
        <v>12556</v>
      </c>
      <c r="BP31" s="174">
        <v>12737</v>
      </c>
      <c r="BQ31" s="174">
        <v>12814</v>
      </c>
      <c r="BR31" s="174">
        <v>12887</v>
      </c>
      <c r="BS31" s="174">
        <v>12890</v>
      </c>
      <c r="BT31" s="174">
        <v>12681</v>
      </c>
      <c r="BU31" s="174">
        <v>12144</v>
      </c>
      <c r="BV31" s="174">
        <v>11679</v>
      </c>
      <c r="BW31" s="174">
        <v>11224</v>
      </c>
      <c r="BX31" s="174">
        <v>10650</v>
      </c>
      <c r="BY31" s="174">
        <v>10145</v>
      </c>
      <c r="BZ31" s="174">
        <v>9641</v>
      </c>
      <c r="CA31" s="174">
        <v>9165</v>
      </c>
      <c r="CB31" s="174">
        <v>8688</v>
      </c>
      <c r="CC31" s="197">
        <v>8216</v>
      </c>
    </row>
    <row r="32" spans="1:81" x14ac:dyDescent="0.4">
      <c r="B32" s="178" t="s">
        <v>353</v>
      </c>
      <c r="K32" s="174">
        <v>0</v>
      </c>
      <c r="L32" s="174">
        <v>0</v>
      </c>
      <c r="M32" s="174">
        <v>0</v>
      </c>
      <c r="N32" s="174">
        <v>0</v>
      </c>
      <c r="O32" s="174">
        <v>0</v>
      </c>
      <c r="P32" s="174">
        <v>0</v>
      </c>
      <c r="Q32" s="174">
        <v>0</v>
      </c>
      <c r="R32" s="174">
        <v>0</v>
      </c>
      <c r="S32" s="174">
        <v>0</v>
      </c>
      <c r="T32" s="174">
        <v>0</v>
      </c>
      <c r="U32" s="174">
        <v>0</v>
      </c>
      <c r="V32" s="174">
        <v>0</v>
      </c>
      <c r="W32" s="174">
        <v>0</v>
      </c>
      <c r="X32" s="174">
        <v>0</v>
      </c>
      <c r="Y32" s="174">
        <v>0</v>
      </c>
      <c r="Z32" s="174">
        <v>0</v>
      </c>
      <c r="AA32" s="174">
        <v>0</v>
      </c>
      <c r="AB32" s="174">
        <v>0</v>
      </c>
      <c r="AC32" s="174">
        <v>0</v>
      </c>
      <c r="AD32" s="174">
        <v>0</v>
      </c>
      <c r="AE32" s="174">
        <v>0</v>
      </c>
      <c r="AF32" s="174">
        <v>0</v>
      </c>
      <c r="AG32" s="174">
        <v>0</v>
      </c>
      <c r="AH32" s="174">
        <v>0</v>
      </c>
      <c r="AI32" s="174">
        <v>0</v>
      </c>
      <c r="AJ32" s="174">
        <v>0</v>
      </c>
      <c r="AK32" s="174">
        <v>0</v>
      </c>
      <c r="AL32" s="174">
        <v>0</v>
      </c>
      <c r="AM32" s="174">
        <v>0</v>
      </c>
      <c r="AN32" s="174">
        <v>0</v>
      </c>
      <c r="AO32" s="174">
        <v>0</v>
      </c>
      <c r="AP32" s="174">
        <v>0</v>
      </c>
      <c r="AQ32" s="174">
        <v>0</v>
      </c>
      <c r="AR32" s="174">
        <v>0</v>
      </c>
      <c r="AS32" s="174">
        <v>0</v>
      </c>
      <c r="AT32" s="174">
        <v>0</v>
      </c>
      <c r="AU32" s="174">
        <v>0</v>
      </c>
      <c r="AV32" s="174">
        <v>0</v>
      </c>
      <c r="AW32" s="174">
        <v>0</v>
      </c>
      <c r="AX32" s="174">
        <v>0</v>
      </c>
      <c r="AY32" s="174">
        <v>0</v>
      </c>
      <c r="AZ32" s="174">
        <v>0</v>
      </c>
      <c r="BA32" s="174">
        <v>0</v>
      </c>
      <c r="BB32" s="174">
        <v>0</v>
      </c>
      <c r="BC32" s="174">
        <v>0</v>
      </c>
      <c r="BD32" s="174">
        <v>8670</v>
      </c>
      <c r="BE32" s="174">
        <v>8834</v>
      </c>
      <c r="BF32" s="174">
        <v>8961</v>
      </c>
      <c r="BG32" s="174">
        <v>9117</v>
      </c>
      <c r="BH32" s="174">
        <v>9296</v>
      </c>
      <c r="BI32" s="174">
        <v>9439</v>
      </c>
      <c r="BJ32" s="174">
        <v>9594</v>
      </c>
      <c r="BK32" s="174">
        <v>9842</v>
      </c>
      <c r="BL32" s="174">
        <v>10087</v>
      </c>
      <c r="BM32" s="174">
        <v>10358</v>
      </c>
      <c r="BN32" s="174">
        <v>10563</v>
      </c>
      <c r="BO32" s="174">
        <v>10702</v>
      </c>
      <c r="BP32" s="174">
        <v>10874</v>
      </c>
      <c r="BQ32" s="174">
        <v>10984</v>
      </c>
      <c r="BR32" s="174">
        <v>11096</v>
      </c>
      <c r="BS32" s="174">
        <v>11145</v>
      </c>
      <c r="BT32" s="174">
        <v>10995</v>
      </c>
      <c r="BU32" s="174">
        <v>10570</v>
      </c>
      <c r="BV32" s="174">
        <v>10184</v>
      </c>
      <c r="BW32" s="174">
        <v>9813</v>
      </c>
      <c r="BX32" s="174">
        <v>9341</v>
      </c>
      <c r="BY32" s="174">
        <v>8927</v>
      </c>
      <c r="BZ32" s="174">
        <v>8516</v>
      </c>
      <c r="CA32" s="174">
        <v>8124</v>
      </c>
      <c r="CB32" s="174">
        <v>7726</v>
      </c>
      <c r="CC32" s="197">
        <v>7330</v>
      </c>
    </row>
    <row r="33" spans="1:81" x14ac:dyDescent="0.4">
      <c r="B33" s="178" t="s">
        <v>719</v>
      </c>
      <c r="BJ33" s="174">
        <v>8</v>
      </c>
      <c r="BK33" s="174">
        <v>24</v>
      </c>
      <c r="BL33" s="174">
        <v>46</v>
      </c>
      <c r="BM33" s="174">
        <v>58</v>
      </c>
      <c r="BN33" s="174">
        <v>66</v>
      </c>
      <c r="BO33" s="174">
        <v>59</v>
      </c>
      <c r="BP33" s="174">
        <v>56</v>
      </c>
      <c r="BQ33" s="174">
        <v>56</v>
      </c>
      <c r="BR33" s="174">
        <v>50</v>
      </c>
      <c r="BS33" s="174">
        <v>47</v>
      </c>
      <c r="BT33" s="174">
        <v>49</v>
      </c>
      <c r="BU33" s="174">
        <v>44</v>
      </c>
      <c r="BV33" s="174">
        <v>30</v>
      </c>
      <c r="BW33" s="174">
        <v>20</v>
      </c>
      <c r="BX33" s="174">
        <v>14</v>
      </c>
      <c r="BY33" s="174">
        <v>10</v>
      </c>
      <c r="BZ33" s="174">
        <v>6</v>
      </c>
      <c r="CA33" s="174">
        <v>4</v>
      </c>
      <c r="CB33" s="174">
        <v>2</v>
      </c>
      <c r="CC33" s="197">
        <v>1</v>
      </c>
    </row>
    <row r="34" spans="1:81" x14ac:dyDescent="0.4">
      <c r="B34" s="178" t="s">
        <v>720</v>
      </c>
      <c r="K34" s="174">
        <v>0</v>
      </c>
      <c r="L34" s="174">
        <v>0</v>
      </c>
      <c r="M34" s="174">
        <v>0</v>
      </c>
      <c r="N34" s="174">
        <v>0</v>
      </c>
      <c r="O34" s="174">
        <v>0</v>
      </c>
      <c r="P34" s="174">
        <v>0</v>
      </c>
      <c r="Q34" s="174">
        <v>0</v>
      </c>
      <c r="R34" s="174">
        <v>0</v>
      </c>
      <c r="S34" s="174">
        <v>0</v>
      </c>
      <c r="T34" s="174">
        <v>0</v>
      </c>
      <c r="U34" s="174">
        <v>0</v>
      </c>
      <c r="V34" s="174">
        <v>0</v>
      </c>
      <c r="W34" s="174">
        <v>0</v>
      </c>
      <c r="X34" s="174">
        <v>0</v>
      </c>
      <c r="Y34" s="174">
        <v>0</v>
      </c>
      <c r="Z34" s="174">
        <v>0</v>
      </c>
      <c r="AA34" s="174">
        <v>0</v>
      </c>
      <c r="AB34" s="174">
        <v>0</v>
      </c>
      <c r="AC34" s="174">
        <v>0</v>
      </c>
      <c r="AD34" s="174">
        <v>0</v>
      </c>
      <c r="AE34" s="174">
        <v>0</v>
      </c>
      <c r="AF34" s="174">
        <v>0</v>
      </c>
      <c r="AG34" s="174">
        <v>0</v>
      </c>
      <c r="AH34" s="174">
        <v>0</v>
      </c>
      <c r="AI34" s="174">
        <v>80</v>
      </c>
      <c r="AJ34" s="174">
        <v>276</v>
      </c>
      <c r="AK34" s="174">
        <v>476</v>
      </c>
      <c r="AL34" s="174">
        <v>658</v>
      </c>
      <c r="AM34" s="174">
        <v>882</v>
      </c>
      <c r="AN34" s="174">
        <v>1009</v>
      </c>
      <c r="AO34" s="174">
        <v>1434</v>
      </c>
      <c r="AP34" s="174">
        <v>1786</v>
      </c>
      <c r="AQ34" s="174">
        <v>2077</v>
      </c>
      <c r="AR34" s="174">
        <v>2382</v>
      </c>
      <c r="AS34" s="174">
        <v>2515</v>
      </c>
      <c r="AT34" s="174">
        <v>3044</v>
      </c>
      <c r="AU34" s="174">
        <v>3349</v>
      </c>
      <c r="AV34" s="174">
        <v>3642</v>
      </c>
      <c r="AW34" s="174">
        <v>3925</v>
      </c>
      <c r="AX34" s="174">
        <v>4219</v>
      </c>
      <c r="AY34" s="174">
        <v>4552</v>
      </c>
      <c r="AZ34" s="174">
        <v>4927</v>
      </c>
      <c r="BA34" s="174">
        <v>5280</v>
      </c>
      <c r="BB34" s="174">
        <v>5615</v>
      </c>
      <c r="BC34" s="174">
        <v>5947</v>
      </c>
      <c r="BD34" s="174">
        <v>6276</v>
      </c>
      <c r="BE34" s="174">
        <v>6589</v>
      </c>
      <c r="BF34" s="174">
        <v>6851</v>
      </c>
      <c r="BG34" s="174">
        <v>7122</v>
      </c>
      <c r="BH34" s="174">
        <v>7425</v>
      </c>
      <c r="BI34" s="174">
        <v>7700</v>
      </c>
      <c r="BJ34" s="174">
        <v>7963</v>
      </c>
      <c r="BK34" s="174">
        <v>8324</v>
      </c>
      <c r="BL34" s="174">
        <v>8673</v>
      </c>
      <c r="BM34" s="174">
        <v>9052</v>
      </c>
      <c r="BN34" s="174">
        <v>9320</v>
      </c>
      <c r="BO34" s="174">
        <v>9549</v>
      </c>
      <c r="BP34" s="174">
        <v>9848</v>
      </c>
      <c r="BQ34" s="174">
        <v>10021</v>
      </c>
      <c r="BR34" s="174">
        <v>10207</v>
      </c>
      <c r="BS34" s="174">
        <v>10335</v>
      </c>
      <c r="BT34" s="174">
        <v>10250</v>
      </c>
      <c r="BU34" s="174">
        <v>9876</v>
      </c>
      <c r="BV34" s="174">
        <v>9562</v>
      </c>
      <c r="BW34" s="174">
        <v>9238</v>
      </c>
      <c r="BX34" s="174">
        <v>8818</v>
      </c>
      <c r="BY34" s="174">
        <v>8446</v>
      </c>
      <c r="BZ34" s="174">
        <v>8074</v>
      </c>
      <c r="CA34" s="174">
        <v>7723</v>
      </c>
      <c r="CB34" s="174">
        <v>7362</v>
      </c>
      <c r="CC34" s="197">
        <v>7001</v>
      </c>
    </row>
    <row r="35" spans="1:81" x14ac:dyDescent="0.4">
      <c r="B35" s="178" t="s">
        <v>726</v>
      </c>
      <c r="BT35" s="174">
        <v>197</v>
      </c>
      <c r="BU35" s="174">
        <v>593</v>
      </c>
      <c r="BV35" s="174">
        <v>987</v>
      </c>
      <c r="BW35" s="174">
        <v>1305</v>
      </c>
      <c r="BX35" s="174">
        <v>1689</v>
      </c>
      <c r="BY35" s="174">
        <v>2314</v>
      </c>
      <c r="BZ35" s="174">
        <v>2990</v>
      </c>
      <c r="CA35" s="174">
        <v>3697</v>
      </c>
      <c r="CB35" s="174">
        <v>4423</v>
      </c>
      <c r="CC35" s="197">
        <v>5281</v>
      </c>
    </row>
    <row r="36" spans="1:81" x14ac:dyDescent="0.4">
      <c r="B36" s="178" t="s">
        <v>356</v>
      </c>
      <c r="BT36" s="174">
        <v>60</v>
      </c>
      <c r="BU36" s="174">
        <v>175</v>
      </c>
      <c r="BV36" s="174">
        <v>287</v>
      </c>
      <c r="BW36" s="174">
        <v>366</v>
      </c>
      <c r="BX36" s="174">
        <v>444</v>
      </c>
      <c r="BY36" s="174">
        <v>564</v>
      </c>
      <c r="BZ36" s="174">
        <v>686</v>
      </c>
      <c r="CA36" s="174">
        <v>805</v>
      </c>
      <c r="CB36" s="174">
        <v>919</v>
      </c>
      <c r="CC36" s="197">
        <v>1046</v>
      </c>
    </row>
    <row r="37" spans="1:81" x14ac:dyDescent="0.4">
      <c r="B37" s="454" t="s">
        <v>727</v>
      </c>
      <c r="K37" s="174">
        <v>0</v>
      </c>
      <c r="L37" s="174">
        <v>0</v>
      </c>
      <c r="M37" s="174">
        <v>0</v>
      </c>
      <c r="N37" s="174">
        <v>0</v>
      </c>
      <c r="O37" s="174">
        <v>0</v>
      </c>
      <c r="P37" s="174">
        <v>0</v>
      </c>
      <c r="Q37" s="174">
        <v>0</v>
      </c>
      <c r="R37" s="174">
        <v>0</v>
      </c>
      <c r="S37" s="174">
        <v>0</v>
      </c>
      <c r="T37" s="174">
        <v>0</v>
      </c>
      <c r="U37" s="174">
        <v>0</v>
      </c>
      <c r="V37" s="174">
        <v>0</v>
      </c>
      <c r="W37" s="174">
        <v>0</v>
      </c>
      <c r="X37" s="174">
        <v>0</v>
      </c>
      <c r="Y37" s="174">
        <v>0</v>
      </c>
      <c r="Z37" s="174">
        <v>0</v>
      </c>
      <c r="AA37" s="174">
        <v>130</v>
      </c>
      <c r="AB37" s="174">
        <v>123</v>
      </c>
      <c r="AC37" s="174">
        <v>110</v>
      </c>
      <c r="AD37" s="174">
        <v>98</v>
      </c>
      <c r="AE37" s="174">
        <v>93</v>
      </c>
      <c r="AF37" s="174">
        <v>79</v>
      </c>
      <c r="AG37" s="174">
        <v>72</v>
      </c>
      <c r="AH37" s="174">
        <v>63</v>
      </c>
      <c r="AI37" s="174">
        <v>55</v>
      </c>
      <c r="AJ37" s="174">
        <v>51</v>
      </c>
      <c r="AK37" s="174">
        <v>46</v>
      </c>
      <c r="AL37" s="174">
        <v>43</v>
      </c>
      <c r="AM37" s="174">
        <v>40</v>
      </c>
      <c r="AN37" s="174">
        <v>39</v>
      </c>
      <c r="AO37" s="174">
        <v>36</v>
      </c>
      <c r="AP37" s="174">
        <v>38</v>
      </c>
      <c r="AQ37" s="174">
        <v>37</v>
      </c>
      <c r="AR37" s="174">
        <v>36</v>
      </c>
      <c r="AS37" s="174">
        <v>35</v>
      </c>
      <c r="AT37" s="174">
        <v>32</v>
      </c>
      <c r="AU37" s="174">
        <v>31</v>
      </c>
      <c r="AV37" s="174">
        <v>29</v>
      </c>
      <c r="AW37" s="174">
        <v>28</v>
      </c>
      <c r="AX37" s="174">
        <v>27</v>
      </c>
      <c r="AY37" s="174">
        <v>28</v>
      </c>
      <c r="AZ37" s="174">
        <v>27</v>
      </c>
      <c r="BA37" s="174">
        <v>26</v>
      </c>
      <c r="BB37" s="174">
        <v>24</v>
      </c>
      <c r="BC37" s="174">
        <v>23</v>
      </c>
      <c r="BD37" s="174">
        <v>23</v>
      </c>
      <c r="BE37" s="174">
        <v>23</v>
      </c>
      <c r="BF37" s="174">
        <v>24</v>
      </c>
      <c r="BG37" s="174">
        <v>23</v>
      </c>
      <c r="BH37" s="174">
        <v>23</v>
      </c>
      <c r="BI37" s="174">
        <v>23</v>
      </c>
      <c r="BJ37" s="174">
        <v>23</v>
      </c>
      <c r="BK37" s="174">
        <v>25</v>
      </c>
      <c r="BL37" s="174">
        <v>26</v>
      </c>
      <c r="BM37" s="174">
        <v>28</v>
      </c>
      <c r="BN37" s="174">
        <v>29</v>
      </c>
      <c r="BO37" s="174">
        <v>33</v>
      </c>
      <c r="BP37" s="174">
        <v>35</v>
      </c>
      <c r="BQ37" s="174">
        <v>42</v>
      </c>
      <c r="BR37" s="174">
        <v>46</v>
      </c>
      <c r="BS37" s="174">
        <v>48</v>
      </c>
      <c r="BT37" s="174">
        <v>51</v>
      </c>
      <c r="BU37" s="174">
        <v>48</v>
      </c>
      <c r="BV37" s="174">
        <v>55</v>
      </c>
      <c r="BW37" s="174">
        <v>58</v>
      </c>
      <c r="BX37" s="174">
        <v>53</v>
      </c>
      <c r="BY37" s="174">
        <v>53</v>
      </c>
      <c r="BZ37" s="174">
        <v>54</v>
      </c>
      <c r="CA37" s="174">
        <v>54</v>
      </c>
      <c r="CB37" s="174">
        <v>56</v>
      </c>
      <c r="CC37" s="197">
        <v>57</v>
      </c>
    </row>
    <row r="38" spans="1:81" ht="26.25" customHeight="1" x14ac:dyDescent="0.4">
      <c r="B38" s="454" t="s">
        <v>722</v>
      </c>
      <c r="K38" s="174">
        <v>0</v>
      </c>
      <c r="L38" s="174">
        <v>0</v>
      </c>
      <c r="M38" s="174">
        <v>0</v>
      </c>
      <c r="N38" s="174">
        <v>0</v>
      </c>
      <c r="O38" s="174">
        <v>0</v>
      </c>
      <c r="P38" s="174">
        <v>0</v>
      </c>
      <c r="Q38" s="174">
        <v>0</v>
      </c>
      <c r="R38" s="174">
        <v>0</v>
      </c>
      <c r="S38" s="174">
        <v>0</v>
      </c>
      <c r="T38" s="174">
        <v>0</v>
      </c>
      <c r="U38" s="174">
        <v>0</v>
      </c>
      <c r="V38" s="174">
        <v>0</v>
      </c>
      <c r="W38" s="174">
        <v>0</v>
      </c>
      <c r="X38" s="174">
        <v>0</v>
      </c>
      <c r="Y38" s="174">
        <v>0</v>
      </c>
      <c r="Z38" s="174">
        <v>0</v>
      </c>
      <c r="AA38" s="174">
        <v>0</v>
      </c>
      <c r="AB38" s="174">
        <v>0</v>
      </c>
      <c r="AC38" s="174">
        <v>0</v>
      </c>
      <c r="AD38" s="174">
        <v>0</v>
      </c>
      <c r="AE38" s="174">
        <v>0</v>
      </c>
      <c r="AF38" s="174">
        <v>0</v>
      </c>
      <c r="AG38" s="174">
        <v>0</v>
      </c>
      <c r="AH38" s="174">
        <v>0</v>
      </c>
      <c r="AI38" s="174">
        <v>0</v>
      </c>
      <c r="AJ38" s="174">
        <v>0</v>
      </c>
      <c r="AK38" s="174">
        <v>0</v>
      </c>
      <c r="AL38" s="174">
        <v>0</v>
      </c>
      <c r="AM38" s="174">
        <v>0</v>
      </c>
      <c r="AN38" s="174">
        <v>0</v>
      </c>
      <c r="AO38" s="174">
        <v>0</v>
      </c>
      <c r="AP38" s="174">
        <v>0</v>
      </c>
      <c r="AQ38" s="174">
        <v>0</v>
      </c>
      <c r="AR38" s="174">
        <v>0</v>
      </c>
      <c r="AS38" s="174">
        <v>0</v>
      </c>
      <c r="AT38" s="174">
        <v>0</v>
      </c>
      <c r="AU38" s="174">
        <v>0</v>
      </c>
      <c r="AV38" s="174">
        <v>0</v>
      </c>
      <c r="AW38" s="174">
        <v>0</v>
      </c>
      <c r="AX38" s="174">
        <v>0</v>
      </c>
      <c r="AY38" s="174">
        <v>721</v>
      </c>
      <c r="AZ38" s="174">
        <v>752</v>
      </c>
      <c r="BA38" s="174">
        <v>781</v>
      </c>
      <c r="BB38" s="174">
        <v>805</v>
      </c>
      <c r="BC38" s="174">
        <v>833</v>
      </c>
      <c r="BD38" s="174">
        <v>864</v>
      </c>
      <c r="BE38" s="174">
        <v>889</v>
      </c>
      <c r="BF38" s="174">
        <v>923</v>
      </c>
      <c r="BG38" s="174">
        <v>957</v>
      </c>
      <c r="BH38" s="174">
        <v>991</v>
      </c>
      <c r="BI38" s="174">
        <v>1015</v>
      </c>
      <c r="BJ38" s="174">
        <v>1046</v>
      </c>
      <c r="BK38" s="174">
        <v>1079</v>
      </c>
      <c r="BL38" s="174">
        <v>1109</v>
      </c>
      <c r="BM38" s="174">
        <v>1139</v>
      </c>
      <c r="BN38" s="174">
        <v>1165</v>
      </c>
      <c r="BO38" s="174">
        <v>1180</v>
      </c>
      <c r="BP38" s="174">
        <v>1195</v>
      </c>
      <c r="BQ38" s="174">
        <v>1209</v>
      </c>
      <c r="BR38" s="174">
        <v>1219</v>
      </c>
      <c r="BS38" s="174">
        <v>1219</v>
      </c>
      <c r="BT38" s="174">
        <v>1216</v>
      </c>
      <c r="BU38" s="174">
        <v>1200</v>
      </c>
      <c r="BV38" s="174">
        <v>1187</v>
      </c>
      <c r="BW38" s="174">
        <v>1167</v>
      </c>
      <c r="BX38" s="174">
        <v>1161</v>
      </c>
      <c r="BY38" s="174">
        <v>1148</v>
      </c>
      <c r="BZ38" s="174">
        <v>1140</v>
      </c>
      <c r="CA38" s="174">
        <v>1134</v>
      </c>
      <c r="CB38" s="174">
        <v>1128</v>
      </c>
      <c r="CC38" s="197">
        <v>1120</v>
      </c>
    </row>
    <row r="39" spans="1:81" ht="15.75" customHeight="1" thickBot="1" x14ac:dyDescent="0.45">
      <c r="A39" s="333"/>
      <c r="B39" s="355"/>
      <c r="C39" s="333"/>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451"/>
      <c r="BT39" s="451"/>
      <c r="BU39" s="451"/>
      <c r="BV39" s="451"/>
      <c r="BW39" s="456"/>
      <c r="BX39" s="456"/>
      <c r="BY39" s="456"/>
      <c r="BZ39" s="456"/>
      <c r="CA39" s="456"/>
      <c r="CB39" s="456"/>
      <c r="CC39" s="45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0"/>
  <sheetViews>
    <sheetView zoomScale="70" zoomScaleNormal="70" workbookViewId="0">
      <pane xSplit="3" ySplit="4" topLeftCell="AB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49" bestFit="1" customWidth="1"/>
    <col min="2" max="2" width="84.3984375" style="49" bestFit="1" customWidth="1"/>
    <col min="3" max="3" width="25.73046875" style="49" customWidth="1"/>
    <col min="4" max="29" width="12.73046875" style="49" customWidth="1"/>
    <col min="30" max="34" width="12.86328125" style="49" customWidth="1"/>
    <col min="35" max="35" width="9.1328125" style="49" customWidth="1"/>
    <col min="36" max="16384" width="9.1328125" style="49"/>
  </cols>
  <sheetData>
    <row r="1" spans="1:34" s="16" customFormat="1" ht="25.5" customHeight="1" thickBot="1" x14ac:dyDescent="0.4">
      <c r="A1" s="42" t="s">
        <v>44</v>
      </c>
      <c r="B1" s="43" t="s">
        <v>85</v>
      </c>
      <c r="C1" s="42"/>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row>
    <row r="2" spans="1:34" ht="33" customHeight="1" x14ac:dyDescent="0.4">
      <c r="A2" s="45" t="s">
        <v>45</v>
      </c>
      <c r="B2" s="18" t="s">
        <v>86</v>
      </c>
      <c r="C2" s="46"/>
      <c r="D2" s="47" t="s">
        <v>87</v>
      </c>
      <c r="E2" s="47" t="s">
        <v>88</v>
      </c>
      <c r="F2" s="47" t="s">
        <v>89</v>
      </c>
      <c r="G2" s="47" t="s">
        <v>90</v>
      </c>
      <c r="H2" s="47" t="s">
        <v>91</v>
      </c>
      <c r="I2" s="47" t="s">
        <v>92</v>
      </c>
      <c r="J2" s="47" t="s">
        <v>93</v>
      </c>
      <c r="K2" s="47" t="s">
        <v>94</v>
      </c>
      <c r="L2" s="47" t="s">
        <v>95</v>
      </c>
      <c r="M2" s="47" t="s">
        <v>96</v>
      </c>
      <c r="N2" s="47" t="s">
        <v>97</v>
      </c>
      <c r="O2" s="47" t="s">
        <v>98</v>
      </c>
      <c r="P2" s="47" t="s">
        <v>99</v>
      </c>
      <c r="Q2" s="47" t="s">
        <v>100</v>
      </c>
      <c r="R2" s="47" t="s">
        <v>101</v>
      </c>
      <c r="S2" s="47" t="s">
        <v>102</v>
      </c>
      <c r="T2" s="47" t="s">
        <v>103</v>
      </c>
      <c r="U2" s="47" t="s">
        <v>104</v>
      </c>
      <c r="V2" s="47" t="s">
        <v>105</v>
      </c>
      <c r="W2" s="47" t="s">
        <v>106</v>
      </c>
      <c r="X2" s="47" t="s">
        <v>107</v>
      </c>
      <c r="Y2" s="47" t="s">
        <v>108</v>
      </c>
      <c r="Z2" s="47" t="s">
        <v>109</v>
      </c>
      <c r="AA2" s="47" t="s">
        <v>110</v>
      </c>
      <c r="AB2" s="47" t="s">
        <v>111</v>
      </c>
      <c r="AC2" s="47" t="s">
        <v>112</v>
      </c>
      <c r="AD2" s="47" t="s">
        <v>113</v>
      </c>
      <c r="AE2" s="47" t="s">
        <v>114</v>
      </c>
      <c r="AF2" s="47" t="s">
        <v>115</v>
      </c>
      <c r="AG2" s="47" t="s">
        <v>116</v>
      </c>
      <c r="AH2" s="48" t="s">
        <v>117</v>
      </c>
    </row>
    <row r="3" spans="1:34" s="50" customFormat="1" ht="30" x14ac:dyDescent="0.4">
      <c r="A3" s="20">
        <v>2021</v>
      </c>
      <c r="B3" s="21" t="s">
        <v>118</v>
      </c>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120</v>
      </c>
      <c r="AD3" s="51" t="s">
        <v>120</v>
      </c>
      <c r="AE3" s="51" t="s">
        <v>120</v>
      </c>
      <c r="AF3" s="51" t="s">
        <v>120</v>
      </c>
      <c r="AG3" s="51" t="s">
        <v>120</v>
      </c>
      <c r="AH3" s="52" t="s">
        <v>120</v>
      </c>
    </row>
    <row r="4" spans="1:34" x14ac:dyDescent="0.4">
      <c r="A4" s="53"/>
      <c r="B4" s="21"/>
      <c r="D4" s="54"/>
      <c r="E4" s="54"/>
      <c r="F4" s="54"/>
      <c r="G4" s="54"/>
      <c r="H4" s="54"/>
      <c r="I4" s="54"/>
      <c r="J4" s="54"/>
      <c r="K4" s="54"/>
      <c r="L4" s="54"/>
      <c r="M4" s="54"/>
      <c r="N4" s="54"/>
      <c r="O4" s="54"/>
      <c r="P4" s="54"/>
      <c r="Q4" s="54"/>
      <c r="R4" s="54"/>
      <c r="S4" s="54"/>
      <c r="T4" s="54"/>
      <c r="U4" s="54"/>
      <c r="V4" s="54"/>
      <c r="W4" s="54"/>
      <c r="X4" s="54"/>
      <c r="Y4" s="55"/>
      <c r="Z4" s="55"/>
      <c r="AA4" s="55"/>
      <c r="AB4" s="55"/>
      <c r="AC4" s="55"/>
      <c r="AD4" s="55"/>
      <c r="AE4" s="55"/>
      <c r="AF4" s="55"/>
      <c r="AG4" s="55"/>
      <c r="AH4" s="56"/>
    </row>
    <row r="5" spans="1:34" ht="39" customHeight="1" x14ac:dyDescent="0.4">
      <c r="A5" s="57"/>
      <c r="B5" s="18" t="s">
        <v>121</v>
      </c>
      <c r="C5" s="46"/>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9"/>
    </row>
    <row r="6" spans="1:34" ht="25.5" customHeight="1" x14ac:dyDescent="0.4">
      <c r="A6" s="60"/>
      <c r="B6" s="61" t="s">
        <v>122</v>
      </c>
      <c r="C6" s="62"/>
      <c r="D6" s="55"/>
      <c r="E6" s="63">
        <f>(Table_1a!AZ82+Table_1a!AZ86)/1000</f>
        <v>86.67607494808054</v>
      </c>
      <c r="F6" s="63">
        <f>(Table_1a!BA82+Table_1a!BA86)/1000</f>
        <v>87.926874053839455</v>
      </c>
      <c r="G6" s="63">
        <f>(Table_1a!BB82+Table_1a!BB86)/1000</f>
        <v>90.248553723961322</v>
      </c>
      <c r="H6" s="63">
        <f>(Table_1a!BC82+Table_1a!BC86)/1000</f>
        <v>93.746448396197479</v>
      </c>
      <c r="I6" s="63">
        <f>(Table_1a!BD82+Table_1a!BD86)/1000</f>
        <v>96.115685924979147</v>
      </c>
      <c r="J6" s="63">
        <f>(Table_1a!BE82+Table_1a!BE86)/1000</f>
        <v>101.43716308374759</v>
      </c>
      <c r="K6" s="63">
        <f>(Table_1a!BF82+Table_1a!BF86)/1000</f>
        <v>105.02910902924356</v>
      </c>
      <c r="L6" s="63">
        <f>(Table_1a!BG82+Table_1a!BG86)/1000</f>
        <v>100.72733073880595</v>
      </c>
      <c r="M6" s="63">
        <f>(Table_1a!BH82+Table_1a!BH86)/1000</f>
        <v>110.63034440351008</v>
      </c>
      <c r="N6" s="63">
        <f>(Table_1a!BI82+Table_1a!BI86)/1000</f>
        <v>115.29853022777368</v>
      </c>
      <c r="O6" s="63">
        <f>(Table_1a!BJ82+Table_1a!BJ86)/1000</f>
        <v>118.74011661544036</v>
      </c>
      <c r="P6" s="63">
        <f>(Table_1a!BK82+Table_1a!BK86)/1000</f>
        <v>141.21333152685739</v>
      </c>
      <c r="Q6" s="63">
        <f>(Table_1a!BL82+Table_1a!BL86)/1000</f>
        <v>135.30048475745363</v>
      </c>
      <c r="R6" s="63">
        <f>(Table_1a!BM82+Table_1a!BM86)/1000</f>
        <v>147.49982276252214</v>
      </c>
      <c r="S6" s="63">
        <f>(Table_1a!BN82+Table_1a!BN86)/1000</f>
        <v>152.8334944538035</v>
      </c>
      <c r="T6" s="63">
        <f>(Table_1a!BO82+Table_1a!BO86)/1000</f>
        <v>158.43185788556636</v>
      </c>
      <c r="U6" s="63">
        <f>(Table_1a!BP82+Table_1a!BP86)/1000</f>
        <v>166.00871980556195</v>
      </c>
      <c r="V6" s="63">
        <f>(Table_1a!BQ82+Table_1a!BQ86)/1000</f>
        <v>163.64450199476673</v>
      </c>
      <c r="W6" s="63">
        <f>(Table_1a!BR82+Table_1a!BR86)/1000</f>
        <v>167.68148432687508</v>
      </c>
      <c r="X6" s="63">
        <f>(Table_1a!BS82+Table_1a!BS86)/1000</f>
        <v>171.16624014292111</v>
      </c>
      <c r="Y6" s="63">
        <f>(Table_1a!BT82+Table_1a!BT86)/1000</f>
        <v>173.25511544219003</v>
      </c>
      <c r="Z6" s="63">
        <f>(Table_1a!BU82+Table_1a!BU86)/1000</f>
        <v>177.42920564969671</v>
      </c>
      <c r="AA6" s="63">
        <f>(Table_1a!BV82+Table_1a!BV86)/1000</f>
        <v>183.20732376696606</v>
      </c>
      <c r="AB6" s="63">
        <f>(Table_1a!BW82+Table_1a!BW86)/1000</f>
        <v>191.91698227261585</v>
      </c>
      <c r="AC6" s="63">
        <f>(Table_1a!BX82+Table_1a!BX86)/1000</f>
        <v>211.59218810584809</v>
      </c>
      <c r="AD6" s="63">
        <f>(Table_1a!BY82+Table_1a!BY86)/1000</f>
        <v>218.74989059105499</v>
      </c>
      <c r="AE6" s="63">
        <f>(Table_1a!BZ82+Table_1a!BZ86)/1000</f>
        <v>226.56187259279147</v>
      </c>
      <c r="AF6" s="63">
        <f>(Table_1a!CA82+Table_1a!CA86)/1000</f>
        <v>236.25450670039666</v>
      </c>
      <c r="AG6" s="63">
        <f>(Table_1a!CB82+Table_1a!CB86)/1000</f>
        <v>246.42707935441879</v>
      </c>
      <c r="AH6" s="64">
        <f>(Table_1a!CC82+Table_1a!CC86)/1000</f>
        <v>258.68297427887256</v>
      </c>
    </row>
    <row r="7" spans="1:34" ht="18.600000000000001" customHeight="1" x14ac:dyDescent="0.4">
      <c r="A7" s="60"/>
      <c r="B7" s="65" t="s">
        <v>123</v>
      </c>
      <c r="D7" s="66"/>
      <c r="E7" s="63"/>
      <c r="F7" s="63"/>
      <c r="G7" s="63"/>
      <c r="H7" s="63"/>
      <c r="I7" s="63"/>
      <c r="J7" s="63"/>
      <c r="K7" s="63"/>
      <c r="L7" s="63"/>
      <c r="M7" s="63"/>
      <c r="N7" s="63"/>
      <c r="O7" s="63"/>
      <c r="P7" s="63"/>
      <c r="Q7" s="63"/>
      <c r="R7" s="63"/>
      <c r="S7" s="63"/>
      <c r="T7" s="63"/>
      <c r="U7" s="63"/>
      <c r="V7" s="63">
        <f>Table_1a!BQ83/1000</f>
        <v>71.897160751489821</v>
      </c>
      <c r="W7" s="63">
        <f>Table_1a!BR83/1000</f>
        <v>74.444697315330188</v>
      </c>
      <c r="X7" s="63">
        <f>Table_1a!BS83/1000</f>
        <v>76.186646985249169</v>
      </c>
      <c r="Y7" s="63">
        <f>Table_1a!BT83/1000</f>
        <v>76.36673751627022</v>
      </c>
      <c r="Z7" s="63">
        <f>Table_1a!BU83/1000</f>
        <v>78.245118965864563</v>
      </c>
      <c r="AA7" s="63">
        <f>Table_1a!BV83/1000</f>
        <v>81.337816577712303</v>
      </c>
      <c r="AB7" s="63">
        <f>Table_1a!BW83/1000</f>
        <v>84.588665245556413</v>
      </c>
      <c r="AC7" s="63">
        <f>Table_1a!BX83/1000</f>
        <v>92.207349548987679</v>
      </c>
      <c r="AD7" s="63">
        <f>Table_1a!BY83/1000</f>
        <v>94.60008186950752</v>
      </c>
      <c r="AE7" s="63">
        <f>Table_1a!BZ83/1000</f>
        <v>97.641589113070154</v>
      </c>
      <c r="AF7" s="63">
        <f>Table_1a!CA83/1000</f>
        <v>102.23909608501963</v>
      </c>
      <c r="AG7" s="63">
        <f>Table_1a!CB83/1000</f>
        <v>106.24392580328579</v>
      </c>
      <c r="AH7" s="64">
        <f>Table_1a!CC83/1000</f>
        <v>110.78781401785544</v>
      </c>
    </row>
    <row r="8" spans="1:34" x14ac:dyDescent="0.4">
      <c r="A8" s="60"/>
      <c r="B8" s="65" t="s">
        <v>124</v>
      </c>
      <c r="C8" s="62"/>
      <c r="D8" s="66"/>
      <c r="E8" s="63"/>
      <c r="F8" s="63"/>
      <c r="G8" s="63"/>
      <c r="H8" s="63"/>
      <c r="I8" s="63"/>
      <c r="J8" s="63"/>
      <c r="K8" s="63"/>
      <c r="L8" s="63"/>
      <c r="M8" s="63"/>
      <c r="N8" s="63"/>
      <c r="O8" s="63"/>
      <c r="P8" s="63"/>
      <c r="Q8" s="63"/>
      <c r="R8" s="63"/>
      <c r="S8" s="63"/>
      <c r="T8" s="63"/>
      <c r="U8" s="63"/>
      <c r="V8" s="63">
        <f>(Table_1a!BQ84+Table_1a!BQ86)/1000</f>
        <v>91.747341243276892</v>
      </c>
      <c r="W8" s="63">
        <f>(Table_1a!BR84+Table_1a!BR86)/1000</f>
        <v>93.236787011544891</v>
      </c>
      <c r="X8" s="63">
        <f>(Table_1a!BS84+Table_1a!BS86)/1000</f>
        <v>94.979593157671957</v>
      </c>
      <c r="Y8" s="63">
        <f>(Table_1a!BT84+Table_1a!BT86)/1000</f>
        <v>96.888377925919798</v>
      </c>
      <c r="Z8" s="63">
        <f>(Table_1a!BU84+Table_1a!BU86)/1000</f>
        <v>99.184086683832163</v>
      </c>
      <c r="AA8" s="63">
        <f>(Table_1a!BV84+Table_1a!BV86)/1000</f>
        <v>101.86950718925374</v>
      </c>
      <c r="AB8" s="63">
        <f>(Table_1a!BW84+Table_1a!BW86)/1000</f>
        <v>107.32831702705944</v>
      </c>
      <c r="AC8" s="63">
        <f>(Table_1a!BX84+Table_1a!BX86)/1000</f>
        <v>119.38483855686042</v>
      </c>
      <c r="AD8" s="63">
        <f>(Table_1a!BY84+Table_1a!BY86)/1000</f>
        <v>124.14980872154746</v>
      </c>
      <c r="AE8" s="63">
        <f>(Table_1a!BZ84+Table_1a!BZ86)/1000</f>
        <v>128.92028347972135</v>
      </c>
      <c r="AF8" s="63">
        <f>(Table_1a!CA84+Table_1a!CA86)/1000</f>
        <v>134.01541061537708</v>
      </c>
      <c r="AG8" s="63">
        <f>(Table_1a!CB84+Table_1a!CB86)/1000</f>
        <v>140.18315355113302</v>
      </c>
      <c r="AH8" s="64">
        <f>(Table_1a!CC84+Table_1a!CC86)/1000</f>
        <v>147.89516026101711</v>
      </c>
    </row>
    <row r="9" spans="1:34" x14ac:dyDescent="0.4">
      <c r="A9" s="60"/>
      <c r="B9" s="49" t="s">
        <v>125</v>
      </c>
      <c r="D9" s="66"/>
      <c r="E9" s="63">
        <f>Table_1a!AZ87/1000</f>
        <v>5.5418748089194496</v>
      </c>
      <c r="F9" s="63">
        <f>Table_1a!BA87/1000</f>
        <v>5.4205197031605667</v>
      </c>
      <c r="G9" s="63">
        <f>Table_1a!BB87/1000</f>
        <v>5.3167638360770972</v>
      </c>
      <c r="H9" s="63">
        <f>Table_1a!BC87/1000</f>
        <v>5.3021368462702565</v>
      </c>
      <c r="I9" s="63">
        <f>Table_1a!BD87/1000</f>
        <v>5.2581548601357344</v>
      </c>
      <c r="J9" s="63">
        <f>Table_1a!BE87/1000</f>
        <v>5.2696888111279332</v>
      </c>
      <c r="K9" s="63">
        <f>Table_1a!BF87/1000</f>
        <v>5.2731899507939559</v>
      </c>
      <c r="L9" s="63">
        <f>Table_1a!BG87/1000</f>
        <v>5.0632923462110933</v>
      </c>
      <c r="M9" s="63">
        <f>Table_1a!BH87/1000</f>
        <v>0.4622087339703384</v>
      </c>
      <c r="N9" s="63">
        <f>Table_1a!BI87/1000</f>
        <v>0.50446931899999892</v>
      </c>
      <c r="O9" s="63">
        <f>Table_1a!BJ87/1000</f>
        <v>0.47377993800000401</v>
      </c>
      <c r="P9" s="63">
        <f>Table_1a!BK87/1000</f>
        <v>0.43902078399999561</v>
      </c>
      <c r="Q9" s="63">
        <f>Table_1a!BL87/1000</f>
        <v>0.45668066700000476</v>
      </c>
      <c r="R9" s="63">
        <f>Table_1a!BM87/1000</f>
        <v>0.50418692800000042</v>
      </c>
      <c r="S9" s="63">
        <f>Table_1a!BN87/1000</f>
        <v>0.52806071600000248</v>
      </c>
      <c r="T9" s="63">
        <f>Table_1a!BO87/1000</f>
        <v>0.5285889930000145</v>
      </c>
      <c r="U9" s="63">
        <f>Table_1a!BP87/1000</f>
        <v>0.54395912700000115</v>
      </c>
      <c r="V9" s="63">
        <f>Table_1a!BQ87/1000</f>
        <v>0.48768399400000123</v>
      </c>
      <c r="W9" s="63">
        <f>Table_1a!BR87/1000</f>
        <v>0.6057397109999979</v>
      </c>
      <c r="X9" s="63">
        <f>Table_1a!BS87/1000</f>
        <v>0.63326598799999922</v>
      </c>
      <c r="Y9" s="63">
        <f>Table_1a!BT87/1000</f>
        <v>0.58710436500000285</v>
      </c>
      <c r="Z9" s="63">
        <f>Table_1a!BU87/1000</f>
        <v>0.63077080199999913</v>
      </c>
      <c r="AA9" s="63">
        <f>Table_1a!BV87/1000</f>
        <v>0.53901791499999563</v>
      </c>
      <c r="AB9" s="63">
        <f>Table_1a!BW87/1000</f>
        <v>0.49801328700000158</v>
      </c>
      <c r="AC9" s="63">
        <f>Table_1a!BX87/1000</f>
        <v>0.46851691903019671</v>
      </c>
      <c r="AD9" s="63">
        <f>Table_1a!BY87/1000</f>
        <v>0.4806022302916772</v>
      </c>
      <c r="AE9" s="63">
        <f>Table_1a!BZ87/1000</f>
        <v>0.47805229873499594</v>
      </c>
      <c r="AF9" s="63">
        <f>Table_1a!CA87/1000</f>
        <v>0.46795272606422622</v>
      </c>
      <c r="AG9" s="63">
        <f>Table_1a!CB87/1000</f>
        <v>0.46150237324961202</v>
      </c>
      <c r="AH9" s="64">
        <f>Table_1a!CC87/1000</f>
        <v>0.40165480742750514</v>
      </c>
    </row>
    <row r="10" spans="1:34" ht="20.100000000000001" customHeight="1" x14ac:dyDescent="0.4">
      <c r="A10" s="60"/>
      <c r="B10" s="67" t="s">
        <v>126</v>
      </c>
      <c r="D10" s="66"/>
      <c r="E10" s="66">
        <v>0</v>
      </c>
      <c r="F10" s="66">
        <v>0</v>
      </c>
      <c r="G10" s="66">
        <v>0</v>
      </c>
      <c r="H10" s="66">
        <v>0</v>
      </c>
      <c r="I10" s="66">
        <v>0</v>
      </c>
      <c r="J10" s="66">
        <v>0</v>
      </c>
      <c r="K10" s="66">
        <v>0</v>
      </c>
      <c r="L10" s="66">
        <v>9.4267900000000004</v>
      </c>
      <c r="M10" s="66">
        <v>9.5946309999999997</v>
      </c>
      <c r="N10" s="66">
        <v>9.7716150000000006</v>
      </c>
      <c r="O10" s="66">
        <v>10.157861</v>
      </c>
      <c r="P10" s="66">
        <v>10.604897000000001</v>
      </c>
      <c r="Q10" s="66">
        <v>11.263881999999999</v>
      </c>
      <c r="R10" s="66">
        <v>11.825938000000001</v>
      </c>
      <c r="S10" s="66">
        <v>12.161869575658981</v>
      </c>
      <c r="T10" s="66">
        <v>12.17926075177</v>
      </c>
      <c r="U10" s="66">
        <v>12.169274962900001</v>
      </c>
      <c r="V10" s="66">
        <v>11.439592560140001</v>
      </c>
      <c r="W10" s="66">
        <v>11.584072656309999</v>
      </c>
      <c r="X10" s="66">
        <v>11.683085999999999</v>
      </c>
      <c r="Y10" s="66">
        <v>11.642592233859999</v>
      </c>
      <c r="Z10" s="66">
        <v>11.601620605159999</v>
      </c>
      <c r="AA10" s="66">
        <v>11.554019419909999</v>
      </c>
      <c r="AB10" s="66">
        <v>11.462449000000001</v>
      </c>
      <c r="AC10" s="66">
        <v>11.556721427594088</v>
      </c>
      <c r="AD10" s="66">
        <v>11.643693518480831</v>
      </c>
      <c r="AE10" s="66">
        <v>11.771985191067101</v>
      </c>
      <c r="AF10" s="66">
        <v>11.904673011721409</v>
      </c>
      <c r="AG10" s="66">
        <v>11.927349153236685</v>
      </c>
      <c r="AH10" s="68">
        <v>11.922235576852525</v>
      </c>
    </row>
    <row r="11" spans="1:34" x14ac:dyDescent="0.4">
      <c r="A11" s="60"/>
      <c r="B11" s="67" t="s">
        <v>127</v>
      </c>
      <c r="D11" s="66"/>
      <c r="E11" s="66">
        <v>0</v>
      </c>
      <c r="F11" s="66">
        <v>0</v>
      </c>
      <c r="G11" s="66">
        <v>0</v>
      </c>
      <c r="H11" s="66">
        <v>0</v>
      </c>
      <c r="I11" s="66">
        <v>0</v>
      </c>
      <c r="J11" s="66">
        <v>0</v>
      </c>
      <c r="K11" s="66">
        <v>0</v>
      </c>
      <c r="L11" s="66">
        <v>0</v>
      </c>
      <c r="M11" s="66">
        <v>0</v>
      </c>
      <c r="N11" s="66">
        <v>0.44391799999999998</v>
      </c>
      <c r="O11" s="66">
        <v>0.256407</v>
      </c>
      <c r="P11" s="66">
        <v>0.21188499999999996</v>
      </c>
      <c r="Q11" s="66">
        <v>0.29639800000000005</v>
      </c>
      <c r="R11" s="66">
        <v>0.55483300000000002</v>
      </c>
      <c r="S11" s="66">
        <v>0.45553300000000002</v>
      </c>
      <c r="T11" s="66">
        <v>8.6254999999999998E-2</v>
      </c>
      <c r="U11" s="66">
        <v>5.4700000000000007E-4</v>
      </c>
      <c r="V11" s="66">
        <v>2.22E-4</v>
      </c>
      <c r="W11" s="69">
        <v>1.1E-5</v>
      </c>
      <c r="X11" s="66">
        <v>5.0000000000000004E-6</v>
      </c>
      <c r="Y11" s="69">
        <v>3.9999999999999998E-6</v>
      </c>
      <c r="Z11" s="66">
        <v>1.9999999999999999E-6</v>
      </c>
      <c r="AA11" s="66">
        <v>0</v>
      </c>
      <c r="AB11" s="66">
        <v>1.0000000000000001E-5</v>
      </c>
      <c r="AC11" s="66">
        <v>1.0000000000000001E-5</v>
      </c>
      <c r="AD11" s="66">
        <v>1.0000000000000001E-5</v>
      </c>
      <c r="AE11" s="66">
        <v>1.0000000000000001E-5</v>
      </c>
      <c r="AF11" s="66">
        <v>1.0000000000000001E-5</v>
      </c>
      <c r="AG11" s="66">
        <v>1.0000000000000001E-5</v>
      </c>
      <c r="AH11" s="68">
        <v>1.0000000000000001E-5</v>
      </c>
    </row>
    <row r="12" spans="1:34" ht="15.75" customHeight="1" x14ac:dyDescent="0.4">
      <c r="A12" s="504"/>
      <c r="B12" s="67" t="s">
        <v>128</v>
      </c>
      <c r="D12" s="66"/>
      <c r="E12" s="66">
        <v>0</v>
      </c>
      <c r="F12" s="66">
        <v>0</v>
      </c>
      <c r="G12" s="66">
        <v>0</v>
      </c>
      <c r="H12" s="66">
        <v>0</v>
      </c>
      <c r="I12" s="66">
        <v>0</v>
      </c>
      <c r="J12" s="66">
        <v>0</v>
      </c>
      <c r="K12" s="66">
        <v>0</v>
      </c>
      <c r="L12" s="66">
        <v>0.02</v>
      </c>
      <c r="M12" s="66">
        <v>3.78E-2</v>
      </c>
      <c r="N12" s="66">
        <v>0.05</v>
      </c>
      <c r="O12" s="66">
        <v>6.6919999999999992E-3</v>
      </c>
      <c r="P12" s="66">
        <v>4.2799999999999998E-2</v>
      </c>
      <c r="Q12" s="66">
        <v>4.4477000000000003E-2</v>
      </c>
      <c r="R12" s="66">
        <v>4.7121999999999997E-2</v>
      </c>
      <c r="S12" s="66">
        <v>5.5225000000000003E-2</v>
      </c>
      <c r="T12" s="66">
        <v>8.2780000000000006E-2</v>
      </c>
      <c r="U12" s="66">
        <v>3.866E-2</v>
      </c>
      <c r="V12" s="66">
        <v>6.2E-2</v>
      </c>
      <c r="W12" s="66">
        <v>7.3999999999999996E-2</v>
      </c>
      <c r="X12" s="66">
        <v>0.10199999999999999</v>
      </c>
      <c r="Y12" s="66">
        <v>0.13300000000000001</v>
      </c>
      <c r="Z12" s="66">
        <v>0.09</v>
      </c>
      <c r="AA12" s="66">
        <v>7.9000000000000001E-2</v>
      </c>
      <c r="AB12" s="66">
        <v>7.1999999999999995E-2</v>
      </c>
      <c r="AC12" s="66">
        <v>0.09</v>
      </c>
      <c r="AD12" s="66">
        <v>8.7999999999999995E-2</v>
      </c>
      <c r="AE12" s="66">
        <v>8.8999999999999996E-2</v>
      </c>
      <c r="AF12" s="66">
        <v>9.0999999999999998E-2</v>
      </c>
      <c r="AG12" s="66">
        <v>9.1999999999999998E-2</v>
      </c>
      <c r="AH12" s="68">
        <v>9.4E-2</v>
      </c>
    </row>
    <row r="13" spans="1:34" ht="15.75" customHeight="1" x14ac:dyDescent="0.4">
      <c r="A13" s="504"/>
      <c r="B13" s="67" t="s">
        <v>129</v>
      </c>
      <c r="D13" s="66"/>
      <c r="E13" s="66">
        <v>0</v>
      </c>
      <c r="F13" s="66">
        <v>0</v>
      </c>
      <c r="G13" s="66">
        <v>0</v>
      </c>
      <c r="H13" s="66">
        <v>1.097</v>
      </c>
      <c r="I13" s="66">
        <v>4.4690000000000003</v>
      </c>
      <c r="J13" s="66">
        <v>5.673</v>
      </c>
      <c r="K13" s="66">
        <v>6.6479999999999997</v>
      </c>
      <c r="L13" s="66">
        <v>13.361000000000001</v>
      </c>
      <c r="M13" s="66">
        <v>15.896000000000001</v>
      </c>
      <c r="N13" s="66">
        <v>17.332000000000001</v>
      </c>
      <c r="O13" s="66">
        <v>18.684000000000001</v>
      </c>
      <c r="P13" s="66">
        <v>20.03</v>
      </c>
      <c r="Q13" s="66">
        <v>24.099162181390334</v>
      </c>
      <c r="R13" s="66">
        <v>27.600999999999999</v>
      </c>
      <c r="S13" s="66">
        <v>28.879493928319999</v>
      </c>
      <c r="T13" s="66">
        <v>29.830088114479999</v>
      </c>
      <c r="U13" s="66">
        <v>29.887844814499999</v>
      </c>
      <c r="V13" s="66">
        <v>29.709964027239998</v>
      </c>
      <c r="W13" s="66">
        <v>29.731818387810002</v>
      </c>
      <c r="X13" s="66">
        <v>28.53890914814</v>
      </c>
      <c r="Y13" s="66">
        <v>27.428956647610001</v>
      </c>
      <c r="Z13" s="66">
        <v>25.940328676639997</v>
      </c>
      <c r="AA13" s="66">
        <v>22.876964278510002</v>
      </c>
      <c r="AB13" s="66">
        <v>18.002830000000003</v>
      </c>
      <c r="AC13" s="66">
        <v>15.148324901152847</v>
      </c>
      <c r="AD13" s="66">
        <v>11.011674038098759</v>
      </c>
      <c r="AE13" s="66">
        <v>8.4480294207650193</v>
      </c>
      <c r="AF13" s="66">
        <v>6.4450535480257551</v>
      </c>
      <c r="AG13" s="66">
        <v>4.3469084513706484</v>
      </c>
      <c r="AH13" s="68">
        <v>2.0020083362124668</v>
      </c>
    </row>
    <row r="14" spans="1:34" ht="15" customHeight="1" x14ac:dyDescent="0.4">
      <c r="A14" s="504"/>
      <c r="B14" s="67" t="s">
        <v>130</v>
      </c>
      <c r="D14" s="66"/>
      <c r="E14" s="66">
        <v>0</v>
      </c>
      <c r="F14" s="66">
        <v>0</v>
      </c>
      <c r="G14" s="66">
        <v>0</v>
      </c>
      <c r="H14" s="66">
        <v>0</v>
      </c>
      <c r="I14" s="66">
        <v>0</v>
      </c>
      <c r="J14" s="66">
        <v>0</v>
      </c>
      <c r="K14" s="66">
        <v>0</v>
      </c>
      <c r="L14" s="66">
        <v>0</v>
      </c>
      <c r="M14" s="66">
        <v>0</v>
      </c>
      <c r="N14" s="66">
        <v>0</v>
      </c>
      <c r="O14" s="66">
        <v>0</v>
      </c>
      <c r="P14" s="66">
        <v>0</v>
      </c>
      <c r="Q14" s="66">
        <v>0</v>
      </c>
      <c r="R14" s="66">
        <v>0</v>
      </c>
      <c r="S14" s="66">
        <v>0</v>
      </c>
      <c r="T14" s="66">
        <v>0</v>
      </c>
      <c r="U14" s="66">
        <v>0</v>
      </c>
      <c r="V14" s="66">
        <v>0</v>
      </c>
      <c r="W14" s="66">
        <v>5.594E-3</v>
      </c>
      <c r="X14" s="66">
        <v>2.7789000000000001E-2</v>
      </c>
      <c r="Y14" s="66">
        <v>4.2276000000000001E-2</v>
      </c>
      <c r="Z14" s="66">
        <v>7.9103999999999994E-2</v>
      </c>
      <c r="AA14" s="66">
        <v>0.16505400000000001</v>
      </c>
      <c r="AB14" s="66">
        <v>0.23543877219703618</v>
      </c>
      <c r="AC14" s="66">
        <v>0.2351523402950878</v>
      </c>
      <c r="AD14" s="66">
        <v>0.3902239646963348</v>
      </c>
      <c r="AE14" s="66">
        <v>0.50984027425104628</v>
      </c>
      <c r="AF14" s="66">
        <v>0.62612356733141283</v>
      </c>
      <c r="AG14" s="66">
        <v>0.7469585207598789</v>
      </c>
      <c r="AH14" s="68">
        <v>0.8617799581409793</v>
      </c>
    </row>
    <row r="15" spans="1:34" ht="25.5" customHeight="1" x14ac:dyDescent="0.4">
      <c r="A15" s="504"/>
      <c r="B15" s="67" t="s">
        <v>131</v>
      </c>
      <c r="D15" s="63"/>
      <c r="E15" s="63">
        <v>2.9239129999999993</v>
      </c>
      <c r="F15" s="63">
        <v>3.0212880000000011</v>
      </c>
      <c r="G15" s="63">
        <v>3.2118989999999998</v>
      </c>
      <c r="H15" s="63">
        <v>3.3441000000000001</v>
      </c>
      <c r="I15" s="63">
        <v>3.3784989999999993</v>
      </c>
      <c r="J15" s="63">
        <v>3.6118519999999998</v>
      </c>
      <c r="K15" s="63">
        <v>3.7324419999999989</v>
      </c>
      <c r="L15" s="63">
        <v>3.5906999999999987</v>
      </c>
      <c r="M15" s="63">
        <v>3.7627170000000012</v>
      </c>
      <c r="N15" s="63">
        <v>3.8509519999999995</v>
      </c>
      <c r="O15" s="63">
        <v>3.9786849999999996</v>
      </c>
      <c r="P15" s="63">
        <v>4.1472550000000012</v>
      </c>
      <c r="Q15" s="63">
        <v>4.4229289999999999</v>
      </c>
      <c r="R15" s="63">
        <v>4.7804530000000014</v>
      </c>
      <c r="S15" s="63">
        <v>4.9458060000000001</v>
      </c>
      <c r="T15" s="63">
        <v>5.1139489999999999</v>
      </c>
      <c r="U15" s="63">
        <v>5.3718470000000016</v>
      </c>
      <c r="V15" s="63">
        <v>5.396720000000002</v>
      </c>
      <c r="W15" s="63">
        <v>5.5571469999999996</v>
      </c>
      <c r="X15" s="63">
        <v>5.699360000000004</v>
      </c>
      <c r="Y15" s="63">
        <v>5.7547699999999997</v>
      </c>
      <c r="Z15" s="63">
        <v>5.1389002927269738</v>
      </c>
      <c r="AA15" s="63">
        <v>6.0367407514512577</v>
      </c>
      <c r="AB15" s="63">
        <v>6.3577829999999995</v>
      </c>
      <c r="AC15" s="63">
        <v>7.1419787499999998</v>
      </c>
      <c r="AD15" s="63">
        <v>7.4933206499999994</v>
      </c>
      <c r="AE15" s="63">
        <v>7.7986634000000006</v>
      </c>
      <c r="AF15" s="63">
        <v>8.2507888999999999</v>
      </c>
      <c r="AG15" s="63">
        <v>8.6863189999999992</v>
      </c>
      <c r="AH15" s="64">
        <v>9.0432042500000005</v>
      </c>
    </row>
    <row r="16" spans="1:34" ht="15" customHeight="1" x14ac:dyDescent="0.4">
      <c r="A16" s="70"/>
      <c r="B16" s="65" t="s">
        <v>123</v>
      </c>
      <c r="D16" s="71"/>
      <c r="E16" s="63"/>
      <c r="F16" s="63"/>
      <c r="G16" s="63"/>
      <c r="H16" s="63"/>
      <c r="I16" s="63"/>
      <c r="J16" s="63"/>
      <c r="K16" s="63"/>
      <c r="L16" s="63"/>
      <c r="M16" s="63"/>
      <c r="N16" s="63"/>
      <c r="O16" s="63"/>
      <c r="P16" s="63"/>
      <c r="Q16" s="63"/>
      <c r="R16" s="63"/>
      <c r="S16" s="63"/>
      <c r="T16" s="63"/>
      <c r="U16" s="63"/>
      <c r="V16" s="63">
        <v>3.1585510180495651</v>
      </c>
      <c r="W16" s="63">
        <v>3.2808139995907384</v>
      </c>
      <c r="X16" s="63">
        <v>3.383444008815391</v>
      </c>
      <c r="Y16" s="63">
        <v>3.399657294326889</v>
      </c>
      <c r="Z16" s="63">
        <v>2.7466772117924836</v>
      </c>
      <c r="AA16" s="63">
        <v>3.5415659543765727</v>
      </c>
      <c r="AB16" s="63">
        <v>4.0495939999999999</v>
      </c>
      <c r="AC16" s="63">
        <v>4.1349400999999997</v>
      </c>
      <c r="AD16" s="63">
        <v>4.2671431999999996</v>
      </c>
      <c r="AE16" s="63">
        <v>4.31498385</v>
      </c>
      <c r="AF16" s="63">
        <v>4.4282566999999995</v>
      </c>
      <c r="AG16" s="63">
        <v>4.5635519499999999</v>
      </c>
      <c r="AH16" s="64">
        <v>4.7112031500000002</v>
      </c>
    </row>
    <row r="17" spans="1:34" ht="15" customHeight="1" x14ac:dyDescent="0.4">
      <c r="A17" s="70"/>
      <c r="B17" s="65" t="s">
        <v>124</v>
      </c>
      <c r="D17" s="66"/>
      <c r="E17" s="63"/>
      <c r="F17" s="63"/>
      <c r="G17" s="63"/>
      <c r="H17" s="63"/>
      <c r="I17" s="63"/>
      <c r="J17" s="63"/>
      <c r="K17" s="63"/>
      <c r="L17" s="63"/>
      <c r="M17" s="63"/>
      <c r="N17" s="63"/>
      <c r="O17" s="63"/>
      <c r="P17" s="63"/>
      <c r="Q17" s="63"/>
      <c r="R17" s="63"/>
      <c r="S17" s="63"/>
      <c r="T17" s="63"/>
      <c r="U17" s="63"/>
      <c r="V17" s="63">
        <v>2.2381689819504373</v>
      </c>
      <c r="W17" s="63">
        <v>2.2763330004092612</v>
      </c>
      <c r="X17" s="63">
        <v>2.3159159911846126</v>
      </c>
      <c r="Y17" s="63">
        <v>2.3551127056731107</v>
      </c>
      <c r="Z17" s="63">
        <v>2.3922230809344902</v>
      </c>
      <c r="AA17" s="63">
        <v>2.4951747970746849</v>
      </c>
      <c r="AB17" s="63">
        <v>2.308189</v>
      </c>
      <c r="AC17" s="63">
        <v>3.0070386499999997</v>
      </c>
      <c r="AD17" s="63">
        <v>3.2261774499999998</v>
      </c>
      <c r="AE17" s="63">
        <v>3.4836795500000002</v>
      </c>
      <c r="AF17" s="63">
        <v>3.8225321999999999</v>
      </c>
      <c r="AG17" s="63">
        <v>4.1227670499999993</v>
      </c>
      <c r="AH17" s="64">
        <v>4.3320011000000003</v>
      </c>
    </row>
    <row r="18" spans="1:34" ht="25.5" customHeight="1" x14ac:dyDescent="0.4">
      <c r="A18" s="70"/>
      <c r="B18" s="67" t="s">
        <v>132</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v>0.28265588142409698</v>
      </c>
      <c r="AC18" s="66">
        <v>3.2037160005395426</v>
      </c>
      <c r="AD18" s="66">
        <v>3.3247287319402292</v>
      </c>
      <c r="AE18" s="66">
        <v>3.5369573033929282</v>
      </c>
      <c r="AF18" s="66">
        <v>3.733260964647819</v>
      </c>
      <c r="AG18" s="66">
        <v>3.9008866204126784</v>
      </c>
      <c r="AH18" s="68">
        <v>3.988</v>
      </c>
    </row>
    <row r="19" spans="1:34" ht="25.5" customHeight="1" x14ac:dyDescent="0.4">
      <c r="A19" s="70"/>
      <c r="B19" s="72" t="s">
        <v>133</v>
      </c>
      <c r="D19" s="66"/>
      <c r="E19" s="66"/>
      <c r="F19" s="66"/>
      <c r="G19" s="66"/>
      <c r="H19" s="66"/>
      <c r="I19" s="66"/>
      <c r="J19" s="66"/>
      <c r="K19" s="66"/>
      <c r="L19" s="66"/>
      <c r="M19" s="66"/>
      <c r="N19" s="66"/>
      <c r="O19" s="66"/>
      <c r="P19" s="66"/>
      <c r="Q19" s="66"/>
      <c r="R19" s="66"/>
      <c r="S19" s="66"/>
      <c r="T19" s="66"/>
      <c r="U19" s="66"/>
      <c r="V19" s="73">
        <f t="shared" ref="V19:AH19" si="0">SUM(V6,V9:V14,V15,V18)</f>
        <v>210.74068457614675</v>
      </c>
      <c r="W19" s="73">
        <f t="shared" si="0"/>
        <v>215.23986708199504</v>
      </c>
      <c r="X19" s="73">
        <f t="shared" si="0"/>
        <v>217.85065527906113</v>
      </c>
      <c r="Y19" s="73">
        <f t="shared" si="0"/>
        <v>218.84381868866004</v>
      </c>
      <c r="Z19" s="73">
        <f t="shared" si="0"/>
        <v>220.90993202622371</v>
      </c>
      <c r="AA19" s="73">
        <f t="shared" si="0"/>
        <v>224.45812013183729</v>
      </c>
      <c r="AB19" s="73">
        <f t="shared" si="0"/>
        <v>228.82816221323699</v>
      </c>
      <c r="AC19" s="73">
        <f t="shared" si="0"/>
        <v>249.43660844445986</v>
      </c>
      <c r="AD19" s="73">
        <f t="shared" si="0"/>
        <v>253.18214372456282</v>
      </c>
      <c r="AE19" s="73">
        <f t="shared" si="0"/>
        <v>259.19441048100259</v>
      </c>
      <c r="AF19" s="73">
        <f t="shared" si="0"/>
        <v>267.77336941818726</v>
      </c>
      <c r="AG19" s="73">
        <f t="shared" si="0"/>
        <v>276.58901347344829</v>
      </c>
      <c r="AH19" s="74">
        <f t="shared" si="0"/>
        <v>286.99586720750597</v>
      </c>
    </row>
    <row r="20" spans="1:34" x14ac:dyDescent="0.4">
      <c r="A20" s="75"/>
      <c r="B20" s="65" t="s">
        <v>123</v>
      </c>
      <c r="D20" s="66"/>
      <c r="E20" s="73"/>
      <c r="F20" s="73"/>
      <c r="G20" s="73"/>
      <c r="H20" s="73"/>
      <c r="I20" s="73"/>
      <c r="J20" s="73"/>
      <c r="K20" s="73"/>
      <c r="L20" s="73"/>
      <c r="M20" s="73"/>
      <c r="N20" s="73"/>
      <c r="O20" s="73"/>
      <c r="P20" s="73"/>
      <c r="Q20" s="73"/>
      <c r="R20" s="73"/>
      <c r="S20" s="73"/>
      <c r="T20" s="73"/>
      <c r="U20" s="73"/>
      <c r="V20" s="66">
        <f t="shared" ref="V20:AH20" si="1">SUM(V7,V16,V10:V14,V18)</f>
        <v>116.26749035691938</v>
      </c>
      <c r="W20" s="66">
        <f t="shared" si="1"/>
        <v>119.12100735904093</v>
      </c>
      <c r="X20" s="66">
        <f t="shared" si="1"/>
        <v>119.92188014220456</v>
      </c>
      <c r="Y20" s="66">
        <f t="shared" si="1"/>
        <v>119.01322369206711</v>
      </c>
      <c r="Z20" s="66">
        <f t="shared" si="1"/>
        <v>118.70285145945704</v>
      </c>
      <c r="AA20" s="66">
        <f t="shared" si="1"/>
        <v>119.55442023050885</v>
      </c>
      <c r="AB20" s="66">
        <f t="shared" si="1"/>
        <v>118.69364289917756</v>
      </c>
      <c r="AC20" s="66">
        <f t="shared" si="1"/>
        <v>126.57621431856924</v>
      </c>
      <c r="AD20" s="66">
        <f t="shared" si="1"/>
        <v>125.32555532272367</v>
      </c>
      <c r="AE20" s="66">
        <f t="shared" si="1"/>
        <v>126.31239515254626</v>
      </c>
      <c r="AF20" s="66">
        <f t="shared" si="1"/>
        <v>129.46747387674603</v>
      </c>
      <c r="AG20" s="66">
        <f t="shared" si="1"/>
        <v>131.82159049906571</v>
      </c>
      <c r="AH20" s="68">
        <f t="shared" si="1"/>
        <v>134.36705103906141</v>
      </c>
    </row>
    <row r="21" spans="1:34" s="29" customFormat="1" ht="27.6" customHeight="1" thickBot="1" x14ac:dyDescent="0.4">
      <c r="A21" s="76"/>
      <c r="B21" s="77" t="s">
        <v>124</v>
      </c>
      <c r="C21" s="78"/>
      <c r="D21" s="79"/>
      <c r="E21" s="79"/>
      <c r="F21" s="79"/>
      <c r="G21" s="79"/>
      <c r="H21" s="79"/>
      <c r="I21" s="79"/>
      <c r="J21" s="79"/>
      <c r="K21" s="79"/>
      <c r="L21" s="79"/>
      <c r="M21" s="79"/>
      <c r="N21" s="79"/>
      <c r="O21" s="79"/>
      <c r="P21" s="79"/>
      <c r="Q21" s="79"/>
      <c r="R21" s="79"/>
      <c r="S21" s="79"/>
      <c r="T21" s="79"/>
      <c r="U21" s="79"/>
      <c r="V21" s="79">
        <f t="shared" ref="V21:AH21" si="2">SUM(V8,V9,V17)</f>
        <v>94.473194219227338</v>
      </c>
      <c r="W21" s="79">
        <f t="shared" si="2"/>
        <v>96.118859722954156</v>
      </c>
      <c r="X21" s="79">
        <f t="shared" si="2"/>
        <v>97.928775136856572</v>
      </c>
      <c r="Y21" s="79">
        <f t="shared" si="2"/>
        <v>99.830594996592907</v>
      </c>
      <c r="Z21" s="79">
        <f t="shared" si="2"/>
        <v>102.20708056676665</v>
      </c>
      <c r="AA21" s="79">
        <f t="shared" si="2"/>
        <v>104.90369990132842</v>
      </c>
      <c r="AB21" s="79">
        <f t="shared" si="2"/>
        <v>110.13451931405945</v>
      </c>
      <c r="AC21" s="79">
        <f t="shared" si="2"/>
        <v>122.86039412589061</v>
      </c>
      <c r="AD21" s="79">
        <f t="shared" si="2"/>
        <v>127.85658840183913</v>
      </c>
      <c r="AE21" s="79">
        <f t="shared" si="2"/>
        <v>132.88201532845636</v>
      </c>
      <c r="AF21" s="79">
        <f t="shared" si="2"/>
        <v>138.30589554144132</v>
      </c>
      <c r="AG21" s="79">
        <f t="shared" si="2"/>
        <v>144.76742297438261</v>
      </c>
      <c r="AH21" s="80">
        <f t="shared" si="2"/>
        <v>152.62881616844464</v>
      </c>
    </row>
    <row r="22" spans="1:34" ht="39" customHeight="1" x14ac:dyDescent="0.4">
      <c r="A22" s="60"/>
      <c r="B22" s="18" t="s">
        <v>134</v>
      </c>
      <c r="C22" s="46"/>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2"/>
    </row>
    <row r="23" spans="1:34" ht="25.5" customHeight="1" x14ac:dyDescent="0.4">
      <c r="A23" s="60"/>
      <c r="B23" s="61" t="s">
        <v>122</v>
      </c>
      <c r="D23" s="55"/>
      <c r="E23" s="63">
        <v>139.77130082785817</v>
      </c>
      <c r="F23" s="63">
        <v>142.25756815273746</v>
      </c>
      <c r="G23" s="63">
        <v>143.6494486406645</v>
      </c>
      <c r="H23" s="63">
        <v>148.55452784952919</v>
      </c>
      <c r="I23" s="63">
        <v>149.58174651224562</v>
      </c>
      <c r="J23" s="63">
        <v>155.58889915913423</v>
      </c>
      <c r="K23" s="63">
        <v>157.5824088679131</v>
      </c>
      <c r="L23" s="63">
        <v>147.94961916864173</v>
      </c>
      <c r="M23" s="63">
        <v>157.98283562605249</v>
      </c>
      <c r="N23" s="63">
        <v>160.41685631991908</v>
      </c>
      <c r="O23" s="63">
        <v>160.64449371764869</v>
      </c>
      <c r="P23" s="63">
        <v>185.81108929759333</v>
      </c>
      <c r="Q23" s="63">
        <v>173.33432317700874</v>
      </c>
      <c r="R23" s="63">
        <v>185.99035153579638</v>
      </c>
      <c r="S23" s="63">
        <v>189.25005635563704</v>
      </c>
      <c r="T23" s="63">
        <v>193.25232496110615</v>
      </c>
      <c r="U23" s="63">
        <v>198.43720008319707</v>
      </c>
      <c r="V23" s="63">
        <v>192.1455678349792</v>
      </c>
      <c r="W23" s="63">
        <v>194.20770645347142</v>
      </c>
      <c r="X23" s="63">
        <v>196.63917049558449</v>
      </c>
      <c r="Y23" s="63">
        <v>194.23203068843083</v>
      </c>
      <c r="Z23" s="63">
        <v>195.46967604109926</v>
      </c>
      <c r="AA23" s="63">
        <v>197.25063031254192</v>
      </c>
      <c r="AB23" s="63">
        <v>202.15570351115247</v>
      </c>
      <c r="AC23" s="63">
        <v>208.17882651098111</v>
      </c>
      <c r="AD23" s="63">
        <v>218.74989059105499</v>
      </c>
      <c r="AE23" s="63">
        <v>226.87952015094848</v>
      </c>
      <c r="AF23" s="63">
        <v>231.88928747923003</v>
      </c>
      <c r="AG23" s="63">
        <v>236.92810574292406</v>
      </c>
      <c r="AH23" s="64">
        <v>243.50304834497175</v>
      </c>
    </row>
    <row r="24" spans="1:34" ht="18.600000000000001" customHeight="1" x14ac:dyDescent="0.4">
      <c r="A24" s="60"/>
      <c r="B24" s="65" t="s">
        <v>123</v>
      </c>
      <c r="D24" s="66"/>
      <c r="E24" s="63">
        <v>0</v>
      </c>
      <c r="F24" s="63">
        <v>0</v>
      </c>
      <c r="G24" s="63">
        <v>0</v>
      </c>
      <c r="H24" s="63">
        <v>0</v>
      </c>
      <c r="I24" s="63">
        <v>0</v>
      </c>
      <c r="J24" s="63">
        <v>0</v>
      </c>
      <c r="K24" s="63">
        <v>0</v>
      </c>
      <c r="L24" s="63">
        <v>0</v>
      </c>
      <c r="M24" s="63">
        <v>0</v>
      </c>
      <c r="N24" s="63">
        <v>0</v>
      </c>
      <c r="O24" s="63">
        <v>0</v>
      </c>
      <c r="P24" s="63">
        <v>0</v>
      </c>
      <c r="Q24" s="63">
        <v>0</v>
      </c>
      <c r="R24" s="63">
        <v>0</v>
      </c>
      <c r="S24" s="63">
        <v>0</v>
      </c>
      <c r="T24" s="63">
        <v>0</v>
      </c>
      <c r="U24" s="63">
        <v>0</v>
      </c>
      <c r="V24" s="63">
        <v>84.419095111179359</v>
      </c>
      <c r="W24" s="63">
        <v>86.221409485197228</v>
      </c>
      <c r="X24" s="63">
        <v>87.524730656642276</v>
      </c>
      <c r="Y24" s="63">
        <v>85.612863244922863</v>
      </c>
      <c r="Z24" s="63">
        <v>86.20084838936414</v>
      </c>
      <c r="AA24" s="63">
        <v>87.572566741966355</v>
      </c>
      <c r="AB24" s="63">
        <v>89.101448601845775</v>
      </c>
      <c r="AC24" s="63">
        <v>90.719879578888666</v>
      </c>
      <c r="AD24" s="63">
        <v>94.60008186950752</v>
      </c>
      <c r="AE24" s="63">
        <v>97.778485988088846</v>
      </c>
      <c r="AF24" s="63">
        <v>100.35004823734832</v>
      </c>
      <c r="AG24" s="63">
        <v>102.14856319041506</v>
      </c>
      <c r="AH24" s="64">
        <v>104.28660992486084</v>
      </c>
    </row>
    <row r="25" spans="1:34" x14ac:dyDescent="0.4">
      <c r="A25" s="60"/>
      <c r="B25" s="65" t="s">
        <v>124</v>
      </c>
      <c r="D25" s="66"/>
      <c r="E25" s="63">
        <v>0</v>
      </c>
      <c r="F25" s="63">
        <v>0</v>
      </c>
      <c r="G25" s="63">
        <v>0</v>
      </c>
      <c r="H25" s="63">
        <v>0</v>
      </c>
      <c r="I25" s="63">
        <v>0</v>
      </c>
      <c r="J25" s="63">
        <v>0</v>
      </c>
      <c r="K25" s="63">
        <v>0</v>
      </c>
      <c r="L25" s="63">
        <v>0</v>
      </c>
      <c r="M25" s="63">
        <v>0</v>
      </c>
      <c r="N25" s="63">
        <v>0</v>
      </c>
      <c r="O25" s="63">
        <v>0</v>
      </c>
      <c r="P25" s="63">
        <v>0</v>
      </c>
      <c r="Q25" s="63">
        <v>0</v>
      </c>
      <c r="R25" s="63">
        <v>0</v>
      </c>
      <c r="S25" s="63">
        <v>0</v>
      </c>
      <c r="T25" s="63">
        <v>0</v>
      </c>
      <c r="U25" s="63">
        <v>0</v>
      </c>
      <c r="V25" s="63">
        <v>107.72647272379984</v>
      </c>
      <c r="W25" s="63">
        <v>107.98629696827419</v>
      </c>
      <c r="X25" s="63">
        <v>109.11443983894225</v>
      </c>
      <c r="Y25" s="63">
        <v>108.61916744350795</v>
      </c>
      <c r="Z25" s="63">
        <v>109.26882765173514</v>
      </c>
      <c r="AA25" s="63">
        <v>109.67806357057556</v>
      </c>
      <c r="AB25" s="63">
        <v>113.05425490930668</v>
      </c>
      <c r="AC25" s="63">
        <v>117.45894693209243</v>
      </c>
      <c r="AD25" s="63">
        <v>124.14980872154746</v>
      </c>
      <c r="AE25" s="63">
        <v>129.10103416285966</v>
      </c>
      <c r="AF25" s="63">
        <v>131.53923924188175</v>
      </c>
      <c r="AG25" s="63">
        <v>134.77954255250901</v>
      </c>
      <c r="AH25" s="64">
        <v>139.2164384201109</v>
      </c>
    </row>
    <row r="26" spans="1:34" x14ac:dyDescent="0.4">
      <c r="A26" s="60"/>
      <c r="B26" s="49" t="s">
        <v>125</v>
      </c>
      <c r="D26" s="66"/>
      <c r="E26" s="63"/>
      <c r="F26" s="63"/>
      <c r="G26" s="63"/>
      <c r="H26" s="63"/>
      <c r="I26" s="63"/>
      <c r="J26" s="63"/>
      <c r="K26" s="63"/>
      <c r="L26" s="63"/>
      <c r="M26" s="63"/>
      <c r="N26" s="63"/>
      <c r="O26" s="63"/>
      <c r="P26" s="63"/>
      <c r="Q26" s="63"/>
      <c r="R26" s="63"/>
      <c r="S26" s="63"/>
      <c r="T26" s="63"/>
      <c r="U26" s="63"/>
      <c r="V26" s="63">
        <v>0.572621241831623</v>
      </c>
      <c r="W26" s="63">
        <v>0.7015641616803342</v>
      </c>
      <c r="X26" s="63">
        <v>0.72750852317262038</v>
      </c>
      <c r="Y26" s="63">
        <v>0.65818820269143563</v>
      </c>
      <c r="Z26" s="63">
        <v>0.6949056885626369</v>
      </c>
      <c r="AA26" s="63">
        <v>0.58033500679666628</v>
      </c>
      <c r="AB26" s="63">
        <v>0.52458216672236635</v>
      </c>
      <c r="AC26" s="63">
        <v>0.46095890059728989</v>
      </c>
      <c r="AD26" s="63">
        <v>0.4806022302916772</v>
      </c>
      <c r="AE26" s="63">
        <v>0.47872254454302487</v>
      </c>
      <c r="AF26" s="63">
        <v>0.45930647307653899</v>
      </c>
      <c r="AG26" s="63">
        <v>0.44371293681013962</v>
      </c>
      <c r="AH26" s="64">
        <v>0.37808506827191707</v>
      </c>
    </row>
    <row r="27" spans="1:34" ht="20.100000000000001" customHeight="1" x14ac:dyDescent="0.4">
      <c r="A27" s="60"/>
      <c r="B27" s="67" t="s">
        <v>126</v>
      </c>
      <c r="D27" s="66"/>
      <c r="E27" s="66">
        <v>0</v>
      </c>
      <c r="F27" s="66">
        <v>0</v>
      </c>
      <c r="G27" s="66">
        <v>0</v>
      </c>
      <c r="H27" s="66">
        <v>0</v>
      </c>
      <c r="I27" s="66">
        <v>0</v>
      </c>
      <c r="J27" s="66">
        <v>0</v>
      </c>
      <c r="K27" s="66">
        <v>0</v>
      </c>
      <c r="L27" s="66">
        <v>13.846192292132741</v>
      </c>
      <c r="M27" s="66">
        <v>13.701367561841693</v>
      </c>
      <c r="N27" s="66">
        <v>13.595418401014198</v>
      </c>
      <c r="O27" s="66">
        <v>13.74265483403658</v>
      </c>
      <c r="P27" s="66">
        <v>13.954117802850707</v>
      </c>
      <c r="Q27" s="66">
        <v>14.430231837791947</v>
      </c>
      <c r="R27" s="66">
        <v>14.911952602151878</v>
      </c>
      <c r="S27" s="66">
        <v>15.059751861389767</v>
      </c>
      <c r="T27" s="66">
        <v>14.856042768160512</v>
      </c>
      <c r="U27" s="66">
        <v>14.546445834344187</v>
      </c>
      <c r="V27" s="66">
        <v>13.431963686376688</v>
      </c>
      <c r="W27" s="66">
        <v>13.416604647814207</v>
      </c>
      <c r="X27" s="66">
        <v>13.421760844605357</v>
      </c>
      <c r="Y27" s="66">
        <v>13.052222592611011</v>
      </c>
      <c r="Z27" s="66">
        <v>12.781238651993275</v>
      </c>
      <c r="AA27" s="66">
        <v>12.439664345075316</v>
      </c>
      <c r="AB27" s="66">
        <v>12.073967681839386</v>
      </c>
      <c r="AC27" s="66">
        <v>11.370290777972029</v>
      </c>
      <c r="AD27" s="66">
        <v>11.643693518480831</v>
      </c>
      <c r="AE27" s="66">
        <v>11.788489920251273</v>
      </c>
      <c r="AF27" s="66">
        <v>11.684713154962482</v>
      </c>
      <c r="AG27" s="66">
        <v>11.467588094677323</v>
      </c>
      <c r="AH27" s="68">
        <v>11.222619942976154</v>
      </c>
    </row>
    <row r="28" spans="1:34" x14ac:dyDescent="0.4">
      <c r="A28" s="60"/>
      <c r="B28" s="67" t="s">
        <v>127</v>
      </c>
      <c r="D28" s="66"/>
      <c r="E28" s="66">
        <v>0</v>
      </c>
      <c r="F28" s="66">
        <v>0</v>
      </c>
      <c r="G28" s="66">
        <v>0</v>
      </c>
      <c r="H28" s="66">
        <v>0</v>
      </c>
      <c r="I28" s="66">
        <v>0</v>
      </c>
      <c r="J28" s="66">
        <v>0</v>
      </c>
      <c r="K28" s="66">
        <v>0</v>
      </c>
      <c r="L28" s="66">
        <v>0</v>
      </c>
      <c r="M28" s="66">
        <v>0</v>
      </c>
      <c r="N28" s="66">
        <v>0.61763085689943986</v>
      </c>
      <c r="O28" s="66">
        <v>0.34689516799164871</v>
      </c>
      <c r="P28" s="66">
        <v>0.27880216570297867</v>
      </c>
      <c r="Q28" s="66">
        <v>0.37971738839752212</v>
      </c>
      <c r="R28" s="66">
        <v>0.6996183641508803</v>
      </c>
      <c r="S28" s="66">
        <v>0.56407560548130198</v>
      </c>
      <c r="T28" s="66">
        <v>0.10521229449672954</v>
      </c>
      <c r="U28" s="66">
        <v>6.538520902555151E-4</v>
      </c>
      <c r="V28" s="66">
        <v>2.6066452303255208E-4</v>
      </c>
      <c r="W28" s="69">
        <v>1.2740135141121204E-5</v>
      </c>
      <c r="X28" s="66">
        <v>5.7440991381067294E-6</v>
      </c>
      <c r="Y28" s="69">
        <v>4.4843012038681222E-6</v>
      </c>
      <c r="Z28" s="66">
        <v>2.2033540118194558E-6</v>
      </c>
      <c r="AA28" s="66">
        <v>0</v>
      </c>
      <c r="AB28" s="66">
        <v>1.0533497406914862E-5</v>
      </c>
      <c r="AC28" s="66">
        <v>9.8386820597951629E-6</v>
      </c>
      <c r="AD28" s="66">
        <v>1.0000000000000001E-5</v>
      </c>
      <c r="AE28" s="66">
        <v>1.0014020344840985E-5</v>
      </c>
      <c r="AF28" s="66">
        <v>9.8152323406595461E-6</v>
      </c>
      <c r="AG28" s="66">
        <v>9.6145320702424502E-6</v>
      </c>
      <c r="AH28" s="68">
        <v>9.4131841890167806E-6</v>
      </c>
    </row>
    <row r="29" spans="1:34" ht="15.75" customHeight="1" x14ac:dyDescent="0.4">
      <c r="A29" s="504"/>
      <c r="B29" s="67" t="s">
        <v>128</v>
      </c>
      <c r="D29" s="66"/>
      <c r="E29" s="66">
        <v>0</v>
      </c>
      <c r="F29" s="66">
        <v>0</v>
      </c>
      <c r="G29" s="66">
        <v>0</v>
      </c>
      <c r="H29" s="66">
        <v>0</v>
      </c>
      <c r="I29" s="66">
        <v>0</v>
      </c>
      <c r="J29" s="66">
        <v>0</v>
      </c>
      <c r="K29" s="66">
        <v>0</v>
      </c>
      <c r="L29" s="66">
        <v>2.9376261255703671E-2</v>
      </c>
      <c r="M29" s="66">
        <v>5.3979323836176298E-2</v>
      </c>
      <c r="N29" s="66">
        <v>6.9565872176780383E-2</v>
      </c>
      <c r="O29" s="66">
        <v>9.0536625918953579E-3</v>
      </c>
      <c r="P29" s="66">
        <v>5.6317024291891768E-2</v>
      </c>
      <c r="Q29" s="66">
        <v>5.6979771401145053E-2</v>
      </c>
      <c r="R29" s="66">
        <v>5.9418629669680388E-2</v>
      </c>
      <c r="S29" s="66">
        <v>6.8383795054814692E-2</v>
      </c>
      <c r="T29" s="66">
        <v>0.10097355212381047</v>
      </c>
      <c r="U29" s="66">
        <v>4.6211922868881553E-2</v>
      </c>
      <c r="V29" s="66">
        <v>7.2798200126208232E-2</v>
      </c>
      <c r="W29" s="66">
        <v>8.5706363676633548E-2</v>
      </c>
      <c r="X29" s="66">
        <v>0.11717962241737727</v>
      </c>
      <c r="Y29" s="66">
        <v>0.14910301502861509</v>
      </c>
      <c r="Z29" s="66">
        <v>9.9150930531875514E-2</v>
      </c>
      <c r="AA29" s="66">
        <v>8.5055550587659054E-2</v>
      </c>
      <c r="AB29" s="66">
        <v>7.5841181329786997E-2</v>
      </c>
      <c r="AC29" s="66">
        <v>8.8548138538156462E-2</v>
      </c>
      <c r="AD29" s="66">
        <v>8.7999999999999995E-2</v>
      </c>
      <c r="AE29" s="66">
        <v>8.9124781069084752E-2</v>
      </c>
      <c r="AF29" s="66">
        <v>8.9318614300001847E-2</v>
      </c>
      <c r="AG29" s="66">
        <v>8.8453695046230532E-2</v>
      </c>
      <c r="AH29" s="68">
        <v>8.8483931376757724E-2</v>
      </c>
    </row>
    <row r="30" spans="1:34" ht="15.75" customHeight="1" x14ac:dyDescent="0.4">
      <c r="A30" s="504"/>
      <c r="B30" s="67" t="s">
        <v>129</v>
      </c>
      <c r="D30" s="66"/>
      <c r="E30" s="66">
        <v>0</v>
      </c>
      <c r="F30" s="66">
        <v>0</v>
      </c>
      <c r="G30" s="66">
        <v>0</v>
      </c>
      <c r="H30" s="66">
        <v>1.7383519038737647</v>
      </c>
      <c r="I30" s="66">
        <v>6.9549607718036031</v>
      </c>
      <c r="J30" s="66">
        <v>8.7015034539268274</v>
      </c>
      <c r="K30" s="66">
        <v>9.9744524526262328</v>
      </c>
      <c r="L30" s="66">
        <v>19.624811331872838</v>
      </c>
      <c r="M30" s="66">
        <v>22.699876499996257</v>
      </c>
      <c r="N30" s="66">
        <v>24.114313931359153</v>
      </c>
      <c r="O30" s="66">
        <v>25.277739370438269</v>
      </c>
      <c r="P30" s="66">
        <v>26.355841041275522</v>
      </c>
      <c r="Q30" s="66">
        <v>30.873592015080632</v>
      </c>
      <c r="R30" s="66">
        <v>34.80356516091949</v>
      </c>
      <c r="S30" s="66">
        <v>35.760785768782256</v>
      </c>
      <c r="T30" s="66">
        <v>36.386203878778751</v>
      </c>
      <c r="U30" s="66">
        <v>35.726197084448408</v>
      </c>
      <c r="V30" s="66">
        <v>34.88438559673331</v>
      </c>
      <c r="W30" s="66">
        <v>34.435216750179251</v>
      </c>
      <c r="X30" s="66">
        <v>32.786064688067441</v>
      </c>
      <c r="Y30" s="66">
        <v>30.749925828931019</v>
      </c>
      <c r="Z30" s="66">
        <v>28.577863628795008</v>
      </c>
      <c r="AA30" s="66">
        <v>24.630541676998437</v>
      </c>
      <c r="AB30" s="66">
        <v>18.963276312212912</v>
      </c>
      <c r="AC30" s="66">
        <v>14.903955244092085</v>
      </c>
      <c r="AD30" s="66">
        <v>11.011674038098759</v>
      </c>
      <c r="AE30" s="66">
        <v>8.4598738493356098</v>
      </c>
      <c r="AF30" s="66">
        <v>6.3259698021864939</v>
      </c>
      <c r="AG30" s="66">
        <v>4.1793490712111039</v>
      </c>
      <c r="AH30" s="68">
        <v>1.8845273216714982</v>
      </c>
    </row>
    <row r="31" spans="1:34" ht="15" customHeight="1" x14ac:dyDescent="0.4">
      <c r="A31" s="504"/>
      <c r="B31" s="67" t="s">
        <v>130</v>
      </c>
      <c r="D31" s="66"/>
      <c r="E31" s="66">
        <v>0</v>
      </c>
      <c r="F31" s="66">
        <v>0</v>
      </c>
      <c r="G31" s="66">
        <v>0</v>
      </c>
      <c r="H31" s="66">
        <v>0</v>
      </c>
      <c r="I31" s="66">
        <v>0</v>
      </c>
      <c r="J31" s="66">
        <v>0</v>
      </c>
      <c r="K31" s="66">
        <v>0</v>
      </c>
      <c r="L31" s="66">
        <v>0</v>
      </c>
      <c r="M31" s="66">
        <v>0</v>
      </c>
      <c r="N31" s="66">
        <v>0</v>
      </c>
      <c r="O31" s="66">
        <v>0</v>
      </c>
      <c r="P31" s="66">
        <v>0</v>
      </c>
      <c r="Q31" s="66">
        <v>0</v>
      </c>
      <c r="R31" s="66">
        <v>0</v>
      </c>
      <c r="S31" s="66">
        <v>0</v>
      </c>
      <c r="T31" s="66">
        <v>0</v>
      </c>
      <c r="U31" s="66">
        <v>0</v>
      </c>
      <c r="V31" s="66">
        <v>0</v>
      </c>
      <c r="W31" s="66">
        <v>6.4789378163120012E-3</v>
      </c>
      <c r="X31" s="66">
        <v>3.1924554189769576E-2</v>
      </c>
      <c r="Y31" s="66">
        <v>4.7394579423682193E-2</v>
      </c>
      <c r="Z31" s="66">
        <v>8.7147057875483117E-2</v>
      </c>
      <c r="AA31" s="66">
        <v>0.17770580818601872</v>
      </c>
      <c r="AB31" s="66">
        <v>0.24799936964246994</v>
      </c>
      <c r="AC31" s="66">
        <v>0.23135891117801274</v>
      </c>
      <c r="AD31" s="66">
        <v>0.3902239646963348</v>
      </c>
      <c r="AE31" s="66">
        <v>0.51055508789692838</v>
      </c>
      <c r="AF31" s="66">
        <v>0.6145548287320407</v>
      </c>
      <c r="AG31" s="66">
        <v>0.71816566529867165</v>
      </c>
      <c r="AH31" s="68">
        <v>0.8112093476384209</v>
      </c>
    </row>
    <row r="32" spans="1:34" ht="25.5" customHeight="1" x14ac:dyDescent="0.4">
      <c r="A32" s="504"/>
      <c r="B32" s="67" t="s">
        <v>131</v>
      </c>
      <c r="D32" s="63"/>
      <c r="E32" s="63">
        <v>4.7150164997928927</v>
      </c>
      <c r="F32" s="63">
        <v>4.8881651735494644</v>
      </c>
      <c r="G32" s="63">
        <v>5.1124090237581452</v>
      </c>
      <c r="H32" s="63">
        <v>5.2992001839054295</v>
      </c>
      <c r="I32" s="63">
        <v>5.2578491860769061</v>
      </c>
      <c r="J32" s="63">
        <v>5.5400216204957724</v>
      </c>
      <c r="K32" s="63">
        <v>5.6000399009002937</v>
      </c>
      <c r="L32" s="63">
        <v>5.2740670645427565</v>
      </c>
      <c r="M32" s="63">
        <v>5.3732518372192022</v>
      </c>
      <c r="N32" s="63">
        <v>5.3578966918183344</v>
      </c>
      <c r="O32" s="63">
        <v>5.3827961072078878</v>
      </c>
      <c r="P32" s="63">
        <v>5.4570341256932169</v>
      </c>
      <c r="Q32" s="63">
        <v>5.6662428523393</v>
      </c>
      <c r="R32" s="63">
        <v>6.0279267955586073</v>
      </c>
      <c r="S32" s="63">
        <v>6.1242731350814452</v>
      </c>
      <c r="T32" s="63">
        <v>6.2379028256826334</v>
      </c>
      <c r="U32" s="63">
        <v>6.4211944963122827</v>
      </c>
      <c r="V32" s="63">
        <v>6.336637138469527</v>
      </c>
      <c r="W32" s="63">
        <v>6.4362548890069338</v>
      </c>
      <c r="X32" s="63">
        <v>6.5475377727519977</v>
      </c>
      <c r="Y32" s="63">
        <v>6.4515305097460391</v>
      </c>
      <c r="Z32" s="63">
        <v>5.6614082881600778</v>
      </c>
      <c r="AA32" s="63">
        <v>6.4994722578436122</v>
      </c>
      <c r="AB32" s="63">
        <v>6.6969690744227384</v>
      </c>
      <c r="AC32" s="63">
        <v>7.0267658199063279</v>
      </c>
      <c r="AD32" s="63">
        <v>7.4933206499999994</v>
      </c>
      <c r="AE32" s="63">
        <v>7.8095973950166764</v>
      </c>
      <c r="AF32" s="63">
        <v>8.0983410047234781</v>
      </c>
      <c r="AG32" s="63">
        <v>8.3514892597856321</v>
      </c>
      <c r="AH32" s="64">
        <v>8.512534726414934</v>
      </c>
    </row>
    <row r="33" spans="1:34" ht="15" customHeight="1" x14ac:dyDescent="0.4">
      <c r="A33" s="70"/>
      <c r="B33" s="65" t="s">
        <v>123</v>
      </c>
      <c r="D33" s="71"/>
      <c r="E33" s="63">
        <v>0</v>
      </c>
      <c r="F33" s="63">
        <v>0</v>
      </c>
      <c r="G33" s="63">
        <v>0</v>
      </c>
      <c r="H33" s="63">
        <v>0</v>
      </c>
      <c r="I33" s="63">
        <v>0</v>
      </c>
      <c r="J33" s="63">
        <v>0</v>
      </c>
      <c r="K33" s="63">
        <v>0</v>
      </c>
      <c r="L33" s="63">
        <v>0</v>
      </c>
      <c r="M33" s="63">
        <v>0</v>
      </c>
      <c r="N33" s="63">
        <v>0</v>
      </c>
      <c r="O33" s="63">
        <v>0</v>
      </c>
      <c r="P33" s="63">
        <v>0</v>
      </c>
      <c r="Q33" s="63">
        <v>0</v>
      </c>
      <c r="R33" s="63">
        <v>0</v>
      </c>
      <c r="S33" s="63">
        <v>0</v>
      </c>
      <c r="T33" s="63">
        <v>0</v>
      </c>
      <c r="U33" s="63">
        <v>0</v>
      </c>
      <c r="V33" s="63">
        <v>3.7086585342066289</v>
      </c>
      <c r="W33" s="63">
        <v>3.7998194297880339</v>
      </c>
      <c r="X33" s="63">
        <v>3.8869675629737728</v>
      </c>
      <c r="Y33" s="63">
        <v>3.8112718244222781</v>
      </c>
      <c r="Z33" s="63">
        <v>3.0259511268880233</v>
      </c>
      <c r="AA33" s="63">
        <v>3.8130359771140201</v>
      </c>
      <c r="AB33" s="63">
        <v>4.2656387898057977</v>
      </c>
      <c r="AC33" s="63">
        <v>4.0682360980197609</v>
      </c>
      <c r="AD33" s="63">
        <v>4.2671431999999996</v>
      </c>
      <c r="AE33" s="63">
        <v>4.3210336061560275</v>
      </c>
      <c r="AF33" s="63">
        <v>4.3464368374582305</v>
      </c>
      <c r="AG33" s="63">
        <v>4.3876416577492465</v>
      </c>
      <c r="AH33" s="64">
        <v>4.434742300282605</v>
      </c>
    </row>
    <row r="34" spans="1:34" ht="15" customHeight="1" x14ac:dyDescent="0.4">
      <c r="A34" s="70"/>
      <c r="B34" s="65" t="s">
        <v>124</v>
      </c>
      <c r="D34" s="66"/>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2.6279786042628981</v>
      </c>
      <c r="W34" s="63">
        <v>2.6364354592188999</v>
      </c>
      <c r="X34" s="63">
        <v>2.6605702097782249</v>
      </c>
      <c r="Y34" s="63">
        <v>2.6402586853237606</v>
      </c>
      <c r="Z34" s="63">
        <v>2.6354571612720541</v>
      </c>
      <c r="AA34" s="63">
        <v>2.6864362807295921</v>
      </c>
      <c r="AB34" s="63">
        <v>2.4313302846169407</v>
      </c>
      <c r="AC34" s="63">
        <v>2.958529721886566</v>
      </c>
      <c r="AD34" s="63">
        <v>3.2261774499999998</v>
      </c>
      <c r="AE34" s="63">
        <v>3.4885637888606484</v>
      </c>
      <c r="AF34" s="63">
        <v>3.7519041672652476</v>
      </c>
      <c r="AG34" s="63">
        <v>3.9638476020363851</v>
      </c>
      <c r="AH34" s="64">
        <v>4.07779242613233</v>
      </c>
    </row>
    <row r="35" spans="1:34" ht="25.5" customHeight="1" x14ac:dyDescent="0.4">
      <c r="A35" s="70"/>
      <c r="B35" s="67" t="s">
        <v>132</v>
      </c>
      <c r="D35" s="66"/>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0.29773549940299598</v>
      </c>
      <c r="AC35" s="66">
        <v>3.1520343139187106</v>
      </c>
      <c r="AD35" s="66">
        <v>3.3247287319402292</v>
      </c>
      <c r="AE35" s="66">
        <v>3.5419162395010688</v>
      </c>
      <c r="AF35" s="66">
        <v>3.664282375633312</v>
      </c>
      <c r="AG35" s="66">
        <v>3.7505199514337382</v>
      </c>
      <c r="AH35" s="68">
        <v>3.7539778545798916</v>
      </c>
    </row>
    <row r="36" spans="1:34" ht="25.5" customHeight="1" x14ac:dyDescent="0.4">
      <c r="A36" s="70"/>
      <c r="B36" s="72" t="s">
        <v>133</v>
      </c>
      <c r="D36" s="66"/>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73">
        <v>247.44423436303961</v>
      </c>
      <c r="W36" s="73">
        <v>249.28954494378019</v>
      </c>
      <c r="X36" s="73">
        <v>250.27115224488824</v>
      </c>
      <c r="Y36" s="73">
        <v>245.34039990116383</v>
      </c>
      <c r="Z36" s="73">
        <v>243.37139249037168</v>
      </c>
      <c r="AA36" s="73">
        <v>241.66340495802962</v>
      </c>
      <c r="AB36" s="73">
        <v>241.03608533022251</v>
      </c>
      <c r="AC36" s="73">
        <v>245.41274845586577</v>
      </c>
      <c r="AD36" s="73">
        <v>253.18214372456282</v>
      </c>
      <c r="AE36" s="73">
        <v>259.55780998258251</v>
      </c>
      <c r="AF36" s="73">
        <v>262.82578354807669</v>
      </c>
      <c r="AG36" s="73">
        <v>265.92739403171896</v>
      </c>
      <c r="AH36" s="74">
        <v>270.15449595108544</v>
      </c>
    </row>
    <row r="37" spans="1:34" x14ac:dyDescent="0.4">
      <c r="A37" s="75"/>
      <c r="B37" s="65" t="s">
        <v>123</v>
      </c>
      <c r="D37" s="66"/>
      <c r="E37" s="73">
        <v>0</v>
      </c>
      <c r="F37" s="73">
        <v>0</v>
      </c>
      <c r="G37" s="73">
        <v>0</v>
      </c>
      <c r="H37" s="73">
        <v>0</v>
      </c>
      <c r="I37" s="73">
        <v>0</v>
      </c>
      <c r="J37" s="73">
        <v>0</v>
      </c>
      <c r="K37" s="73">
        <v>0</v>
      </c>
      <c r="L37" s="73">
        <v>0</v>
      </c>
      <c r="M37" s="73">
        <v>0</v>
      </c>
      <c r="N37" s="73">
        <v>0</v>
      </c>
      <c r="O37" s="73">
        <v>0</v>
      </c>
      <c r="P37" s="73">
        <v>0</v>
      </c>
      <c r="Q37" s="73">
        <v>0</v>
      </c>
      <c r="R37" s="73">
        <v>0</v>
      </c>
      <c r="S37" s="73">
        <v>0</v>
      </c>
      <c r="T37" s="73">
        <v>0</v>
      </c>
      <c r="U37" s="73">
        <v>0</v>
      </c>
      <c r="V37" s="66">
        <v>136.51716179314522</v>
      </c>
      <c r="W37" s="66">
        <v>137.96524835460681</v>
      </c>
      <c r="X37" s="66">
        <v>137.76863367299512</v>
      </c>
      <c r="Y37" s="66">
        <v>133.42278556964069</v>
      </c>
      <c r="Z37" s="66">
        <v>130.77220198880181</v>
      </c>
      <c r="AA37" s="66">
        <v>128.71857009992777</v>
      </c>
      <c r="AB37" s="66">
        <v>125.02591796957654</v>
      </c>
      <c r="AC37" s="66">
        <v>124.53431290128947</v>
      </c>
      <c r="AD37" s="66">
        <v>125.32555532272367</v>
      </c>
      <c r="AE37" s="66">
        <v>126.48948948631919</v>
      </c>
      <c r="AF37" s="66">
        <v>127.07533366585324</v>
      </c>
      <c r="AG37" s="66">
        <v>126.74029094036347</v>
      </c>
      <c r="AH37" s="68">
        <v>126.48218003657036</v>
      </c>
    </row>
    <row r="38" spans="1:34" s="29" customFormat="1" ht="27.6" customHeight="1" thickBot="1" x14ac:dyDescent="0.4">
      <c r="A38" s="76"/>
      <c r="B38" s="77" t="s">
        <v>124</v>
      </c>
      <c r="C38" s="78"/>
      <c r="D38" s="79"/>
      <c r="E38" s="79">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110.92707256989436</v>
      </c>
      <c r="W38" s="79">
        <v>111.32429658917343</v>
      </c>
      <c r="X38" s="79">
        <v>112.50251857189311</v>
      </c>
      <c r="Y38" s="79">
        <v>111.91761433152314</v>
      </c>
      <c r="Z38" s="79">
        <v>112.59919050156984</v>
      </c>
      <c r="AA38" s="79">
        <v>112.94483485810181</v>
      </c>
      <c r="AB38" s="79">
        <v>116.01016736064599</v>
      </c>
      <c r="AC38" s="79">
        <v>120.87843555457628</v>
      </c>
      <c r="AD38" s="79">
        <v>127.85658840183913</v>
      </c>
      <c r="AE38" s="79">
        <v>133.06832049626334</v>
      </c>
      <c r="AF38" s="79">
        <v>135.75044988222356</v>
      </c>
      <c r="AG38" s="79">
        <v>139.18710309135551</v>
      </c>
      <c r="AH38" s="80">
        <v>143.67231591451517</v>
      </c>
    </row>
    <row r="39" spans="1:34" ht="39" customHeight="1" x14ac:dyDescent="0.4">
      <c r="A39" s="60"/>
      <c r="B39" s="18" t="s">
        <v>135</v>
      </c>
      <c r="C39" s="46"/>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3"/>
    </row>
    <row r="40" spans="1:34" ht="23.85" customHeight="1" x14ac:dyDescent="0.4">
      <c r="A40" s="60"/>
      <c r="B40" s="65" t="s">
        <v>136</v>
      </c>
      <c r="D40" s="55"/>
      <c r="E40" s="55"/>
      <c r="F40" s="55"/>
      <c r="G40" s="55"/>
      <c r="H40" s="55"/>
      <c r="I40" s="55"/>
      <c r="J40" s="55"/>
      <c r="K40" s="55"/>
      <c r="L40" s="55"/>
      <c r="M40" s="55"/>
      <c r="N40" s="55"/>
      <c r="O40" s="55"/>
      <c r="P40" s="55"/>
      <c r="Q40" s="55"/>
      <c r="R40" s="55"/>
      <c r="S40" s="55"/>
      <c r="T40" s="55"/>
      <c r="U40" s="55"/>
      <c r="V40" s="55">
        <v>5098.7421065948938</v>
      </c>
      <c r="W40" s="55">
        <v>5113.2062665142776</v>
      </c>
      <c r="X40" s="55">
        <v>5066.9596205174494</v>
      </c>
      <c r="Y40" s="55">
        <v>4869.9653174472814</v>
      </c>
      <c r="Z40" s="55">
        <v>4740.07630929678</v>
      </c>
      <c r="AA40" s="55">
        <v>4634.686879529092</v>
      </c>
      <c r="AB40" s="55">
        <v>4467.6882104881406</v>
      </c>
      <c r="AC40" s="55">
        <v>4420.7849747678038</v>
      </c>
      <c r="AD40" s="55">
        <v>4421.6267987367546</v>
      </c>
      <c r="AE40" s="55">
        <v>4430.30941702578</v>
      </c>
      <c r="AF40" s="55">
        <v>4420.1322945984175</v>
      </c>
      <c r="AG40" s="55">
        <v>4378.9437807433078</v>
      </c>
      <c r="AH40" s="56">
        <v>4342.6557263672203</v>
      </c>
    </row>
    <row r="41" spans="1:34" x14ac:dyDescent="0.4">
      <c r="A41" s="60"/>
      <c r="B41" s="65" t="s">
        <v>137</v>
      </c>
      <c r="D41" s="55"/>
      <c r="E41" s="55"/>
      <c r="F41" s="55"/>
      <c r="G41" s="55"/>
      <c r="H41" s="55"/>
      <c r="I41" s="55"/>
      <c r="J41" s="55"/>
      <c r="K41" s="55"/>
      <c r="L41" s="55"/>
      <c r="M41" s="55"/>
      <c r="N41" s="55"/>
      <c r="O41" s="55"/>
      <c r="P41" s="55"/>
      <c r="Q41" s="55"/>
      <c r="R41" s="55"/>
      <c r="S41" s="55"/>
      <c r="T41" s="55"/>
      <c r="U41" s="55"/>
      <c r="V41" s="55">
        <v>4142.9848690410372</v>
      </c>
      <c r="W41" s="55">
        <v>4125.8512395237431</v>
      </c>
      <c r="X41" s="55">
        <v>4137.7032174344267</v>
      </c>
      <c r="Y41" s="55">
        <v>4085.0211444691708</v>
      </c>
      <c r="Z41" s="55">
        <v>4081.3624549060519</v>
      </c>
      <c r="AA41" s="55">
        <v>4066.7321259166029</v>
      </c>
      <c r="AB41" s="55">
        <v>4145.5185087306081</v>
      </c>
      <c r="AC41" s="55">
        <v>4291.0067050891957</v>
      </c>
      <c r="AD41" s="55">
        <v>4510.9244975363945</v>
      </c>
      <c r="AE41" s="55">
        <v>4660.7337557968622</v>
      </c>
      <c r="AF41" s="55">
        <v>4721.8837064672398</v>
      </c>
      <c r="AG41" s="55">
        <v>4808.9876938057541</v>
      </c>
      <c r="AH41" s="56">
        <v>4932.8641018538183</v>
      </c>
    </row>
    <row r="42" spans="1:34" ht="24.75" customHeight="1" thickBot="1" x14ac:dyDescent="0.45">
      <c r="A42" s="60"/>
      <c r="B42" s="84" t="s">
        <v>133</v>
      </c>
      <c r="C42" s="85"/>
      <c r="D42" s="86"/>
      <c r="E42" s="86"/>
      <c r="F42" s="86"/>
      <c r="G42" s="86"/>
      <c r="H42" s="86"/>
      <c r="I42" s="86"/>
      <c r="J42" s="86"/>
      <c r="K42" s="86"/>
      <c r="L42" s="86"/>
      <c r="M42" s="86"/>
      <c r="N42" s="86"/>
      <c r="O42" s="86"/>
      <c r="P42" s="86"/>
      <c r="Q42" s="86"/>
      <c r="R42" s="86"/>
      <c r="S42" s="86"/>
      <c r="T42" s="86"/>
      <c r="U42" s="86"/>
      <c r="V42" s="86">
        <f t="shared" ref="V42:AH42" si="3">SUM(V40:V41)</f>
        <v>9241.726975635931</v>
      </c>
      <c r="W42" s="86">
        <f t="shared" si="3"/>
        <v>9239.0575060380215</v>
      </c>
      <c r="X42" s="86">
        <f t="shared" si="3"/>
        <v>9204.662837951877</v>
      </c>
      <c r="Y42" s="86">
        <f t="shared" si="3"/>
        <v>8954.9864619164528</v>
      </c>
      <c r="Z42" s="86">
        <f t="shared" si="3"/>
        <v>8821.4387642028323</v>
      </c>
      <c r="AA42" s="86">
        <f t="shared" si="3"/>
        <v>8701.4190054456958</v>
      </c>
      <c r="AB42" s="86">
        <f t="shared" si="3"/>
        <v>8613.2067192187496</v>
      </c>
      <c r="AC42" s="86">
        <f t="shared" si="3"/>
        <v>8711.7916798570004</v>
      </c>
      <c r="AD42" s="86">
        <f t="shared" si="3"/>
        <v>8932.5512962731482</v>
      </c>
      <c r="AE42" s="86">
        <f t="shared" si="3"/>
        <v>9091.0431728226431</v>
      </c>
      <c r="AF42" s="86">
        <f t="shared" si="3"/>
        <v>9142.0160010656582</v>
      </c>
      <c r="AG42" s="86">
        <f t="shared" si="3"/>
        <v>9187.9314745490628</v>
      </c>
      <c r="AH42" s="87">
        <f t="shared" si="3"/>
        <v>9275.5198282210386</v>
      </c>
    </row>
    <row r="43" spans="1:34" ht="39" customHeight="1" x14ac:dyDescent="0.4">
      <c r="A43" s="60"/>
      <c r="B43" s="18" t="s">
        <v>138</v>
      </c>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88"/>
    </row>
    <row r="44" spans="1:34" ht="26.1" customHeight="1" x14ac:dyDescent="0.4">
      <c r="A44" s="60"/>
      <c r="B44" s="65" t="s">
        <v>136</v>
      </c>
      <c r="D44" s="89"/>
      <c r="E44" s="89"/>
      <c r="F44" s="89"/>
      <c r="G44" s="89"/>
      <c r="H44" s="89"/>
      <c r="I44" s="89"/>
      <c r="J44" s="89"/>
      <c r="K44" s="89"/>
      <c r="L44" s="89"/>
      <c r="M44" s="89"/>
      <c r="N44" s="89"/>
      <c r="O44" s="89"/>
      <c r="P44" s="89"/>
      <c r="Q44" s="89"/>
      <c r="R44" s="89"/>
      <c r="S44" s="89"/>
      <c r="T44" s="89"/>
      <c r="U44" s="89"/>
      <c r="V44" s="89">
        <v>6.438672651022688E-2</v>
      </c>
      <c r="W44" s="89">
        <v>6.3570770372301549E-2</v>
      </c>
      <c r="X44" s="89">
        <v>6.1917693995598169E-2</v>
      </c>
      <c r="Y44" s="89">
        <v>5.9014402224281934E-2</v>
      </c>
      <c r="Z44" s="89">
        <v>5.7000634079345205E-2</v>
      </c>
      <c r="AA44" s="89">
        <v>5.525334268307746E-2</v>
      </c>
      <c r="AB44" s="89">
        <v>5.3367596040594621E-2</v>
      </c>
      <c r="AC44" s="89">
        <v>6.0370203908665154E-2</v>
      </c>
      <c r="AD44" s="89">
        <v>5.5344614615384195E-2</v>
      </c>
      <c r="AE44" s="89">
        <v>5.3186047486541106E-2</v>
      </c>
      <c r="AF44" s="89">
        <v>5.2645982458890649E-2</v>
      </c>
      <c r="AG44" s="89">
        <v>5.165967357024142E-2</v>
      </c>
      <c r="AH44" s="90">
        <v>5.0669021885433312E-2</v>
      </c>
    </row>
    <row r="45" spans="1:34" x14ac:dyDescent="0.4">
      <c r="A45" s="60"/>
      <c r="B45" s="65" t="s">
        <v>137</v>
      </c>
      <c r="D45" s="89"/>
      <c r="E45" s="89"/>
      <c r="F45" s="89"/>
      <c r="G45" s="89"/>
      <c r="H45" s="89"/>
      <c r="I45" s="89"/>
      <c r="J45" s="89"/>
      <c r="K45" s="89"/>
      <c r="L45" s="89"/>
      <c r="M45" s="89"/>
      <c r="N45" s="89"/>
      <c r="O45" s="89"/>
      <c r="P45" s="89"/>
      <c r="Q45" s="89"/>
      <c r="R45" s="89"/>
      <c r="S45" s="89"/>
      <c r="T45" s="89"/>
      <c r="U45" s="89"/>
      <c r="V45" s="89">
        <v>5.2317459507105757E-2</v>
      </c>
      <c r="W45" s="89">
        <v>5.1295318058201637E-2</v>
      </c>
      <c r="X45" s="89">
        <v>5.0562282088118034E-2</v>
      </c>
      <c r="Y45" s="89">
        <v>4.9502422543075929E-2</v>
      </c>
      <c r="Z45" s="89">
        <v>4.9079430932577432E-2</v>
      </c>
      <c r="AA45" s="89">
        <v>4.848235697346201E-2</v>
      </c>
      <c r="AB45" s="89">
        <v>4.9519202488969329E-2</v>
      </c>
      <c r="AC45" s="89">
        <v>5.8597952906155631E-2</v>
      </c>
      <c r="AD45" s="89">
        <v>5.6462335977014867E-2</v>
      </c>
      <c r="AE45" s="89">
        <v>5.5952301188107859E-2</v>
      </c>
      <c r="AF45" s="89">
        <v>5.6239992429045808E-2</v>
      </c>
      <c r="AG45" s="89">
        <v>5.6733026707902444E-2</v>
      </c>
      <c r="AH45" s="90">
        <v>5.7555425731108015E-2</v>
      </c>
    </row>
    <row r="46" spans="1:34" s="93" customFormat="1" ht="32.25" customHeight="1" thickBot="1" x14ac:dyDescent="0.45">
      <c r="A46" s="60"/>
      <c r="B46" s="84" t="s">
        <v>133</v>
      </c>
      <c r="C46" s="85"/>
      <c r="D46" s="91"/>
      <c r="E46" s="91"/>
      <c r="F46" s="91"/>
      <c r="G46" s="91"/>
      <c r="H46" s="91"/>
      <c r="I46" s="91"/>
      <c r="J46" s="91"/>
      <c r="K46" s="91"/>
      <c r="L46" s="91"/>
      <c r="M46" s="91"/>
      <c r="N46" s="91"/>
      <c r="O46" s="91"/>
      <c r="P46" s="91"/>
      <c r="Q46" s="91"/>
      <c r="R46" s="91"/>
      <c r="S46" s="91"/>
      <c r="T46" s="91"/>
      <c r="U46" s="91"/>
      <c r="V46" s="91">
        <f t="shared" ref="V46:AH46" si="4">SUM(V44:V45)</f>
        <v>0.11670418601733264</v>
      </c>
      <c r="W46" s="91">
        <f t="shared" si="4"/>
        <v>0.11486608843050319</v>
      </c>
      <c r="X46" s="91">
        <f t="shared" si="4"/>
        <v>0.11247997608371621</v>
      </c>
      <c r="Y46" s="91">
        <f t="shared" si="4"/>
        <v>0.10851682476735786</v>
      </c>
      <c r="Z46" s="91">
        <f t="shared" si="4"/>
        <v>0.10608006501192263</v>
      </c>
      <c r="AA46" s="91">
        <f t="shared" si="4"/>
        <v>0.10373569965653948</v>
      </c>
      <c r="AB46" s="91">
        <f t="shared" si="4"/>
        <v>0.10288679852956395</v>
      </c>
      <c r="AC46" s="91">
        <f t="shared" si="4"/>
        <v>0.11896815681482079</v>
      </c>
      <c r="AD46" s="91">
        <f t="shared" si="4"/>
        <v>0.11180695059239906</v>
      </c>
      <c r="AE46" s="91">
        <f t="shared" si="4"/>
        <v>0.10913834867464897</v>
      </c>
      <c r="AF46" s="91">
        <f t="shared" si="4"/>
        <v>0.10888597488793646</v>
      </c>
      <c r="AG46" s="91">
        <f t="shared" si="4"/>
        <v>0.10839270027814386</v>
      </c>
      <c r="AH46" s="92">
        <f t="shared" si="4"/>
        <v>0.10822444761654132</v>
      </c>
    </row>
    <row r="47" spans="1:34" ht="30" x14ac:dyDescent="0.4">
      <c r="A47" s="60"/>
      <c r="B47" s="18" t="s">
        <v>139</v>
      </c>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88"/>
    </row>
    <row r="48" spans="1:34" ht="23.1" customHeight="1" x14ac:dyDescent="0.4">
      <c r="A48" s="60"/>
      <c r="B48" s="65" t="s">
        <v>136</v>
      </c>
      <c r="D48" s="89"/>
      <c r="E48" s="89"/>
      <c r="F48" s="89"/>
      <c r="G48" s="89"/>
      <c r="H48" s="89"/>
      <c r="I48" s="89"/>
      <c r="J48" s="89"/>
      <c r="K48" s="89"/>
      <c r="L48" s="89"/>
      <c r="M48" s="89"/>
      <c r="N48" s="89"/>
      <c r="O48" s="89"/>
      <c r="P48" s="89"/>
      <c r="Q48" s="89"/>
      <c r="R48" s="89"/>
      <c r="S48" s="89"/>
      <c r="T48" s="89"/>
      <c r="U48" s="89"/>
      <c r="V48" s="89">
        <v>0.15134798598425095</v>
      </c>
      <c r="W48" s="89">
        <v>0.15145748286586988</v>
      </c>
      <c r="X48" s="89">
        <v>0.15090112701216749</v>
      </c>
      <c r="Y48" s="89">
        <v>0.14624633956847025</v>
      </c>
      <c r="Z48" s="89">
        <v>0.14184602304071017</v>
      </c>
      <c r="AA48" s="89">
        <v>0.13991859184313413</v>
      </c>
      <c r="AB48" s="89">
        <v>0.13408256731506185</v>
      </c>
      <c r="AC48" s="89">
        <v>0.11093947883113389</v>
      </c>
      <c r="AD48" s="89">
        <v>0.11898926444374992</v>
      </c>
      <c r="AE48" s="89">
        <v>0.12729176717949398</v>
      </c>
      <c r="AF48" s="89">
        <v>0.12568998873930004</v>
      </c>
      <c r="AG48" s="89">
        <v>0.12335173445735995</v>
      </c>
      <c r="AH48" s="90">
        <v>0.12089070228458279</v>
      </c>
    </row>
    <row r="49" spans="1:34" x14ac:dyDescent="0.4">
      <c r="A49" s="60"/>
      <c r="B49" s="65" t="s">
        <v>137</v>
      </c>
      <c r="D49" s="89"/>
      <c r="E49" s="89"/>
      <c r="F49" s="89"/>
      <c r="G49" s="89"/>
      <c r="H49" s="89"/>
      <c r="I49" s="89"/>
      <c r="J49" s="89"/>
      <c r="K49" s="89"/>
      <c r="L49" s="89"/>
      <c r="M49" s="89"/>
      <c r="N49" s="89"/>
      <c r="O49" s="89"/>
      <c r="P49" s="89"/>
      <c r="Q49" s="89"/>
      <c r="R49" s="89"/>
      <c r="S49" s="89"/>
      <c r="T49" s="89"/>
      <c r="U49" s="89"/>
      <c r="V49" s="89">
        <v>0.1229778644975122</v>
      </c>
      <c r="W49" s="89">
        <v>0.1222111940818084</v>
      </c>
      <c r="X49" s="89">
        <v>0.12322657481311501</v>
      </c>
      <c r="Y49" s="89">
        <v>0.12267425956774004</v>
      </c>
      <c r="Z49" s="89">
        <v>0.12213411663450212</v>
      </c>
      <c r="AA49" s="89">
        <v>0.12277235706574868</v>
      </c>
      <c r="AB49" s="89">
        <v>0.12441373218431798</v>
      </c>
      <c r="AC49" s="89">
        <v>0.10768269667956423</v>
      </c>
      <c r="AD49" s="89">
        <v>0.12139233190745453</v>
      </c>
      <c r="AE49" s="89">
        <v>0.13391232536683351</v>
      </c>
      <c r="AF49" s="89">
        <v>0.13427053091135419</v>
      </c>
      <c r="AG49" s="89">
        <v>0.1354657658825541</v>
      </c>
      <c r="AH49" s="90">
        <v>0.13732090295041013</v>
      </c>
    </row>
    <row r="50" spans="1:34" s="16" customFormat="1" ht="29.25" customHeight="1" thickBot="1" x14ac:dyDescent="0.4">
      <c r="A50" s="94"/>
      <c r="B50" s="84" t="s">
        <v>133</v>
      </c>
      <c r="C50" s="84"/>
      <c r="D50" s="91"/>
      <c r="E50" s="91"/>
      <c r="F50" s="91"/>
      <c r="G50" s="91"/>
      <c r="H50" s="91"/>
      <c r="I50" s="91"/>
      <c r="J50" s="91"/>
      <c r="K50" s="91"/>
      <c r="L50" s="91"/>
      <c r="M50" s="91"/>
      <c r="N50" s="91"/>
      <c r="O50" s="91"/>
      <c r="P50" s="91"/>
      <c r="Q50" s="91"/>
      <c r="R50" s="91"/>
      <c r="S50" s="91"/>
      <c r="T50" s="91"/>
      <c r="U50" s="91"/>
      <c r="V50" s="91">
        <f t="shared" ref="V50:AH50" si="5">SUM(V48:V49)</f>
        <v>0.27432585048176317</v>
      </c>
      <c r="W50" s="91">
        <f t="shared" si="5"/>
        <v>0.27366867694767827</v>
      </c>
      <c r="X50" s="91">
        <f t="shared" si="5"/>
        <v>0.27412770182528251</v>
      </c>
      <c r="Y50" s="91">
        <f t="shared" si="5"/>
        <v>0.2689205991362103</v>
      </c>
      <c r="Z50" s="91">
        <f t="shared" si="5"/>
        <v>0.26398013967521228</v>
      </c>
      <c r="AA50" s="91">
        <f t="shared" si="5"/>
        <v>0.26269094890888278</v>
      </c>
      <c r="AB50" s="91">
        <f t="shared" si="5"/>
        <v>0.2584962994993798</v>
      </c>
      <c r="AC50" s="91">
        <f t="shared" si="5"/>
        <v>0.21862217551069812</v>
      </c>
      <c r="AD50" s="91">
        <f t="shared" si="5"/>
        <v>0.24038159635120446</v>
      </c>
      <c r="AE50" s="91">
        <f t="shared" si="5"/>
        <v>0.26120409254632748</v>
      </c>
      <c r="AF50" s="91">
        <f t="shared" si="5"/>
        <v>0.25996051965065425</v>
      </c>
      <c r="AG50" s="91">
        <f t="shared" si="5"/>
        <v>0.25881750033991402</v>
      </c>
      <c r="AH50" s="92">
        <f t="shared" si="5"/>
        <v>0.25821160523499292</v>
      </c>
    </row>
  </sheetData>
  <mergeCells count="2">
    <mergeCell ref="A12:A15"/>
    <mergeCell ref="A29:A32"/>
  </mergeCells>
  <conditionalFormatting sqref="D23">
    <cfRule type="cellIs" dxfId="6" priority="1" stopIfTrue="1" operator="equal">
      <formula>FALSE</formula>
    </cfRule>
  </conditionalFormatting>
  <conditionalFormatting sqref="D5:AH5 D6">
    <cfRule type="cellIs" dxfId="5" priority="2" stopIfTrue="1" operator="equal">
      <formula>FALSE</formula>
    </cfRule>
  </conditionalFormatting>
  <conditionalFormatting sqref="E23:AH26">
    <cfRule type="cellIs" dxfId="4" priority="3" stopIfTrue="1" operator="equal">
      <formula>FALSE</formula>
    </cfRule>
  </conditionalFormatting>
  <conditionalFormatting sqref="E6:AH9">
    <cfRule type="cellIs" dxfId="3" priority="4" stopIfTrue="1" operator="equal">
      <formula>FALSE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8"/>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12.73046875" defaultRowHeight="15" x14ac:dyDescent="0.4"/>
  <cols>
    <col min="1" max="1" width="23.1328125" style="277" bestFit="1" customWidth="1"/>
    <col min="2" max="2" width="75.73046875" style="277" customWidth="1"/>
    <col min="3" max="3" width="25.73046875" style="277" customWidth="1"/>
    <col min="4" max="75" width="12.73046875" style="174" customWidth="1"/>
    <col min="76" max="76" width="12.73046875" style="277" customWidth="1"/>
    <col min="77" max="16384" width="12.73046875" style="277"/>
  </cols>
  <sheetData>
    <row r="1" spans="1:81" s="275" customFormat="1" ht="25.5" customHeight="1" thickBot="1" x14ac:dyDescent="0.4">
      <c r="A1" s="42" t="s">
        <v>44</v>
      </c>
      <c r="B1" s="43" t="s">
        <v>85</v>
      </c>
      <c r="C1" s="95"/>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336"/>
      <c r="BW1" s="336"/>
      <c r="BX1" s="336"/>
    </row>
    <row r="2" spans="1:81" x14ac:dyDescent="0.4">
      <c r="A2" s="45" t="s">
        <v>45</v>
      </c>
      <c r="B2" s="18" t="s">
        <v>728</v>
      </c>
      <c r="C2" s="35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x14ac:dyDescent="0.4">
      <c r="A3" s="97">
        <v>2021</v>
      </c>
      <c r="B3" s="278" t="s">
        <v>215</v>
      </c>
      <c r="C3" s="323"/>
      <c r="D3" s="248" t="s">
        <v>119</v>
      </c>
      <c r="E3" s="248" t="s">
        <v>119</v>
      </c>
      <c r="F3" s="248" t="s">
        <v>119</v>
      </c>
      <c r="G3" s="248" t="s">
        <v>119</v>
      </c>
      <c r="H3" s="248" t="s">
        <v>119</v>
      </c>
      <c r="I3" s="248" t="s">
        <v>119</v>
      </c>
      <c r="J3" s="248" t="s">
        <v>119</v>
      </c>
      <c r="K3" s="248" t="s">
        <v>119</v>
      </c>
      <c r="L3" s="248" t="s">
        <v>119</v>
      </c>
      <c r="M3" s="248" t="s">
        <v>119</v>
      </c>
      <c r="N3" s="248" t="s">
        <v>119</v>
      </c>
      <c r="O3" s="248" t="s">
        <v>119</v>
      </c>
      <c r="P3" s="248" t="s">
        <v>119</v>
      </c>
      <c r="Q3" s="248" t="s">
        <v>119</v>
      </c>
      <c r="R3" s="248" t="s">
        <v>119</v>
      </c>
      <c r="S3" s="248" t="s">
        <v>119</v>
      </c>
      <c r="T3" s="248" t="s">
        <v>119</v>
      </c>
      <c r="U3" s="248" t="s">
        <v>119</v>
      </c>
      <c r="V3" s="248" t="s">
        <v>119</v>
      </c>
      <c r="W3" s="248" t="s">
        <v>119</v>
      </c>
      <c r="X3" s="248" t="s">
        <v>119</v>
      </c>
      <c r="Y3" s="248" t="s">
        <v>119</v>
      </c>
      <c r="Z3" s="248" t="s">
        <v>119</v>
      </c>
      <c r="AA3" s="248" t="s">
        <v>119</v>
      </c>
      <c r="AB3" s="248" t="s">
        <v>119</v>
      </c>
      <c r="AC3" s="248" t="s">
        <v>119</v>
      </c>
      <c r="AD3" s="248" t="s">
        <v>119</v>
      </c>
      <c r="AE3" s="248" t="s">
        <v>119</v>
      </c>
      <c r="AF3" s="248" t="s">
        <v>119</v>
      </c>
      <c r="AG3" s="248" t="s">
        <v>119</v>
      </c>
      <c r="AH3" s="248" t="s">
        <v>119</v>
      </c>
      <c r="AI3" s="248" t="s">
        <v>119</v>
      </c>
      <c r="AJ3" s="248" t="s">
        <v>119</v>
      </c>
      <c r="AK3" s="248" t="s">
        <v>119</v>
      </c>
      <c r="AL3" s="248" t="s">
        <v>119</v>
      </c>
      <c r="AM3" s="248" t="s">
        <v>119</v>
      </c>
      <c r="AN3" s="248" t="s">
        <v>119</v>
      </c>
      <c r="AO3" s="248" t="s">
        <v>119</v>
      </c>
      <c r="AP3" s="248" t="s">
        <v>119</v>
      </c>
      <c r="AQ3" s="248" t="s">
        <v>119</v>
      </c>
      <c r="AR3" s="248" t="s">
        <v>119</v>
      </c>
      <c r="AS3" s="248" t="s">
        <v>119</v>
      </c>
      <c r="AT3" s="248" t="s">
        <v>119</v>
      </c>
      <c r="AU3" s="248" t="s">
        <v>119</v>
      </c>
      <c r="AV3" s="248" t="s">
        <v>119</v>
      </c>
      <c r="AW3" s="248" t="s">
        <v>119</v>
      </c>
      <c r="AX3" s="248" t="s">
        <v>119</v>
      </c>
      <c r="AY3" s="248" t="s">
        <v>119</v>
      </c>
      <c r="AZ3" s="248" t="s">
        <v>119</v>
      </c>
      <c r="BA3" s="248" t="s">
        <v>119</v>
      </c>
      <c r="BB3" s="248" t="s">
        <v>119</v>
      </c>
      <c r="BC3" s="248" t="s">
        <v>119</v>
      </c>
      <c r="BD3" s="248" t="s">
        <v>119</v>
      </c>
      <c r="BE3" s="248" t="s">
        <v>119</v>
      </c>
      <c r="BF3" s="248" t="s">
        <v>119</v>
      </c>
      <c r="BG3" s="248" t="s">
        <v>119</v>
      </c>
      <c r="BH3" s="248" t="s">
        <v>119</v>
      </c>
      <c r="BI3" s="248" t="s">
        <v>119</v>
      </c>
      <c r="BJ3" s="248" t="s">
        <v>119</v>
      </c>
      <c r="BK3" s="248" t="s">
        <v>119</v>
      </c>
      <c r="BL3" s="248" t="s">
        <v>119</v>
      </c>
      <c r="BM3" s="248" t="s">
        <v>119</v>
      </c>
      <c r="BN3" s="248" t="s">
        <v>119</v>
      </c>
      <c r="BO3" s="248" t="s">
        <v>119</v>
      </c>
      <c r="BP3" s="248" t="s">
        <v>119</v>
      </c>
      <c r="BQ3" s="248" t="s">
        <v>119</v>
      </c>
      <c r="BR3" s="248" t="s">
        <v>119</v>
      </c>
      <c r="BS3" s="248" t="s">
        <v>119</v>
      </c>
      <c r="BT3" s="248" t="s">
        <v>119</v>
      </c>
      <c r="BU3" s="248" t="s">
        <v>119</v>
      </c>
      <c r="BV3" s="248" t="s">
        <v>119</v>
      </c>
      <c r="BW3" s="248" t="s">
        <v>119</v>
      </c>
      <c r="BX3" s="248" t="s">
        <v>120</v>
      </c>
      <c r="BY3" s="248" t="s">
        <v>120</v>
      </c>
      <c r="BZ3" s="248" t="s">
        <v>120</v>
      </c>
      <c r="CA3" s="248" t="s">
        <v>120</v>
      </c>
      <c r="CB3" s="248" t="s">
        <v>120</v>
      </c>
      <c r="CC3" s="249" t="s">
        <v>120</v>
      </c>
    </row>
    <row r="4" spans="1:81" s="219" customFormat="1" ht="24" customHeight="1" x14ac:dyDescent="0.4">
      <c r="A4" s="413"/>
      <c r="B4" s="93" t="s">
        <v>133</v>
      </c>
      <c r="C4" s="359"/>
      <c r="D4" s="282">
        <f t="shared" ref="D4:AI4" si="0">SUM(D6,D5,D11,D12)</f>
        <v>15.2</v>
      </c>
      <c r="E4" s="282">
        <f t="shared" si="0"/>
        <v>19.2</v>
      </c>
      <c r="F4" s="282">
        <f t="shared" si="0"/>
        <v>17</v>
      </c>
      <c r="G4" s="282">
        <f t="shared" si="0"/>
        <v>14.8</v>
      </c>
      <c r="H4" s="282">
        <f t="shared" si="0"/>
        <v>26.8</v>
      </c>
      <c r="I4" s="282">
        <f t="shared" si="0"/>
        <v>22.2</v>
      </c>
      <c r="J4" s="282">
        <f t="shared" si="0"/>
        <v>15.7</v>
      </c>
      <c r="K4" s="282">
        <f t="shared" si="0"/>
        <v>15.7</v>
      </c>
      <c r="L4" s="282">
        <f t="shared" si="0"/>
        <v>20.9</v>
      </c>
      <c r="M4" s="282">
        <f t="shared" si="0"/>
        <v>25.4</v>
      </c>
      <c r="N4" s="282">
        <f t="shared" si="0"/>
        <v>49.4</v>
      </c>
      <c r="O4" s="282">
        <f t="shared" si="0"/>
        <v>41.9</v>
      </c>
      <c r="P4" s="282">
        <f t="shared" si="0"/>
        <v>30.2</v>
      </c>
      <c r="Q4" s="282">
        <f t="shared" si="0"/>
        <v>36.299999999999997</v>
      </c>
      <c r="R4" s="282">
        <f t="shared" si="0"/>
        <v>64.5</v>
      </c>
      <c r="S4" s="282">
        <f t="shared" si="0"/>
        <v>64.599999999999994</v>
      </c>
      <c r="T4" s="282">
        <f t="shared" si="0"/>
        <v>44.9</v>
      </c>
      <c r="U4" s="282">
        <f t="shared" si="0"/>
        <v>49.2</v>
      </c>
      <c r="V4" s="282">
        <f t="shared" si="0"/>
        <v>78.3</v>
      </c>
      <c r="W4" s="282">
        <f t="shared" si="0"/>
        <v>121.7</v>
      </c>
      <c r="X4" s="282">
        <f t="shared" si="0"/>
        <v>123.3</v>
      </c>
      <c r="Y4" s="282">
        <f t="shared" si="0"/>
        <v>127.1</v>
      </c>
      <c r="Z4" s="282">
        <f t="shared" si="0"/>
        <v>150.4</v>
      </c>
      <c r="AA4" s="282">
        <f t="shared" si="0"/>
        <v>239.4</v>
      </c>
      <c r="AB4" s="282">
        <f t="shared" si="0"/>
        <v>209.1</v>
      </c>
      <c r="AC4" s="282">
        <f t="shared" si="0"/>
        <v>174.09</v>
      </c>
      <c r="AD4" s="282">
        <f t="shared" si="0"/>
        <v>214.12200000000001</v>
      </c>
      <c r="AE4" s="282">
        <f t="shared" si="0"/>
        <v>454.38499999999999</v>
      </c>
      <c r="AF4" s="282">
        <f t="shared" si="0"/>
        <v>558.846</v>
      </c>
      <c r="AG4" s="282">
        <f t="shared" si="0"/>
        <v>628.82600000000002</v>
      </c>
      <c r="AH4" s="282">
        <f t="shared" si="0"/>
        <v>1147</v>
      </c>
      <c r="AI4" s="282">
        <f t="shared" si="0"/>
        <v>1176</v>
      </c>
      <c r="AJ4" s="282">
        <f t="shared" ref="AJ4:BO4" si="1">SUM(AJ6,AJ5,AJ11,AJ12)</f>
        <v>2074</v>
      </c>
      <c r="AK4" s="282">
        <f t="shared" si="1"/>
        <v>3214.04</v>
      </c>
      <c r="AL4" s="282">
        <f t="shared" si="1"/>
        <v>4067</v>
      </c>
      <c r="AM4" s="282">
        <f t="shared" si="1"/>
        <v>4754</v>
      </c>
      <c r="AN4" s="282">
        <f t="shared" si="1"/>
        <v>5308</v>
      </c>
      <c r="AO4" s="282">
        <f t="shared" si="1"/>
        <v>5803</v>
      </c>
      <c r="AP4" s="282">
        <f t="shared" si="1"/>
        <v>6070</v>
      </c>
      <c r="AQ4" s="282">
        <f t="shared" si="1"/>
        <v>5452.9279999999999</v>
      </c>
      <c r="AR4" s="282">
        <f t="shared" si="1"/>
        <v>4151.7449999999999</v>
      </c>
      <c r="AS4" s="282">
        <f t="shared" si="1"/>
        <v>3364.41</v>
      </c>
      <c r="AT4" s="282">
        <f t="shared" si="1"/>
        <v>3810.3180000000002</v>
      </c>
      <c r="AU4" s="282">
        <f t="shared" si="1"/>
        <v>5803.8150000000005</v>
      </c>
      <c r="AV4" s="282">
        <f t="shared" si="1"/>
        <v>7139.1579999999994</v>
      </c>
      <c r="AW4" s="282">
        <f t="shared" si="1"/>
        <v>7388.7640000000001</v>
      </c>
      <c r="AX4" s="282">
        <f t="shared" si="1"/>
        <v>6482.4830000000002</v>
      </c>
      <c r="AY4" s="282">
        <f t="shared" si="1"/>
        <v>5924.8270000000002</v>
      </c>
      <c r="AZ4" s="282">
        <f t="shared" si="1"/>
        <v>5112.2209999999995</v>
      </c>
      <c r="BA4" s="282">
        <f t="shared" si="1"/>
        <v>3893.4660000000003</v>
      </c>
      <c r="BB4" s="282">
        <f t="shared" si="1"/>
        <v>3557.6930000000002</v>
      </c>
      <c r="BC4" s="282">
        <f t="shared" si="1"/>
        <v>3255.0860000000002</v>
      </c>
      <c r="BD4" s="282">
        <f t="shared" si="1"/>
        <v>2882.2200000000003</v>
      </c>
      <c r="BE4" s="282">
        <f t="shared" si="1"/>
        <v>2605.5709014073173</v>
      </c>
      <c r="BF4" s="282">
        <f t="shared" si="1"/>
        <v>2624.1158686900003</v>
      </c>
      <c r="BG4" s="282">
        <f t="shared" si="1"/>
        <v>2559.18840136366</v>
      </c>
      <c r="BH4" s="282">
        <f t="shared" si="1"/>
        <v>2204.4830000000002</v>
      </c>
      <c r="BI4" s="282">
        <f t="shared" si="1"/>
        <v>2311.2043118300003</v>
      </c>
      <c r="BJ4" s="282">
        <f t="shared" si="1"/>
        <v>2439.7983671900001</v>
      </c>
      <c r="BK4" s="282">
        <f t="shared" si="1"/>
        <v>2241.4881393452138</v>
      </c>
      <c r="BL4" s="282">
        <f t="shared" si="1"/>
        <v>2856.8277160099997</v>
      </c>
      <c r="BM4" s="282">
        <f t="shared" si="1"/>
        <v>4684.0175697100003</v>
      </c>
      <c r="BN4" s="282">
        <f t="shared" si="1"/>
        <v>4473.4852258236315</v>
      </c>
      <c r="BO4" s="282">
        <f t="shared" si="1"/>
        <v>4933.9849943699983</v>
      </c>
      <c r="BP4" s="282">
        <f t="shared" ref="BP4:CC4" si="2">SUM(BP6,BP5,BP11,BP12)</f>
        <v>5169.8070100499999</v>
      </c>
      <c r="BQ4" s="282">
        <f t="shared" si="2"/>
        <v>4343.8870182861901</v>
      </c>
      <c r="BR4" s="282">
        <f t="shared" si="2"/>
        <v>3121.1914173099995</v>
      </c>
      <c r="BS4" s="282">
        <f t="shared" si="2"/>
        <v>2804.3988122700002</v>
      </c>
      <c r="BT4" s="282">
        <f t="shared" si="2"/>
        <v>3461.2411947799992</v>
      </c>
      <c r="BU4" s="282">
        <f t="shared" si="2"/>
        <v>4989.5271068699976</v>
      </c>
      <c r="BV4" s="282">
        <f t="shared" si="2"/>
        <v>9433.6587536200004</v>
      </c>
      <c r="BW4" s="282">
        <f t="shared" si="2"/>
        <v>19099.903257030004</v>
      </c>
      <c r="BX4" s="282">
        <f t="shared" si="2"/>
        <v>39196.285152628785</v>
      </c>
      <c r="BY4" s="282">
        <f t="shared" si="2"/>
        <v>41873.438352571131</v>
      </c>
      <c r="BZ4" s="282">
        <f t="shared" si="2"/>
        <v>42619.922420623567</v>
      </c>
      <c r="CA4" s="282">
        <f t="shared" si="2"/>
        <v>46150.664924190576</v>
      </c>
      <c r="CB4" s="282">
        <f t="shared" si="2"/>
        <v>52393.030170198821</v>
      </c>
      <c r="CC4" s="283">
        <f t="shared" si="2"/>
        <v>61605.097846465025</v>
      </c>
    </row>
    <row r="5" spans="1:81" ht="26.25" customHeight="1" x14ac:dyDescent="0.4">
      <c r="A5" s="293"/>
      <c r="B5" s="65" t="s">
        <v>729</v>
      </c>
      <c r="C5" s="218"/>
      <c r="D5" s="174">
        <f>Income_Support!D23</f>
        <v>0</v>
      </c>
      <c r="E5" s="174">
        <f>Income_Support!E23</f>
        <v>0</v>
      </c>
      <c r="F5" s="174">
        <f>Income_Support!F23</f>
        <v>0</v>
      </c>
      <c r="G5" s="174">
        <f>Income_Support!G23</f>
        <v>0</v>
      </c>
      <c r="H5" s="174">
        <f>Income_Support!H23</f>
        <v>0</v>
      </c>
      <c r="I5" s="174">
        <f>Income_Support!I23</f>
        <v>0</v>
      </c>
      <c r="J5" s="174">
        <f>Income_Support!J23</f>
        <v>0</v>
      </c>
      <c r="K5" s="174">
        <f>Income_Support!K23</f>
        <v>0</v>
      </c>
      <c r="L5" s="174">
        <f>Income_Support!L23</f>
        <v>0</v>
      </c>
      <c r="M5" s="174">
        <f>Income_Support!M23</f>
        <v>0</v>
      </c>
      <c r="N5" s="174">
        <f>Income_Support!N23</f>
        <v>0</v>
      </c>
      <c r="O5" s="174">
        <f>Income_Support!O23</f>
        <v>0</v>
      </c>
      <c r="P5" s="174">
        <f>Income_Support!P23</f>
        <v>0</v>
      </c>
      <c r="Q5" s="174">
        <f>Income_Support!Q23</f>
        <v>0</v>
      </c>
      <c r="R5" s="174">
        <f>Income_Support!R23</f>
        <v>0</v>
      </c>
      <c r="S5" s="174">
        <f>Income_Support!S23</f>
        <v>0</v>
      </c>
      <c r="T5" s="174">
        <f>Income_Support!T23</f>
        <v>0</v>
      </c>
      <c r="U5" s="174">
        <f>Income_Support!U23</f>
        <v>0</v>
      </c>
      <c r="V5" s="174">
        <f>Income_Support!V23</f>
        <v>0</v>
      </c>
      <c r="W5" s="174">
        <f>Income_Support!W23</f>
        <v>0</v>
      </c>
      <c r="X5" s="174">
        <f>Income_Support!X23</f>
        <v>0</v>
      </c>
      <c r="Y5" s="174">
        <f>Income_Support!Y23</f>
        <v>0</v>
      </c>
      <c r="Z5" s="174">
        <f>Income_Support!Z23</f>
        <v>0</v>
      </c>
      <c r="AA5" s="174">
        <f>Income_Support!AA23</f>
        <v>0</v>
      </c>
      <c r="AB5" s="174">
        <f>Income_Support!AB23</f>
        <v>0</v>
      </c>
      <c r="AC5" s="174">
        <f>Income_Support!AC23</f>
        <v>0</v>
      </c>
      <c r="AD5" s="174">
        <f>Income_Support!AD23</f>
        <v>0</v>
      </c>
      <c r="AE5" s="174">
        <f>Income_Support!AE23</f>
        <v>0</v>
      </c>
      <c r="AF5" s="174">
        <f>Income_Support!AF23</f>
        <v>0</v>
      </c>
      <c r="AG5" s="174">
        <f>Income_Support!AG23</f>
        <v>0</v>
      </c>
      <c r="AH5" s="174">
        <f>Income_Support!AH23</f>
        <v>515</v>
      </c>
      <c r="AI5" s="174">
        <f>Income_Support!AI23</f>
        <v>523</v>
      </c>
      <c r="AJ5" s="174">
        <f>Income_Support!AJ23</f>
        <v>794</v>
      </c>
      <c r="AK5" s="174">
        <f>Income_Support!AK23</f>
        <v>1512.04</v>
      </c>
      <c r="AL5" s="174">
        <f>Income_Support!AL23</f>
        <v>2567</v>
      </c>
      <c r="AM5" s="174">
        <f>Income_Support!AM23</f>
        <v>3257</v>
      </c>
      <c r="AN5" s="174">
        <f>Income_Support!AN23</f>
        <v>3730</v>
      </c>
      <c r="AO5" s="174">
        <f>Income_Support!AO23</f>
        <v>4214</v>
      </c>
      <c r="AP5" s="174">
        <f>Income_Support!AP23</f>
        <v>4336</v>
      </c>
      <c r="AQ5" s="174">
        <f>Income_Support!AQ23</f>
        <v>3985</v>
      </c>
      <c r="AR5" s="174">
        <f>Income_Support!AR23</f>
        <v>3045</v>
      </c>
      <c r="AS5" s="174">
        <f>Income_Support!AS23</f>
        <v>2631</v>
      </c>
      <c r="AT5" s="174">
        <f>Income_Support!AT23</f>
        <v>2940.4780000000001</v>
      </c>
      <c r="AU5" s="174">
        <f>Income_Support!AU23</f>
        <v>4200</v>
      </c>
      <c r="AV5" s="174">
        <f>Income_Support!AV23</f>
        <v>5379</v>
      </c>
      <c r="AW5" s="174">
        <f>Income_Support!AW23</f>
        <v>5737</v>
      </c>
      <c r="AX5" s="174">
        <f>Income_Support!AX23</f>
        <v>5183</v>
      </c>
      <c r="AY5" s="174">
        <f>Income_Support!AY23</f>
        <v>4823</v>
      </c>
      <c r="AZ5" s="174">
        <f>Income_Support!AZ23</f>
        <v>2359</v>
      </c>
      <c r="BA5" s="174">
        <f>Income_Support!BA23</f>
        <v>0</v>
      </c>
      <c r="BB5" s="174">
        <f>Income_Support!BB23</f>
        <v>0</v>
      </c>
      <c r="BC5" s="174">
        <f>Income_Support!BC23</f>
        <v>0</v>
      </c>
      <c r="BD5" s="174">
        <f>Income_Support!BD23</f>
        <v>0</v>
      </c>
      <c r="BE5" s="174">
        <f>Income_Support!BE23</f>
        <v>0</v>
      </c>
      <c r="BF5" s="174">
        <f>Income_Support!BF23</f>
        <v>0</v>
      </c>
      <c r="BG5" s="174">
        <f>Income_Support!BG23</f>
        <v>0</v>
      </c>
      <c r="BH5" s="174">
        <f>Income_Support!BH23</f>
        <v>0</v>
      </c>
      <c r="BI5" s="174">
        <f>Income_Support!BI23</f>
        <v>0</v>
      </c>
      <c r="BJ5" s="174">
        <f>Income_Support!BJ23</f>
        <v>0</v>
      </c>
      <c r="BK5" s="174">
        <f>Income_Support!BK23</f>
        <v>0</v>
      </c>
      <c r="BL5" s="174">
        <f>Income_Support!BL23</f>
        <v>0</v>
      </c>
      <c r="BM5" s="174">
        <f>Income_Support!BM23</f>
        <v>0</v>
      </c>
      <c r="BN5" s="174">
        <f>Income_Support!BN23</f>
        <v>0</v>
      </c>
      <c r="BO5" s="174">
        <f>Income_Support!BO23</f>
        <v>0</v>
      </c>
      <c r="BP5" s="174">
        <f>Income_Support!BP23</f>
        <v>0</v>
      </c>
      <c r="BQ5" s="174">
        <f>Income_Support!BQ23</f>
        <v>0</v>
      </c>
      <c r="BR5" s="174">
        <f>Income_Support!BR23</f>
        <v>0</v>
      </c>
      <c r="BS5" s="174">
        <f>Income_Support!BS23</f>
        <v>0</v>
      </c>
      <c r="BT5" s="174">
        <f>Income_Support!BT23</f>
        <v>0</v>
      </c>
      <c r="BU5" s="174">
        <f>Income_Support!BU23</f>
        <v>0</v>
      </c>
      <c r="BV5" s="174">
        <f>Income_Support!BV23</f>
        <v>0</v>
      </c>
      <c r="BW5" s="174">
        <f>Income_Support!BW23</f>
        <v>0</v>
      </c>
      <c r="BX5" s="174">
        <f>Income_Support!BX23</f>
        <v>0</v>
      </c>
      <c r="BY5" s="174">
        <f>Income_Support!BY23</f>
        <v>0</v>
      </c>
      <c r="BZ5" s="174">
        <f>Income_Support!BZ23</f>
        <v>0</v>
      </c>
      <c r="CA5" s="174">
        <f>Income_Support!CA23</f>
        <v>0</v>
      </c>
      <c r="CB5" s="174">
        <f>Income_Support!CB23</f>
        <v>0</v>
      </c>
      <c r="CC5" s="197">
        <f>Income_Support!CC23</f>
        <v>0</v>
      </c>
    </row>
    <row r="6" spans="1:81" ht="26.25" customHeight="1" x14ac:dyDescent="0.4">
      <c r="A6" s="293"/>
      <c r="B6" s="65" t="s">
        <v>730</v>
      </c>
      <c r="C6" s="49"/>
      <c r="D6" s="174">
        <f t="shared" ref="D6:AI6" si="3">SUM(D7,D8)</f>
        <v>0</v>
      </c>
      <c r="E6" s="174">
        <f t="shared" si="3"/>
        <v>0</v>
      </c>
      <c r="F6" s="174">
        <f t="shared" si="3"/>
        <v>0</v>
      </c>
      <c r="G6" s="174">
        <f t="shared" si="3"/>
        <v>0</v>
      </c>
      <c r="H6" s="174">
        <f t="shared" si="3"/>
        <v>0</v>
      </c>
      <c r="I6" s="174">
        <f t="shared" si="3"/>
        <v>0</v>
      </c>
      <c r="J6" s="174">
        <f t="shared" si="3"/>
        <v>0</v>
      </c>
      <c r="K6" s="174">
        <f t="shared" si="3"/>
        <v>0</v>
      </c>
      <c r="L6" s="174">
        <f t="shared" si="3"/>
        <v>0</v>
      </c>
      <c r="M6" s="174">
        <f t="shared" si="3"/>
        <v>0</v>
      </c>
      <c r="N6" s="174">
        <f t="shared" si="3"/>
        <v>0</v>
      </c>
      <c r="O6" s="174">
        <f t="shared" si="3"/>
        <v>0</v>
      </c>
      <c r="P6" s="174">
        <f t="shared" si="3"/>
        <v>0</v>
      </c>
      <c r="Q6" s="174">
        <f t="shared" si="3"/>
        <v>0</v>
      </c>
      <c r="R6" s="174">
        <f t="shared" si="3"/>
        <v>0</v>
      </c>
      <c r="S6" s="174">
        <f t="shared" si="3"/>
        <v>0</v>
      </c>
      <c r="T6" s="174">
        <f t="shared" si="3"/>
        <v>0</v>
      </c>
      <c r="U6" s="174">
        <f t="shared" si="3"/>
        <v>0</v>
      </c>
      <c r="V6" s="174">
        <f t="shared" si="3"/>
        <v>0</v>
      </c>
      <c r="W6" s="174">
        <f t="shared" si="3"/>
        <v>0</v>
      </c>
      <c r="X6" s="174">
        <f t="shared" si="3"/>
        <v>0</v>
      </c>
      <c r="Y6" s="174">
        <f t="shared" si="3"/>
        <v>0</v>
      </c>
      <c r="Z6" s="174">
        <f t="shared" si="3"/>
        <v>0</v>
      </c>
      <c r="AA6" s="174">
        <f t="shared" si="3"/>
        <v>0</v>
      </c>
      <c r="AB6" s="174">
        <f t="shared" si="3"/>
        <v>0</v>
      </c>
      <c r="AC6" s="174">
        <f t="shared" si="3"/>
        <v>0</v>
      </c>
      <c r="AD6" s="174">
        <f t="shared" si="3"/>
        <v>0</v>
      </c>
      <c r="AE6" s="174">
        <f t="shared" si="3"/>
        <v>0</v>
      </c>
      <c r="AF6" s="174">
        <f t="shared" si="3"/>
        <v>0</v>
      </c>
      <c r="AG6" s="174">
        <f t="shared" si="3"/>
        <v>0</v>
      </c>
      <c r="AH6" s="174">
        <f t="shared" si="3"/>
        <v>0</v>
      </c>
      <c r="AI6" s="174">
        <f t="shared" si="3"/>
        <v>0</v>
      </c>
      <c r="AJ6" s="174">
        <f t="shared" ref="AJ6:BO6" si="4">SUM(AJ7,AJ8)</f>
        <v>0</v>
      </c>
      <c r="AK6" s="174">
        <f t="shared" si="4"/>
        <v>0</v>
      </c>
      <c r="AL6" s="174">
        <f t="shared" si="4"/>
        <v>0</v>
      </c>
      <c r="AM6" s="174">
        <f t="shared" si="4"/>
        <v>0</v>
      </c>
      <c r="AN6" s="174">
        <f t="shared" si="4"/>
        <v>0</v>
      </c>
      <c r="AO6" s="174">
        <f t="shared" si="4"/>
        <v>0</v>
      </c>
      <c r="AP6" s="174">
        <f t="shared" si="4"/>
        <v>0</v>
      </c>
      <c r="AQ6" s="174">
        <f t="shared" si="4"/>
        <v>0</v>
      </c>
      <c r="AR6" s="174">
        <f t="shared" si="4"/>
        <v>0</v>
      </c>
      <c r="AS6" s="174">
        <f t="shared" si="4"/>
        <v>0</v>
      </c>
      <c r="AT6" s="174">
        <f t="shared" si="4"/>
        <v>0</v>
      </c>
      <c r="AU6" s="174">
        <f t="shared" si="4"/>
        <v>0</v>
      </c>
      <c r="AV6" s="174">
        <f t="shared" si="4"/>
        <v>0</v>
      </c>
      <c r="AW6" s="174">
        <f t="shared" si="4"/>
        <v>0</v>
      </c>
      <c r="AX6" s="174">
        <f t="shared" si="4"/>
        <v>0</v>
      </c>
      <c r="AY6" s="174">
        <f t="shared" si="4"/>
        <v>0</v>
      </c>
      <c r="AZ6" s="174">
        <f t="shared" si="4"/>
        <v>2165.9229999999998</v>
      </c>
      <c r="BA6" s="174">
        <f t="shared" si="4"/>
        <v>3893.4660000000003</v>
      </c>
      <c r="BB6" s="174">
        <f t="shared" si="4"/>
        <v>3557.6930000000002</v>
      </c>
      <c r="BC6" s="174">
        <f t="shared" si="4"/>
        <v>3255.0860000000002</v>
      </c>
      <c r="BD6" s="174">
        <f t="shared" si="4"/>
        <v>2882.2200000000003</v>
      </c>
      <c r="BE6" s="174">
        <f t="shared" si="4"/>
        <v>2605.5709014073173</v>
      </c>
      <c r="BF6" s="174">
        <f t="shared" si="4"/>
        <v>2624.1158686900003</v>
      </c>
      <c r="BG6" s="174">
        <f t="shared" si="4"/>
        <v>2559.18840136366</v>
      </c>
      <c r="BH6" s="174">
        <f t="shared" si="4"/>
        <v>2204.4830000000002</v>
      </c>
      <c r="BI6" s="174">
        <f t="shared" si="4"/>
        <v>2311.2043118300003</v>
      </c>
      <c r="BJ6" s="174">
        <f t="shared" si="4"/>
        <v>2439.7983671900001</v>
      </c>
      <c r="BK6" s="174">
        <f t="shared" si="4"/>
        <v>2241.4881393452138</v>
      </c>
      <c r="BL6" s="174">
        <f t="shared" si="4"/>
        <v>2856.8277160099997</v>
      </c>
      <c r="BM6" s="174">
        <f t="shared" si="4"/>
        <v>4684.0175697100003</v>
      </c>
      <c r="BN6" s="174">
        <f t="shared" si="4"/>
        <v>4473.4852258236315</v>
      </c>
      <c r="BO6" s="174">
        <f t="shared" si="4"/>
        <v>4933.9849943699983</v>
      </c>
      <c r="BP6" s="174">
        <f t="shared" ref="BP6:CC6" si="5">SUM(BP7,BP8)</f>
        <v>5169.8070100499999</v>
      </c>
      <c r="BQ6" s="174">
        <f t="shared" si="5"/>
        <v>4338.0295486261903</v>
      </c>
      <c r="BR6" s="174">
        <f t="shared" si="5"/>
        <v>3065.0410876799992</v>
      </c>
      <c r="BS6" s="174">
        <f t="shared" si="5"/>
        <v>2313.51601579</v>
      </c>
      <c r="BT6" s="174">
        <f t="shared" si="5"/>
        <v>1875.4784224599998</v>
      </c>
      <c r="BU6" s="174">
        <f t="shared" si="5"/>
        <v>1666.9844684099987</v>
      </c>
      <c r="BV6" s="174">
        <f t="shared" si="5"/>
        <v>1298.7940379299998</v>
      </c>
      <c r="BW6" s="174">
        <f t="shared" si="5"/>
        <v>713.74196914999993</v>
      </c>
      <c r="BX6" s="174">
        <f t="shared" si="5"/>
        <v>1033.8181647712477</v>
      </c>
      <c r="BY6" s="174">
        <f t="shared" si="5"/>
        <v>600.67585611114202</v>
      </c>
      <c r="BZ6" s="174">
        <f t="shared" si="5"/>
        <v>396.89732956665966</v>
      </c>
      <c r="CA6" s="174">
        <f t="shared" si="5"/>
        <v>184.60190379949557</v>
      </c>
      <c r="CB6" s="174">
        <f t="shared" si="5"/>
        <v>153.69054242324296</v>
      </c>
      <c r="CC6" s="197">
        <f t="shared" si="5"/>
        <v>153.87009601724071</v>
      </c>
    </row>
    <row r="7" spans="1:81" x14ac:dyDescent="0.4">
      <c r="A7" s="293"/>
      <c r="B7" s="178" t="s">
        <v>224</v>
      </c>
      <c r="C7" s="49"/>
      <c r="D7" s="174">
        <v>0</v>
      </c>
      <c r="E7" s="174">
        <v>0</v>
      </c>
      <c r="F7" s="174">
        <v>0</v>
      </c>
      <c r="G7" s="174">
        <v>0</v>
      </c>
      <c r="H7" s="174">
        <v>0</v>
      </c>
      <c r="I7" s="174">
        <v>0</v>
      </c>
      <c r="J7" s="174">
        <v>0</v>
      </c>
      <c r="K7" s="174">
        <v>0</v>
      </c>
      <c r="L7" s="174">
        <v>0</v>
      </c>
      <c r="M7" s="174">
        <v>0</v>
      </c>
      <c r="N7" s="174">
        <v>0</v>
      </c>
      <c r="O7" s="174">
        <v>0</v>
      </c>
      <c r="P7" s="174">
        <v>0</v>
      </c>
      <c r="Q7" s="174">
        <v>0</v>
      </c>
      <c r="R7" s="174">
        <v>0</v>
      </c>
      <c r="S7" s="174">
        <v>0</v>
      </c>
      <c r="T7" s="174">
        <v>0</v>
      </c>
      <c r="U7" s="174">
        <v>0</v>
      </c>
      <c r="V7" s="174">
        <v>0</v>
      </c>
      <c r="W7" s="174">
        <v>0</v>
      </c>
      <c r="X7" s="174">
        <v>0</v>
      </c>
      <c r="Y7" s="174">
        <v>0</v>
      </c>
      <c r="Z7" s="174">
        <v>0</v>
      </c>
      <c r="AA7" s="174">
        <v>0</v>
      </c>
      <c r="AB7" s="174">
        <v>0</v>
      </c>
      <c r="AC7" s="174">
        <v>0</v>
      </c>
      <c r="AD7" s="174">
        <v>0</v>
      </c>
      <c r="AE7" s="174">
        <v>0</v>
      </c>
      <c r="AF7" s="174">
        <v>0</v>
      </c>
      <c r="AG7" s="174">
        <v>0</v>
      </c>
      <c r="AH7" s="174">
        <v>0</v>
      </c>
      <c r="AI7" s="174">
        <v>0</v>
      </c>
      <c r="AJ7" s="174">
        <v>0</v>
      </c>
      <c r="AK7" s="174">
        <v>0</v>
      </c>
      <c r="AL7" s="174">
        <v>0</v>
      </c>
      <c r="AM7" s="174">
        <v>0</v>
      </c>
      <c r="AN7" s="174">
        <v>0</v>
      </c>
      <c r="AO7" s="174">
        <v>0</v>
      </c>
      <c r="AP7" s="174">
        <v>0</v>
      </c>
      <c r="AQ7" s="174">
        <v>0</v>
      </c>
      <c r="AR7" s="174">
        <v>0</v>
      </c>
      <c r="AS7" s="174">
        <v>0</v>
      </c>
      <c r="AT7" s="174">
        <v>0</v>
      </c>
      <c r="AU7" s="174">
        <v>0</v>
      </c>
      <c r="AV7" s="174">
        <v>0</v>
      </c>
      <c r="AW7" s="174">
        <v>0</v>
      </c>
      <c r="AX7" s="174">
        <v>0</v>
      </c>
      <c r="AY7" s="174">
        <v>0</v>
      </c>
      <c r="AZ7" s="174">
        <v>332.70800000000008</v>
      </c>
      <c r="BA7" s="174">
        <v>475.00800000000004</v>
      </c>
      <c r="BB7" s="174">
        <v>474.24400000000003</v>
      </c>
      <c r="BC7" s="174">
        <v>459.01900000000001</v>
      </c>
      <c r="BD7" s="174">
        <v>446.95400000000001</v>
      </c>
      <c r="BE7" s="174">
        <v>469.76190140731705</v>
      </c>
      <c r="BF7" s="174">
        <v>518.64773074999994</v>
      </c>
      <c r="BG7" s="174">
        <v>507.20891397539998</v>
      </c>
      <c r="BH7" s="174">
        <v>445.23599999999999</v>
      </c>
      <c r="BI7" s="174">
        <v>486.24370455000002</v>
      </c>
      <c r="BJ7" s="174">
        <v>477.92547793</v>
      </c>
      <c r="BK7" s="174">
        <v>424.03039473491737</v>
      </c>
      <c r="BL7" s="174">
        <v>727.70019646000003</v>
      </c>
      <c r="BM7" s="174">
        <v>1088.6921164999999</v>
      </c>
      <c r="BN7" s="174">
        <v>801.16036899012533</v>
      </c>
      <c r="BO7" s="174">
        <v>749.87685299999998</v>
      </c>
      <c r="BP7" s="174">
        <v>662.33543288999988</v>
      </c>
      <c r="BQ7" s="174">
        <v>526.70929591000004</v>
      </c>
      <c r="BR7" s="174">
        <v>369.21073870999999</v>
      </c>
      <c r="BS7" s="174">
        <v>309.89859552000007</v>
      </c>
      <c r="BT7" s="174">
        <v>264.26859475999998</v>
      </c>
      <c r="BU7" s="174">
        <v>224.26502880999996</v>
      </c>
      <c r="BV7" s="174">
        <v>154.88572665999999</v>
      </c>
      <c r="BW7" s="174">
        <v>110.7615586</v>
      </c>
      <c r="BX7" s="174">
        <v>599.26282699593435</v>
      </c>
      <c r="BY7" s="174">
        <v>282.07138759363266</v>
      </c>
      <c r="BZ7" s="174">
        <v>190.81718070035376</v>
      </c>
      <c r="CA7" s="174">
        <v>169.53645143007364</v>
      </c>
      <c r="CB7" s="174">
        <v>153.69054242324296</v>
      </c>
      <c r="CC7" s="197">
        <v>153.87009601724071</v>
      </c>
    </row>
    <row r="8" spans="1:81" x14ac:dyDescent="0.4">
      <c r="A8" s="293"/>
      <c r="B8" s="178" t="s">
        <v>234</v>
      </c>
      <c r="C8" s="49"/>
      <c r="D8" s="174">
        <v>0</v>
      </c>
      <c r="E8" s="174">
        <v>0</v>
      </c>
      <c r="F8" s="174">
        <v>0</v>
      </c>
      <c r="G8" s="174">
        <v>0</v>
      </c>
      <c r="H8" s="174">
        <v>0</v>
      </c>
      <c r="I8" s="174">
        <v>0</v>
      </c>
      <c r="J8" s="174">
        <v>0</v>
      </c>
      <c r="K8" s="174">
        <v>0</v>
      </c>
      <c r="L8" s="174">
        <v>0</v>
      </c>
      <c r="M8" s="174">
        <v>0</v>
      </c>
      <c r="N8" s="174">
        <v>0</v>
      </c>
      <c r="O8" s="174">
        <v>0</v>
      </c>
      <c r="P8" s="174">
        <v>0</v>
      </c>
      <c r="Q8" s="174">
        <v>0</v>
      </c>
      <c r="R8" s="174">
        <v>0</v>
      </c>
      <c r="S8" s="174">
        <v>0</v>
      </c>
      <c r="T8" s="174">
        <v>0</v>
      </c>
      <c r="U8" s="174">
        <v>0</v>
      </c>
      <c r="V8" s="174">
        <v>0</v>
      </c>
      <c r="W8" s="174">
        <v>0</v>
      </c>
      <c r="X8" s="174">
        <v>0</v>
      </c>
      <c r="Y8" s="174">
        <v>0</v>
      </c>
      <c r="Z8" s="174">
        <v>0</v>
      </c>
      <c r="AA8" s="174">
        <v>0</v>
      </c>
      <c r="AB8" s="174">
        <v>0</v>
      </c>
      <c r="AC8" s="174">
        <v>0</v>
      </c>
      <c r="AD8" s="174">
        <v>0</v>
      </c>
      <c r="AE8" s="174">
        <v>0</v>
      </c>
      <c r="AF8" s="174">
        <v>0</v>
      </c>
      <c r="AG8" s="174">
        <v>0</v>
      </c>
      <c r="AH8" s="174">
        <v>0</v>
      </c>
      <c r="AI8" s="174">
        <v>0</v>
      </c>
      <c r="AJ8" s="174">
        <v>0</v>
      </c>
      <c r="AK8" s="174">
        <v>0</v>
      </c>
      <c r="AL8" s="174">
        <v>0</v>
      </c>
      <c r="AM8" s="174">
        <v>0</v>
      </c>
      <c r="AN8" s="174">
        <v>0</v>
      </c>
      <c r="AO8" s="174">
        <v>0</v>
      </c>
      <c r="AP8" s="174">
        <v>0</v>
      </c>
      <c r="AQ8" s="174">
        <v>0</v>
      </c>
      <c r="AR8" s="174">
        <v>0</v>
      </c>
      <c r="AS8" s="174">
        <v>0</v>
      </c>
      <c r="AT8" s="174">
        <v>0</v>
      </c>
      <c r="AU8" s="174">
        <v>0</v>
      </c>
      <c r="AV8" s="174">
        <v>0</v>
      </c>
      <c r="AW8" s="174">
        <v>0</v>
      </c>
      <c r="AX8" s="174">
        <v>0</v>
      </c>
      <c r="AY8" s="174">
        <v>0</v>
      </c>
      <c r="AZ8" s="174">
        <v>1833.2149999999999</v>
      </c>
      <c r="BA8" s="174">
        <v>3418.4580000000001</v>
      </c>
      <c r="BB8" s="174">
        <v>3083.4490000000001</v>
      </c>
      <c r="BC8" s="174">
        <v>2796.067</v>
      </c>
      <c r="BD8" s="174">
        <v>2435.2660000000001</v>
      </c>
      <c r="BE8" s="174">
        <v>2135.8090000000002</v>
      </c>
      <c r="BF8" s="174">
        <v>2105.4681379400004</v>
      </c>
      <c r="BG8" s="174">
        <v>2051.9794873882602</v>
      </c>
      <c r="BH8" s="174">
        <v>1759.2470000000001</v>
      </c>
      <c r="BI8" s="174">
        <v>1824.9606072800002</v>
      </c>
      <c r="BJ8" s="174">
        <v>1961.87288926</v>
      </c>
      <c r="BK8" s="174">
        <v>1817.4577446102965</v>
      </c>
      <c r="BL8" s="174">
        <v>2129.1275195499998</v>
      </c>
      <c r="BM8" s="174">
        <v>3595.32545321</v>
      </c>
      <c r="BN8" s="174">
        <v>3672.3248568335066</v>
      </c>
      <c r="BO8" s="174">
        <v>4184.1081413699985</v>
      </c>
      <c r="BP8" s="174">
        <v>4507.4715771600004</v>
      </c>
      <c r="BQ8" s="174">
        <v>3811.3202527161902</v>
      </c>
      <c r="BR8" s="174">
        <v>2695.8303489699992</v>
      </c>
      <c r="BS8" s="174">
        <v>2003.6174202700001</v>
      </c>
      <c r="BT8" s="174">
        <v>1611.2098276999998</v>
      </c>
      <c r="BU8" s="174">
        <v>1442.7194395999989</v>
      </c>
      <c r="BV8" s="174">
        <v>1143.9083112699998</v>
      </c>
      <c r="BW8" s="174">
        <v>602.98041054999987</v>
      </c>
      <c r="BX8" s="174">
        <v>434.55533777531332</v>
      </c>
      <c r="BY8" s="174">
        <v>318.60446851750936</v>
      </c>
      <c r="BZ8" s="174">
        <v>206.08014886630593</v>
      </c>
      <c r="CA8" s="174">
        <v>15.065452369421939</v>
      </c>
      <c r="CB8" s="174">
        <v>0</v>
      </c>
      <c r="CC8" s="197">
        <v>0</v>
      </c>
    </row>
    <row r="9" spans="1:81" x14ac:dyDescent="0.4">
      <c r="A9" s="293"/>
      <c r="B9" s="264" t="s">
        <v>395</v>
      </c>
      <c r="C9" s="65"/>
      <c r="D9" s="174">
        <v>0</v>
      </c>
      <c r="E9" s="174">
        <v>0</v>
      </c>
      <c r="F9" s="174">
        <v>0</v>
      </c>
      <c r="G9" s="174">
        <v>0</v>
      </c>
      <c r="H9" s="174">
        <v>0</v>
      </c>
      <c r="I9" s="174">
        <v>0</v>
      </c>
      <c r="J9" s="174">
        <v>0</v>
      </c>
      <c r="K9" s="174">
        <v>0</v>
      </c>
      <c r="L9" s="174">
        <v>0</v>
      </c>
      <c r="M9" s="174">
        <v>0</v>
      </c>
      <c r="N9" s="174">
        <v>0</v>
      </c>
      <c r="O9" s="174">
        <v>0</v>
      </c>
      <c r="P9" s="174">
        <v>0</v>
      </c>
      <c r="Q9" s="174">
        <v>0</v>
      </c>
      <c r="R9" s="174">
        <v>0</v>
      </c>
      <c r="S9" s="174">
        <v>0</v>
      </c>
      <c r="T9" s="174">
        <v>0</v>
      </c>
      <c r="U9" s="174">
        <v>0</v>
      </c>
      <c r="V9" s="174">
        <v>0</v>
      </c>
      <c r="W9" s="174">
        <v>0</v>
      </c>
      <c r="X9" s="174">
        <v>0</v>
      </c>
      <c r="Y9" s="174">
        <v>0</v>
      </c>
      <c r="Z9" s="174">
        <v>0</v>
      </c>
      <c r="AA9" s="174">
        <v>0</v>
      </c>
      <c r="AB9" s="174">
        <v>0</v>
      </c>
      <c r="AC9" s="174">
        <v>0</v>
      </c>
      <c r="AD9" s="174">
        <v>0</v>
      </c>
      <c r="AE9" s="174">
        <v>0</v>
      </c>
      <c r="AF9" s="174">
        <v>0</v>
      </c>
      <c r="AG9" s="174">
        <v>0</v>
      </c>
      <c r="AH9" s="174">
        <v>0</v>
      </c>
      <c r="AI9" s="174">
        <v>0</v>
      </c>
      <c r="AJ9" s="174">
        <v>0</v>
      </c>
      <c r="AK9" s="174">
        <v>0</v>
      </c>
      <c r="AL9" s="174">
        <v>0</v>
      </c>
      <c r="AM9" s="174">
        <v>0</v>
      </c>
      <c r="AN9" s="174">
        <v>0</v>
      </c>
      <c r="AO9" s="174">
        <v>0</v>
      </c>
      <c r="AP9" s="174">
        <v>0</v>
      </c>
      <c r="AQ9" s="174">
        <v>0</v>
      </c>
      <c r="AR9" s="174">
        <v>0</v>
      </c>
      <c r="AS9" s="174">
        <v>0</v>
      </c>
      <c r="AT9" s="174">
        <v>0</v>
      </c>
      <c r="AU9" s="174">
        <v>0</v>
      </c>
      <c r="AV9" s="174">
        <v>0</v>
      </c>
      <c r="AW9" s="174">
        <v>0</v>
      </c>
      <c r="AX9" s="174">
        <v>0</v>
      </c>
      <c r="AY9" s="174">
        <v>0</v>
      </c>
      <c r="AZ9" s="174">
        <v>214.28451982657336</v>
      </c>
      <c r="BA9" s="174">
        <v>330</v>
      </c>
      <c r="BB9" s="174">
        <v>305</v>
      </c>
      <c r="BC9" s="174">
        <v>285</v>
      </c>
      <c r="BD9" s="174">
        <v>305</v>
      </c>
      <c r="BE9" s="174">
        <v>284</v>
      </c>
      <c r="BF9" s="174">
        <v>289.81299999999999</v>
      </c>
      <c r="BG9" s="174">
        <v>255.8872903330878</v>
      </c>
      <c r="BH9" s="174">
        <v>142.881</v>
      </c>
      <c r="BI9" s="174">
        <v>24.123565300067376</v>
      </c>
      <c r="BJ9" s="174">
        <v>12.22461096189574</v>
      </c>
      <c r="BK9" s="174">
        <v>0</v>
      </c>
      <c r="BL9" s="174">
        <v>0</v>
      </c>
      <c r="BM9" s="174">
        <v>0</v>
      </c>
      <c r="BN9" s="174">
        <v>0</v>
      </c>
      <c r="BO9" s="174">
        <v>0</v>
      </c>
      <c r="BP9" s="174">
        <v>0</v>
      </c>
      <c r="BQ9" s="174">
        <v>0</v>
      </c>
      <c r="BR9" s="174">
        <v>0</v>
      </c>
      <c r="BS9" s="174">
        <v>0</v>
      </c>
      <c r="BT9" s="174">
        <v>0</v>
      </c>
      <c r="BU9" s="174">
        <v>0</v>
      </c>
      <c r="BV9" s="174">
        <v>0</v>
      </c>
      <c r="BW9" s="174">
        <v>0</v>
      </c>
      <c r="BX9" s="174">
        <v>0</v>
      </c>
      <c r="BY9" s="174">
        <v>0</v>
      </c>
      <c r="BZ9" s="174">
        <v>0</v>
      </c>
      <c r="CA9" s="174">
        <v>0</v>
      </c>
      <c r="CB9" s="174">
        <v>0</v>
      </c>
      <c r="CC9" s="197">
        <v>0</v>
      </c>
    </row>
    <row r="10" spans="1:81" x14ac:dyDescent="0.4">
      <c r="A10" s="293"/>
      <c r="B10" s="264" t="s">
        <v>408</v>
      </c>
      <c r="C10" s="65"/>
      <c r="D10" s="174">
        <v>0</v>
      </c>
      <c r="E10" s="174">
        <v>0</v>
      </c>
      <c r="F10" s="174">
        <v>0</v>
      </c>
      <c r="G10" s="174">
        <v>0</v>
      </c>
      <c r="H10" s="174">
        <v>0</v>
      </c>
      <c r="I10" s="174">
        <v>0</v>
      </c>
      <c r="J10" s="174">
        <v>0</v>
      </c>
      <c r="K10" s="174">
        <v>0</v>
      </c>
      <c r="L10" s="174">
        <v>0</v>
      </c>
      <c r="M10" s="174">
        <v>0</v>
      </c>
      <c r="N10" s="174">
        <v>0</v>
      </c>
      <c r="O10" s="174">
        <v>0</v>
      </c>
      <c r="P10" s="174">
        <v>0</v>
      </c>
      <c r="Q10" s="174">
        <v>0</v>
      </c>
      <c r="R10" s="174">
        <v>0</v>
      </c>
      <c r="S10" s="174">
        <v>0</v>
      </c>
      <c r="T10" s="174">
        <v>0</v>
      </c>
      <c r="U10" s="174">
        <v>0</v>
      </c>
      <c r="V10" s="174">
        <v>0</v>
      </c>
      <c r="W10" s="174">
        <v>0</v>
      </c>
      <c r="X10" s="174">
        <v>0</v>
      </c>
      <c r="Y10" s="174">
        <v>0</v>
      </c>
      <c r="Z10" s="174">
        <v>0</v>
      </c>
      <c r="AA10" s="174">
        <v>0</v>
      </c>
      <c r="AB10" s="174">
        <v>0</v>
      </c>
      <c r="AC10" s="174">
        <v>0</v>
      </c>
      <c r="AD10" s="174">
        <v>0</v>
      </c>
      <c r="AE10" s="174">
        <v>0</v>
      </c>
      <c r="AF10" s="174">
        <v>0</v>
      </c>
      <c r="AG10" s="174">
        <v>0</v>
      </c>
      <c r="AH10" s="174">
        <v>0</v>
      </c>
      <c r="AI10" s="174">
        <v>0</v>
      </c>
      <c r="AJ10" s="174">
        <v>0</v>
      </c>
      <c r="AK10" s="174">
        <v>0</v>
      </c>
      <c r="AL10" s="174">
        <v>0</v>
      </c>
      <c r="AM10" s="174">
        <v>0</v>
      </c>
      <c r="AN10" s="174">
        <v>0</v>
      </c>
      <c r="AO10" s="174">
        <v>0</v>
      </c>
      <c r="AP10" s="174">
        <v>0</v>
      </c>
      <c r="AQ10" s="174">
        <v>0</v>
      </c>
      <c r="AR10" s="174">
        <v>0</v>
      </c>
      <c r="AS10" s="174">
        <v>0</v>
      </c>
      <c r="AT10" s="174">
        <v>0</v>
      </c>
      <c r="AU10" s="174">
        <v>0</v>
      </c>
      <c r="AV10" s="174">
        <v>0</v>
      </c>
      <c r="AW10" s="174">
        <v>0</v>
      </c>
      <c r="AX10" s="174">
        <v>0</v>
      </c>
      <c r="AY10" s="174">
        <v>0</v>
      </c>
      <c r="AZ10" s="174">
        <v>1618.9304801734265</v>
      </c>
      <c r="BA10" s="174">
        <v>3088.4580000000001</v>
      </c>
      <c r="BB10" s="174">
        <v>2778.4490000000001</v>
      </c>
      <c r="BC10" s="174">
        <v>2511.067</v>
      </c>
      <c r="BD10" s="174">
        <v>2130.2660000000001</v>
      </c>
      <c r="BE10" s="174">
        <v>1851.8090000000002</v>
      </c>
      <c r="BF10" s="174">
        <v>1815.6551379400003</v>
      </c>
      <c r="BG10" s="174">
        <v>1796.0921970551724</v>
      </c>
      <c r="BH10" s="174">
        <v>1616.366</v>
      </c>
      <c r="BI10" s="174">
        <v>1800.8370419799328</v>
      </c>
      <c r="BJ10" s="174">
        <v>1949.6482782981043</v>
      </c>
      <c r="BK10" s="174">
        <v>1817.4577446102965</v>
      </c>
      <c r="BL10" s="174">
        <v>2129.1275195499998</v>
      </c>
      <c r="BM10" s="174">
        <v>3595.32545321</v>
      </c>
      <c r="BN10" s="174">
        <v>3672.3248568335066</v>
      </c>
      <c r="BO10" s="174">
        <v>4184.1081413699985</v>
      </c>
      <c r="BP10" s="174">
        <v>4507.4715771600004</v>
      </c>
      <c r="BQ10" s="174">
        <v>3811.3202527161902</v>
      </c>
      <c r="BR10" s="174">
        <v>2695.8303489699992</v>
      </c>
      <c r="BS10" s="174">
        <v>2003.6174202700001</v>
      </c>
      <c r="BT10" s="174">
        <v>1611.2098276999998</v>
      </c>
      <c r="BU10" s="174">
        <v>1442.7194395999989</v>
      </c>
      <c r="BV10" s="174">
        <v>1143.9083112699998</v>
      </c>
      <c r="BW10" s="174">
        <v>602.98041054999987</v>
      </c>
      <c r="BX10" s="174">
        <v>434.55533777531332</v>
      </c>
      <c r="BY10" s="174">
        <v>318.60446851750936</v>
      </c>
      <c r="BZ10" s="174">
        <v>206.08014886630593</v>
      </c>
      <c r="CA10" s="174">
        <v>15.065452369421939</v>
      </c>
      <c r="CB10" s="174">
        <v>0</v>
      </c>
      <c r="CC10" s="197">
        <v>0</v>
      </c>
    </row>
    <row r="11" spans="1:81" s="275" customFormat="1" ht="35.25" customHeight="1" x14ac:dyDescent="0.35">
      <c r="A11" s="458"/>
      <c r="B11" s="459" t="s">
        <v>272</v>
      </c>
      <c r="C11" s="460"/>
      <c r="D11" s="461">
        <v>15.2</v>
      </c>
      <c r="E11" s="461">
        <v>19.2</v>
      </c>
      <c r="F11" s="461">
        <v>17</v>
      </c>
      <c r="G11" s="461">
        <v>14.8</v>
      </c>
      <c r="H11" s="461">
        <v>26.8</v>
      </c>
      <c r="I11" s="461">
        <v>22.2</v>
      </c>
      <c r="J11" s="461">
        <v>15.7</v>
      </c>
      <c r="K11" s="461">
        <v>15.7</v>
      </c>
      <c r="L11" s="461">
        <v>20.9</v>
      </c>
      <c r="M11" s="461">
        <v>25.4</v>
      </c>
      <c r="N11" s="461">
        <v>49.4</v>
      </c>
      <c r="O11" s="461">
        <v>41.9</v>
      </c>
      <c r="P11" s="461">
        <v>30.2</v>
      </c>
      <c r="Q11" s="461">
        <v>36.299999999999997</v>
      </c>
      <c r="R11" s="461">
        <v>64.5</v>
      </c>
      <c r="S11" s="461">
        <v>64.599999999999994</v>
      </c>
      <c r="T11" s="461">
        <v>44.9</v>
      </c>
      <c r="U11" s="461">
        <v>49.2</v>
      </c>
      <c r="V11" s="461">
        <v>78.3</v>
      </c>
      <c r="W11" s="461">
        <v>121.7</v>
      </c>
      <c r="X11" s="461">
        <v>123.3</v>
      </c>
      <c r="Y11" s="461">
        <v>127.1</v>
      </c>
      <c r="Z11" s="461">
        <v>150.4</v>
      </c>
      <c r="AA11" s="461">
        <v>239.4</v>
      </c>
      <c r="AB11" s="461">
        <v>209.1</v>
      </c>
      <c r="AC11" s="461">
        <v>174.09</v>
      </c>
      <c r="AD11" s="461">
        <v>214.12200000000001</v>
      </c>
      <c r="AE11" s="461">
        <v>454.38499999999999</v>
      </c>
      <c r="AF11" s="461">
        <v>558.846</v>
      </c>
      <c r="AG11" s="461">
        <v>628.82600000000002</v>
      </c>
      <c r="AH11" s="461">
        <v>632</v>
      </c>
      <c r="AI11" s="461">
        <v>653</v>
      </c>
      <c r="AJ11" s="461">
        <v>1280</v>
      </c>
      <c r="AK11" s="461">
        <v>1702</v>
      </c>
      <c r="AL11" s="461">
        <v>1500</v>
      </c>
      <c r="AM11" s="461">
        <v>1497</v>
      </c>
      <c r="AN11" s="461">
        <v>1578</v>
      </c>
      <c r="AO11" s="461">
        <v>1589</v>
      </c>
      <c r="AP11" s="461">
        <v>1734</v>
      </c>
      <c r="AQ11" s="461">
        <v>1467.9280000000001</v>
      </c>
      <c r="AR11" s="461">
        <v>1106.7449999999999</v>
      </c>
      <c r="AS11" s="461">
        <v>733.41</v>
      </c>
      <c r="AT11" s="461">
        <v>869.84</v>
      </c>
      <c r="AU11" s="461">
        <v>1603.8150000000001</v>
      </c>
      <c r="AV11" s="461">
        <v>1760.1579999999999</v>
      </c>
      <c r="AW11" s="461">
        <v>1651.7639999999999</v>
      </c>
      <c r="AX11" s="461">
        <v>1299.4829999999999</v>
      </c>
      <c r="AY11" s="461">
        <v>1101.827</v>
      </c>
      <c r="AZ11" s="461">
        <v>587.298</v>
      </c>
      <c r="BA11" s="461">
        <v>0</v>
      </c>
      <c r="BB11" s="461">
        <v>0</v>
      </c>
      <c r="BC11" s="461">
        <v>0</v>
      </c>
      <c r="BD11" s="461">
        <v>0</v>
      </c>
      <c r="BE11" s="461">
        <v>0</v>
      </c>
      <c r="BF11" s="461">
        <v>0</v>
      </c>
      <c r="BG11" s="461">
        <v>0</v>
      </c>
      <c r="BH11" s="461">
        <v>0</v>
      </c>
      <c r="BI11" s="461">
        <v>0</v>
      </c>
      <c r="BJ11" s="461">
        <v>0</v>
      </c>
      <c r="BK11" s="461">
        <v>0</v>
      </c>
      <c r="BL11" s="461">
        <v>0</v>
      </c>
      <c r="BM11" s="461">
        <v>0</v>
      </c>
      <c r="BN11" s="461">
        <v>0</v>
      </c>
      <c r="BO11" s="461">
        <v>0</v>
      </c>
      <c r="BP11" s="461">
        <v>0</v>
      </c>
      <c r="BQ11" s="461">
        <v>0</v>
      </c>
      <c r="BR11" s="461">
        <v>0</v>
      </c>
      <c r="BS11" s="461">
        <v>0</v>
      </c>
      <c r="BT11" s="461">
        <v>0</v>
      </c>
      <c r="BU11" s="461">
        <v>0</v>
      </c>
      <c r="BV11" s="461">
        <v>0</v>
      </c>
      <c r="BW11" s="461">
        <v>0</v>
      </c>
      <c r="BX11" s="461">
        <v>0</v>
      </c>
      <c r="BY11" s="461">
        <v>0</v>
      </c>
      <c r="BZ11" s="461">
        <v>0</v>
      </c>
      <c r="CA11" s="461">
        <v>0</v>
      </c>
      <c r="CB11" s="461">
        <v>0</v>
      </c>
      <c r="CC11" s="462">
        <v>0</v>
      </c>
    </row>
    <row r="12" spans="1:81" ht="23.25" customHeight="1" x14ac:dyDescent="0.4">
      <c r="A12" s="463"/>
      <c r="B12" s="65" t="s">
        <v>731</v>
      </c>
      <c r="C12" s="347"/>
      <c r="BN12" s="277"/>
      <c r="BO12" s="277"/>
      <c r="BP12" s="277"/>
      <c r="BQ12" s="277">
        <f t="shared" ref="BQ12:CC12" si="6">SUM(BQ13:BQ14)</f>
        <v>5.8574696600000031</v>
      </c>
      <c r="BR12" s="277">
        <f t="shared" si="6"/>
        <v>56.150329630000009</v>
      </c>
      <c r="BS12" s="277">
        <f t="shared" si="6"/>
        <v>490.88279648000002</v>
      </c>
      <c r="BT12" s="277">
        <f t="shared" si="6"/>
        <v>1585.7627723199994</v>
      </c>
      <c r="BU12" s="277">
        <f t="shared" si="6"/>
        <v>3322.5426384599987</v>
      </c>
      <c r="BV12" s="277">
        <f t="shared" si="6"/>
        <v>8134.8647156900006</v>
      </c>
      <c r="BW12" s="277">
        <f t="shared" si="6"/>
        <v>18386.161287880004</v>
      </c>
      <c r="BX12" s="277">
        <f t="shared" si="6"/>
        <v>38162.466987857537</v>
      </c>
      <c r="BY12" s="277">
        <f t="shared" si="6"/>
        <v>41272.762496459989</v>
      </c>
      <c r="BZ12" s="277">
        <f t="shared" si="6"/>
        <v>42223.025091056908</v>
      </c>
      <c r="CA12" s="277">
        <f t="shared" si="6"/>
        <v>45966.063020391084</v>
      </c>
      <c r="CB12" s="277">
        <f t="shared" si="6"/>
        <v>52239.339627775575</v>
      </c>
      <c r="CC12" s="464">
        <f t="shared" si="6"/>
        <v>61451.227750447782</v>
      </c>
    </row>
    <row r="13" spans="1:81" s="219" customFormat="1" x14ac:dyDescent="0.4">
      <c r="A13" s="413"/>
      <c r="B13" s="67" t="s">
        <v>732</v>
      </c>
      <c r="C13" s="359"/>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174"/>
      <c r="BO13" s="174"/>
      <c r="BP13" s="174"/>
      <c r="BQ13" s="174">
        <v>0.78372308559481874</v>
      </c>
      <c r="BR13" s="174">
        <v>5.5093570434945436</v>
      </c>
      <c r="BS13" s="174">
        <v>33.773460637049745</v>
      </c>
      <c r="BT13" s="174">
        <v>692.39557576368315</v>
      </c>
      <c r="BU13" s="174">
        <v>1996.8506732649296</v>
      </c>
      <c r="BV13" s="174">
        <v>6170.0886903764313</v>
      </c>
      <c r="BW13" s="174">
        <v>11635.880031866467</v>
      </c>
      <c r="BX13" s="174">
        <v>21776.466017608331</v>
      </c>
      <c r="BY13" s="174">
        <v>23708.125537946838</v>
      </c>
      <c r="BZ13" s="174">
        <v>25964.327882845439</v>
      </c>
      <c r="CA13" s="174">
        <v>30174.877362443971</v>
      </c>
      <c r="CB13" s="174">
        <v>35619.088464582303</v>
      </c>
      <c r="CC13" s="197">
        <v>43239.73717981737</v>
      </c>
    </row>
    <row r="14" spans="1:81" s="471" customFormat="1" ht="29.85" customHeight="1" thickBot="1" x14ac:dyDescent="0.4">
      <c r="A14" s="465"/>
      <c r="B14" s="466" t="s">
        <v>733</v>
      </c>
      <c r="C14" s="467"/>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9"/>
      <c r="BO14" s="469"/>
      <c r="BP14" s="469"/>
      <c r="BQ14" s="469">
        <v>5.0737465744051846</v>
      </c>
      <c r="BR14" s="469">
        <v>50.640972586505463</v>
      </c>
      <c r="BS14" s="469">
        <v>457.10933584295026</v>
      </c>
      <c r="BT14" s="469">
        <v>893.36719655631623</v>
      </c>
      <c r="BU14" s="469">
        <v>1325.6919651950693</v>
      </c>
      <c r="BV14" s="469">
        <v>1964.7760253135691</v>
      </c>
      <c r="BW14" s="469">
        <v>6750.281256013538</v>
      </c>
      <c r="BX14" s="469">
        <v>16386.000970249206</v>
      </c>
      <c r="BY14" s="469">
        <v>17564.636958513151</v>
      </c>
      <c r="BZ14" s="469">
        <v>16258.697208211468</v>
      </c>
      <c r="CA14" s="469">
        <v>15791.185657947113</v>
      </c>
      <c r="CB14" s="469">
        <v>16620.251163193272</v>
      </c>
      <c r="CC14" s="470">
        <v>18211.490570630413</v>
      </c>
    </row>
    <row r="15" spans="1:81" x14ac:dyDescent="0.4">
      <c r="A15" s="299"/>
      <c r="B15" s="154" t="s">
        <v>734</v>
      </c>
      <c r="D15" s="47" t="s">
        <v>141</v>
      </c>
      <c r="E15" s="47" t="s">
        <v>142</v>
      </c>
      <c r="F15" s="47" t="s">
        <v>143</v>
      </c>
      <c r="G15" s="47" t="s">
        <v>144</v>
      </c>
      <c r="H15" s="47" t="s">
        <v>145</v>
      </c>
      <c r="I15" s="47" t="s">
        <v>146</v>
      </c>
      <c r="J15" s="47" t="s">
        <v>147</v>
      </c>
      <c r="K15" s="47" t="s">
        <v>148</v>
      </c>
      <c r="L15" s="47" t="s">
        <v>149</v>
      </c>
      <c r="M15" s="47" t="s">
        <v>150</v>
      </c>
      <c r="N15" s="47" t="s">
        <v>151</v>
      </c>
      <c r="O15" s="47" t="s">
        <v>152</v>
      </c>
      <c r="P15" s="47" t="s">
        <v>153</v>
      </c>
      <c r="Q15" s="47" t="s">
        <v>154</v>
      </c>
      <c r="R15" s="47" t="s">
        <v>155</v>
      </c>
      <c r="S15" s="47" t="s">
        <v>156</v>
      </c>
      <c r="T15" s="47" t="s">
        <v>157</v>
      </c>
      <c r="U15" s="47" t="s">
        <v>158</v>
      </c>
      <c r="V15" s="47" t="s">
        <v>159</v>
      </c>
      <c r="W15" s="47" t="s">
        <v>160</v>
      </c>
      <c r="X15" s="47" t="s">
        <v>161</v>
      </c>
      <c r="Y15" s="47" t="s">
        <v>162</v>
      </c>
      <c r="Z15" s="47" t="s">
        <v>163</v>
      </c>
      <c r="AA15" s="47" t="s">
        <v>164</v>
      </c>
      <c r="AB15" s="47" t="s">
        <v>165</v>
      </c>
      <c r="AC15" s="47" t="s">
        <v>166</v>
      </c>
      <c r="AD15" s="47" t="s">
        <v>167</v>
      </c>
      <c r="AE15" s="47" t="s">
        <v>168</v>
      </c>
      <c r="AF15" s="47" t="s">
        <v>169</v>
      </c>
      <c r="AG15" s="47" t="s">
        <v>170</v>
      </c>
      <c r="AH15" s="47" t="s">
        <v>171</v>
      </c>
      <c r="AI15" s="47" t="s">
        <v>172</v>
      </c>
      <c r="AJ15" s="47" t="s">
        <v>173</v>
      </c>
      <c r="AK15" s="47" t="s">
        <v>174</v>
      </c>
      <c r="AL15" s="47" t="s">
        <v>175</v>
      </c>
      <c r="AM15" s="47" t="s">
        <v>176</v>
      </c>
      <c r="AN15" s="47" t="s">
        <v>177</v>
      </c>
      <c r="AO15" s="47" t="s">
        <v>178</v>
      </c>
      <c r="AP15" s="47" t="s">
        <v>179</v>
      </c>
      <c r="AQ15" s="47" t="s">
        <v>180</v>
      </c>
      <c r="AR15" s="47" t="s">
        <v>181</v>
      </c>
      <c r="AS15" s="47" t="s">
        <v>182</v>
      </c>
      <c r="AT15" s="47" t="s">
        <v>183</v>
      </c>
      <c r="AU15" s="47" t="s">
        <v>184</v>
      </c>
      <c r="AV15" s="47" t="s">
        <v>185</v>
      </c>
      <c r="AW15" s="47" t="s">
        <v>186</v>
      </c>
      <c r="AX15" s="47" t="s">
        <v>187</v>
      </c>
      <c r="AY15" s="47" t="s">
        <v>87</v>
      </c>
      <c r="AZ15" s="47" t="s">
        <v>88</v>
      </c>
      <c r="BA15" s="47" t="s">
        <v>89</v>
      </c>
      <c r="BB15" s="47" t="s">
        <v>90</v>
      </c>
      <c r="BC15" s="47" t="s">
        <v>91</v>
      </c>
      <c r="BD15" s="47" t="s">
        <v>92</v>
      </c>
      <c r="BE15" s="47" t="s">
        <v>93</v>
      </c>
      <c r="BF15" s="47" t="s">
        <v>94</v>
      </c>
      <c r="BG15" s="47" t="s">
        <v>95</v>
      </c>
      <c r="BH15" s="47" t="s">
        <v>96</v>
      </c>
      <c r="BI15" s="47" t="s">
        <v>97</v>
      </c>
      <c r="BJ15" s="47" t="s">
        <v>98</v>
      </c>
      <c r="BK15" s="47" t="s">
        <v>99</v>
      </c>
      <c r="BL15" s="47" t="s">
        <v>100</v>
      </c>
      <c r="BM15" s="47" t="s">
        <v>101</v>
      </c>
      <c r="BN15" s="47" t="s">
        <v>102</v>
      </c>
      <c r="BO15" s="47" t="s">
        <v>103</v>
      </c>
      <c r="BP15" s="47" t="s">
        <v>104</v>
      </c>
      <c r="BQ15" s="47" t="s">
        <v>105</v>
      </c>
      <c r="BR15" s="47" t="s">
        <v>106</v>
      </c>
      <c r="BS15" s="47" t="s">
        <v>107</v>
      </c>
      <c r="BT15" s="47" t="s">
        <v>108</v>
      </c>
      <c r="BU15" s="47" t="s">
        <v>109</v>
      </c>
      <c r="BV15" s="47" t="s">
        <v>110</v>
      </c>
      <c r="BW15" s="47" t="s">
        <v>111</v>
      </c>
      <c r="BX15" s="47" t="s">
        <v>112</v>
      </c>
      <c r="BY15" s="47" t="s">
        <v>113</v>
      </c>
      <c r="BZ15" s="47" t="s">
        <v>114</v>
      </c>
      <c r="CA15" s="47" t="s">
        <v>115</v>
      </c>
      <c r="CB15" s="47" t="s">
        <v>116</v>
      </c>
      <c r="CC15" s="48" t="s">
        <v>117</v>
      </c>
    </row>
    <row r="16" spans="1:81" x14ac:dyDescent="0.4">
      <c r="A16" s="299"/>
      <c r="B16" s="302" t="s">
        <v>302</v>
      </c>
      <c r="C16" s="323"/>
      <c r="D16" s="248" t="s">
        <v>119</v>
      </c>
      <c r="E16" s="248" t="s">
        <v>119</v>
      </c>
      <c r="F16" s="248" t="s">
        <v>119</v>
      </c>
      <c r="G16" s="248" t="s">
        <v>119</v>
      </c>
      <c r="H16" s="248" t="s">
        <v>119</v>
      </c>
      <c r="I16" s="248" t="s">
        <v>119</v>
      </c>
      <c r="J16" s="248" t="s">
        <v>119</v>
      </c>
      <c r="K16" s="248" t="s">
        <v>119</v>
      </c>
      <c r="L16" s="248" t="s">
        <v>119</v>
      </c>
      <c r="M16" s="248" t="s">
        <v>119</v>
      </c>
      <c r="N16" s="248" t="s">
        <v>119</v>
      </c>
      <c r="O16" s="248" t="s">
        <v>119</v>
      </c>
      <c r="P16" s="248" t="s">
        <v>119</v>
      </c>
      <c r="Q16" s="248" t="s">
        <v>119</v>
      </c>
      <c r="R16" s="248" t="s">
        <v>119</v>
      </c>
      <c r="S16" s="248" t="s">
        <v>119</v>
      </c>
      <c r="T16" s="248" t="s">
        <v>119</v>
      </c>
      <c r="U16" s="248" t="s">
        <v>119</v>
      </c>
      <c r="V16" s="248" t="s">
        <v>119</v>
      </c>
      <c r="W16" s="248" t="s">
        <v>119</v>
      </c>
      <c r="X16" s="248" t="s">
        <v>119</v>
      </c>
      <c r="Y16" s="248" t="s">
        <v>119</v>
      </c>
      <c r="Z16" s="248" t="s">
        <v>119</v>
      </c>
      <c r="AA16" s="248" t="s">
        <v>119</v>
      </c>
      <c r="AB16" s="248" t="s">
        <v>119</v>
      </c>
      <c r="AC16" s="248" t="s">
        <v>119</v>
      </c>
      <c r="AD16" s="248" t="s">
        <v>119</v>
      </c>
      <c r="AE16" s="248" t="s">
        <v>119</v>
      </c>
      <c r="AF16" s="248" t="s">
        <v>119</v>
      </c>
      <c r="AG16" s="248" t="s">
        <v>119</v>
      </c>
      <c r="AH16" s="248" t="s">
        <v>119</v>
      </c>
      <c r="AI16" s="248" t="s">
        <v>119</v>
      </c>
      <c r="AJ16" s="248" t="s">
        <v>119</v>
      </c>
      <c r="AK16" s="248" t="s">
        <v>119</v>
      </c>
      <c r="AL16" s="248" t="s">
        <v>119</v>
      </c>
      <c r="AM16" s="248" t="s">
        <v>119</v>
      </c>
      <c r="AN16" s="248" t="s">
        <v>119</v>
      </c>
      <c r="AO16" s="248" t="s">
        <v>119</v>
      </c>
      <c r="AP16" s="248" t="s">
        <v>119</v>
      </c>
      <c r="AQ16" s="248" t="s">
        <v>119</v>
      </c>
      <c r="AR16" s="248" t="s">
        <v>119</v>
      </c>
      <c r="AS16" s="248" t="s">
        <v>119</v>
      </c>
      <c r="AT16" s="248" t="s">
        <v>119</v>
      </c>
      <c r="AU16" s="248" t="s">
        <v>119</v>
      </c>
      <c r="AV16" s="248" t="s">
        <v>119</v>
      </c>
      <c r="AW16" s="248" t="s">
        <v>119</v>
      </c>
      <c r="AX16" s="248" t="s">
        <v>119</v>
      </c>
      <c r="AY16" s="248" t="s">
        <v>119</v>
      </c>
      <c r="AZ16" s="248" t="s">
        <v>119</v>
      </c>
      <c r="BA16" s="248" t="s">
        <v>119</v>
      </c>
      <c r="BB16" s="248" t="s">
        <v>119</v>
      </c>
      <c r="BC16" s="248" t="s">
        <v>119</v>
      </c>
      <c r="BD16" s="248" t="s">
        <v>119</v>
      </c>
      <c r="BE16" s="248" t="s">
        <v>119</v>
      </c>
      <c r="BF16" s="248" t="s">
        <v>119</v>
      </c>
      <c r="BG16" s="248" t="s">
        <v>119</v>
      </c>
      <c r="BH16" s="248" t="s">
        <v>119</v>
      </c>
      <c r="BI16" s="248" t="s">
        <v>119</v>
      </c>
      <c r="BJ16" s="248" t="s">
        <v>119</v>
      </c>
      <c r="BK16" s="248" t="s">
        <v>119</v>
      </c>
      <c r="BL16" s="248" t="s">
        <v>119</v>
      </c>
      <c r="BM16" s="248" t="s">
        <v>119</v>
      </c>
      <c r="BN16" s="248" t="s">
        <v>119</v>
      </c>
      <c r="BO16" s="248" t="s">
        <v>119</v>
      </c>
      <c r="BP16" s="248" t="s">
        <v>119</v>
      </c>
      <c r="BQ16" s="248" t="s">
        <v>119</v>
      </c>
      <c r="BR16" s="248" t="s">
        <v>119</v>
      </c>
      <c r="BS16" s="248" t="s">
        <v>119</v>
      </c>
      <c r="BT16" s="248" t="s">
        <v>119</v>
      </c>
      <c r="BU16" s="248" t="s">
        <v>119</v>
      </c>
      <c r="BV16" s="248" t="s">
        <v>119</v>
      </c>
      <c r="BW16" s="248" t="s">
        <v>119</v>
      </c>
      <c r="BX16" s="248" t="s">
        <v>120</v>
      </c>
      <c r="BY16" s="248" t="s">
        <v>120</v>
      </c>
      <c r="BZ16" s="248" t="s">
        <v>120</v>
      </c>
      <c r="CA16" s="248" t="s">
        <v>120</v>
      </c>
      <c r="CB16" s="248" t="s">
        <v>120</v>
      </c>
      <c r="CC16" s="249" t="s">
        <v>120</v>
      </c>
    </row>
    <row r="17" spans="1:81" s="219" customFormat="1" ht="24" customHeight="1" x14ac:dyDescent="0.4">
      <c r="A17" s="472"/>
      <c r="B17" s="93" t="s">
        <v>133</v>
      </c>
      <c r="C17" s="359"/>
      <c r="D17" s="282">
        <f t="shared" ref="D17:AI17" si="7">SUM(D19,D18,D24,D25)</f>
        <v>530.92312860340041</v>
      </c>
      <c r="E17" s="282">
        <f t="shared" si="7"/>
        <v>653.87374785892462</v>
      </c>
      <c r="F17" s="282">
        <f t="shared" si="7"/>
        <v>564.82996512203863</v>
      </c>
      <c r="G17" s="282">
        <f t="shared" si="7"/>
        <v>458.20698240114035</v>
      </c>
      <c r="H17" s="282">
        <f t="shared" si="7"/>
        <v>760.5823108775686</v>
      </c>
      <c r="I17" s="282">
        <f t="shared" si="7"/>
        <v>617.17675180561753</v>
      </c>
      <c r="J17" s="282">
        <f t="shared" si="7"/>
        <v>427.74241005771307</v>
      </c>
      <c r="K17" s="282">
        <f t="shared" si="7"/>
        <v>411.29077890164717</v>
      </c>
      <c r="L17" s="282">
        <f t="shared" si="7"/>
        <v>515.18489151523875</v>
      </c>
      <c r="M17" s="282">
        <f t="shared" si="7"/>
        <v>598.5209479120341</v>
      </c>
      <c r="N17" s="282">
        <f t="shared" si="7"/>
        <v>1136.7662957981302</v>
      </c>
      <c r="O17" s="282">
        <f t="shared" si="7"/>
        <v>959.35994207093279</v>
      </c>
      <c r="P17" s="282">
        <f t="shared" si="7"/>
        <v>677.69838450964812</v>
      </c>
      <c r="Q17" s="282">
        <f t="shared" si="7"/>
        <v>785.83148717260337</v>
      </c>
      <c r="R17" s="282">
        <f t="shared" si="7"/>
        <v>1353.7850849759068</v>
      </c>
      <c r="S17" s="282">
        <f t="shared" si="7"/>
        <v>1333.7526546352076</v>
      </c>
      <c r="T17" s="282">
        <f t="shared" si="7"/>
        <v>885.16370770003925</v>
      </c>
      <c r="U17" s="282">
        <f t="shared" si="7"/>
        <v>920.25423157857472</v>
      </c>
      <c r="V17" s="282">
        <f t="shared" si="7"/>
        <v>1393.4268683802379</v>
      </c>
      <c r="W17" s="282">
        <f t="shared" si="7"/>
        <v>2107.8945900659187</v>
      </c>
      <c r="X17" s="282">
        <f t="shared" si="7"/>
        <v>2029.2331361138101</v>
      </c>
      <c r="Y17" s="282">
        <f t="shared" si="7"/>
        <v>1956.4985775991511</v>
      </c>
      <c r="Z17" s="282">
        <f t="shared" si="7"/>
        <v>2107.210872319406</v>
      </c>
      <c r="AA17" s="282">
        <f t="shared" si="7"/>
        <v>3118.556399305503</v>
      </c>
      <c r="AB17" s="282">
        <f t="shared" si="7"/>
        <v>2510.5769999041358</v>
      </c>
      <c r="AC17" s="282">
        <f t="shared" si="7"/>
        <v>1921.090109024994</v>
      </c>
      <c r="AD17" s="282">
        <f t="shared" si="7"/>
        <v>1964.150387755418</v>
      </c>
      <c r="AE17" s="282">
        <f t="shared" si="7"/>
        <v>3348.4070191239139</v>
      </c>
      <c r="AF17" s="282">
        <f t="shared" si="7"/>
        <v>3614.9723450788924</v>
      </c>
      <c r="AG17" s="282">
        <f t="shared" si="7"/>
        <v>3575.8657487674518</v>
      </c>
      <c r="AH17" s="282">
        <f t="shared" si="7"/>
        <v>5862.4918545825449</v>
      </c>
      <c r="AI17" s="282">
        <f t="shared" si="7"/>
        <v>5143.7855476676286</v>
      </c>
      <c r="AJ17" s="282">
        <f t="shared" ref="AJ17:BO17" si="8">SUM(AJ19,AJ18,AJ24,AJ25)</f>
        <v>7615.5541417144996</v>
      </c>
      <c r="AK17" s="282">
        <f t="shared" si="8"/>
        <v>10677.049447098791</v>
      </c>
      <c r="AL17" s="282">
        <f t="shared" si="8"/>
        <v>12584.3208945154</v>
      </c>
      <c r="AM17" s="282">
        <f t="shared" si="8"/>
        <v>14039.34751180264</v>
      </c>
      <c r="AN17" s="282">
        <f t="shared" si="8"/>
        <v>14832.074615821362</v>
      </c>
      <c r="AO17" s="282">
        <f t="shared" si="8"/>
        <v>15360.192348869692</v>
      </c>
      <c r="AP17" s="282">
        <f t="shared" si="8"/>
        <v>15427.290721782316</v>
      </c>
      <c r="AQ17" s="282">
        <f t="shared" si="8"/>
        <v>13124.607941269729</v>
      </c>
      <c r="AR17" s="282">
        <f t="shared" si="8"/>
        <v>9380.0447831686943</v>
      </c>
      <c r="AS17" s="282">
        <f t="shared" si="8"/>
        <v>7054.3982265569384</v>
      </c>
      <c r="AT17" s="282">
        <f t="shared" si="8"/>
        <v>7382.4114474759317</v>
      </c>
      <c r="AU17" s="282">
        <f t="shared" si="8"/>
        <v>10627.396487411823</v>
      </c>
      <c r="AV17" s="282">
        <f t="shared" si="8"/>
        <v>12740.928123843269</v>
      </c>
      <c r="AW17" s="282">
        <f t="shared" si="8"/>
        <v>12869.66535182509</v>
      </c>
      <c r="AX17" s="282">
        <f t="shared" si="8"/>
        <v>11146.8745975907</v>
      </c>
      <c r="AY17" s="282">
        <f t="shared" si="8"/>
        <v>9893.6901051318619</v>
      </c>
      <c r="AZ17" s="282">
        <f t="shared" si="8"/>
        <v>8243.817913045883</v>
      </c>
      <c r="BA17" s="282">
        <f t="shared" si="8"/>
        <v>6299.2686912333193</v>
      </c>
      <c r="BB17" s="282">
        <f t="shared" si="8"/>
        <v>5662.8124972052938</v>
      </c>
      <c r="BC17" s="282">
        <f t="shared" si="8"/>
        <v>5158.1448909506271</v>
      </c>
      <c r="BD17" s="282">
        <f t="shared" si="8"/>
        <v>4485.5061614920078</v>
      </c>
      <c r="BE17" s="282">
        <f t="shared" si="8"/>
        <v>3996.5422524320475</v>
      </c>
      <c r="BF17" s="282">
        <f t="shared" si="8"/>
        <v>3937.1418415208173</v>
      </c>
      <c r="BG17" s="282">
        <f t="shared" si="8"/>
        <v>3758.9693540512753</v>
      </c>
      <c r="BH17" s="282">
        <f t="shared" si="8"/>
        <v>3148.0556018080802</v>
      </c>
      <c r="BI17" s="282">
        <f t="shared" si="8"/>
        <v>3215.6188746237895</v>
      </c>
      <c r="BJ17" s="282">
        <f t="shared" si="8"/>
        <v>3300.8235518223969</v>
      </c>
      <c r="BK17" s="282">
        <f t="shared" si="8"/>
        <v>2949.3911680722358</v>
      </c>
      <c r="BL17" s="282">
        <f t="shared" si="8"/>
        <v>3659.9004022462195</v>
      </c>
      <c r="BM17" s="282">
        <f t="shared" si="8"/>
        <v>5906.3262455089944</v>
      </c>
      <c r="BN17" s="282">
        <f t="shared" si="8"/>
        <v>5539.4096308458966</v>
      </c>
      <c r="BO17" s="282">
        <f t="shared" si="8"/>
        <v>6018.3859749591411</v>
      </c>
      <c r="BP17" s="282">
        <f t="shared" ref="BP17:CC17" si="9">SUM(BP19,BP18,BP24,BP25)</f>
        <v>6179.687604641329</v>
      </c>
      <c r="BQ17" s="282">
        <f t="shared" si="9"/>
        <v>5100.4380077876785</v>
      </c>
      <c r="BR17" s="282">
        <f t="shared" si="9"/>
        <v>3614.9454961670017</v>
      </c>
      <c r="BS17" s="282">
        <f t="shared" si="9"/>
        <v>3221.7489600935282</v>
      </c>
      <c r="BT17" s="282">
        <f t="shared" si="9"/>
        <v>3880.3120141574723</v>
      </c>
      <c r="BU17" s="282">
        <f t="shared" si="9"/>
        <v>5496.8472840019658</v>
      </c>
      <c r="BV17" s="282">
        <f t="shared" si="9"/>
        <v>10156.772649939729</v>
      </c>
      <c r="BW17" s="282">
        <f t="shared" si="9"/>
        <v>20118.878143025027</v>
      </c>
      <c r="BX17" s="282">
        <f t="shared" si="9"/>
        <v>38563.978754178432</v>
      </c>
      <c r="BY17" s="282">
        <f t="shared" si="9"/>
        <v>41873.438352571131</v>
      </c>
      <c r="BZ17" s="282">
        <f t="shared" si="9"/>
        <v>42679.67702156688</v>
      </c>
      <c r="CA17" s="282">
        <f t="shared" si="9"/>
        <v>45297.949890685748</v>
      </c>
      <c r="CB17" s="282">
        <f t="shared" si="9"/>
        <v>50373.446882855678</v>
      </c>
      <c r="CC17" s="283">
        <f t="shared" si="9"/>
        <v>57990.013301117622</v>
      </c>
    </row>
    <row r="18" spans="1:81" ht="26.25" customHeight="1" x14ac:dyDescent="0.4">
      <c r="A18" s="293"/>
      <c r="B18" s="65" t="s">
        <v>729</v>
      </c>
      <c r="C18" s="218"/>
      <c r="D18" s="174">
        <v>0</v>
      </c>
      <c r="E18" s="174">
        <v>0</v>
      </c>
      <c r="F18" s="174">
        <v>0</v>
      </c>
      <c r="G18" s="174">
        <v>0</v>
      </c>
      <c r="H18" s="174">
        <v>0</v>
      </c>
      <c r="I18" s="174">
        <v>0</v>
      </c>
      <c r="J18" s="174">
        <v>0</v>
      </c>
      <c r="K18" s="174">
        <v>0</v>
      </c>
      <c r="L18" s="174">
        <v>0</v>
      </c>
      <c r="M18" s="174">
        <v>0</v>
      </c>
      <c r="N18" s="174">
        <v>0</v>
      </c>
      <c r="O18" s="174">
        <v>0</v>
      </c>
      <c r="P18" s="174">
        <v>0</v>
      </c>
      <c r="Q18" s="174">
        <v>0</v>
      </c>
      <c r="R18" s="174">
        <v>0</v>
      </c>
      <c r="S18" s="174">
        <v>0</v>
      </c>
      <c r="T18" s="174">
        <v>0</v>
      </c>
      <c r="U18" s="174">
        <v>0</v>
      </c>
      <c r="V18" s="174">
        <v>0</v>
      </c>
      <c r="W18" s="174">
        <v>0</v>
      </c>
      <c r="X18" s="174">
        <v>0</v>
      </c>
      <c r="Y18" s="174">
        <v>0</v>
      </c>
      <c r="Z18" s="174">
        <v>0</v>
      </c>
      <c r="AA18" s="174">
        <v>0</v>
      </c>
      <c r="AB18" s="174">
        <v>0</v>
      </c>
      <c r="AC18" s="174">
        <v>0</v>
      </c>
      <c r="AD18" s="174">
        <v>0</v>
      </c>
      <c r="AE18" s="174">
        <v>0</v>
      </c>
      <c r="AF18" s="174">
        <v>0</v>
      </c>
      <c r="AG18" s="174">
        <v>0</v>
      </c>
      <c r="AH18" s="174">
        <v>2632.2435092502274</v>
      </c>
      <c r="AI18" s="174">
        <v>2287.5848991753146</v>
      </c>
      <c r="AJ18" s="174">
        <v>2915.5014409456667</v>
      </c>
      <c r="AK18" s="174">
        <v>5023.0009103779839</v>
      </c>
      <c r="AL18" s="174">
        <v>7942.9436282815414</v>
      </c>
      <c r="AM18" s="174">
        <v>9618.4591598530078</v>
      </c>
      <c r="AN18" s="174">
        <v>10422.689961758419</v>
      </c>
      <c r="AO18" s="174">
        <v>11154.204817876423</v>
      </c>
      <c r="AP18" s="174">
        <v>11020.219533714682</v>
      </c>
      <c r="AQ18" s="174">
        <v>9591.4640072195834</v>
      </c>
      <c r="AR18" s="174">
        <v>6879.5738574379393</v>
      </c>
      <c r="AS18" s="174">
        <v>5516.6052098499604</v>
      </c>
      <c r="AT18" s="174">
        <v>5697.1146366920375</v>
      </c>
      <c r="AU18" s="174">
        <v>7690.6423183939623</v>
      </c>
      <c r="AV18" s="174">
        <v>9599.6548021703602</v>
      </c>
      <c r="AW18" s="174">
        <v>9992.6415464644069</v>
      </c>
      <c r="AX18" s="174">
        <v>8912.3644503676442</v>
      </c>
      <c r="AY18" s="174">
        <v>8053.7823934860835</v>
      </c>
      <c r="AZ18" s="174">
        <v>3804.0543350679163</v>
      </c>
      <c r="BA18" s="174">
        <v>0</v>
      </c>
      <c r="BB18" s="174">
        <v>0</v>
      </c>
      <c r="BC18" s="174">
        <v>0</v>
      </c>
      <c r="BD18" s="174">
        <v>0</v>
      </c>
      <c r="BE18" s="174">
        <v>0</v>
      </c>
      <c r="BF18" s="174">
        <v>0</v>
      </c>
      <c r="BG18" s="174">
        <v>0</v>
      </c>
      <c r="BH18" s="174">
        <v>0</v>
      </c>
      <c r="BI18" s="174">
        <v>0</v>
      </c>
      <c r="BJ18" s="174">
        <v>0</v>
      </c>
      <c r="BK18" s="174">
        <v>0</v>
      </c>
      <c r="BL18" s="174">
        <v>0</v>
      </c>
      <c r="BM18" s="174">
        <v>0</v>
      </c>
      <c r="BN18" s="174">
        <v>0</v>
      </c>
      <c r="BO18" s="174">
        <v>0</v>
      </c>
      <c r="BP18" s="174">
        <v>0</v>
      </c>
      <c r="BQ18" s="174">
        <v>0</v>
      </c>
      <c r="BR18" s="174">
        <v>0</v>
      </c>
      <c r="BS18" s="174">
        <v>0</v>
      </c>
      <c r="BT18" s="174">
        <v>0</v>
      </c>
      <c r="BU18" s="174">
        <v>0</v>
      </c>
      <c r="BV18" s="174">
        <v>0</v>
      </c>
      <c r="BW18" s="174">
        <v>0</v>
      </c>
      <c r="BX18" s="174">
        <v>0</v>
      </c>
      <c r="BY18" s="174">
        <v>0</v>
      </c>
      <c r="BZ18" s="174">
        <v>0</v>
      </c>
      <c r="CA18" s="174">
        <v>0</v>
      </c>
      <c r="CB18" s="174">
        <v>0</v>
      </c>
      <c r="CC18" s="197">
        <v>0</v>
      </c>
    </row>
    <row r="19" spans="1:81" ht="26.25" customHeight="1" x14ac:dyDescent="0.4">
      <c r="A19" s="293"/>
      <c r="B19" s="65" t="s">
        <v>730</v>
      </c>
      <c r="C19" s="49"/>
      <c r="D19" s="174">
        <f t="shared" ref="D19:AI19" si="10">SUM(D20,D21)</f>
        <v>0</v>
      </c>
      <c r="E19" s="174">
        <f t="shared" si="10"/>
        <v>0</v>
      </c>
      <c r="F19" s="174">
        <f t="shared" si="10"/>
        <v>0</v>
      </c>
      <c r="G19" s="174">
        <f t="shared" si="10"/>
        <v>0</v>
      </c>
      <c r="H19" s="174">
        <f t="shared" si="10"/>
        <v>0</v>
      </c>
      <c r="I19" s="174">
        <f t="shared" si="10"/>
        <v>0</v>
      </c>
      <c r="J19" s="174">
        <f t="shared" si="10"/>
        <v>0</v>
      </c>
      <c r="K19" s="174">
        <f t="shared" si="10"/>
        <v>0</v>
      </c>
      <c r="L19" s="174">
        <f t="shared" si="10"/>
        <v>0</v>
      </c>
      <c r="M19" s="174">
        <f t="shared" si="10"/>
        <v>0</v>
      </c>
      <c r="N19" s="174">
        <f t="shared" si="10"/>
        <v>0</v>
      </c>
      <c r="O19" s="174">
        <f t="shared" si="10"/>
        <v>0</v>
      </c>
      <c r="P19" s="174">
        <f t="shared" si="10"/>
        <v>0</v>
      </c>
      <c r="Q19" s="174">
        <f t="shared" si="10"/>
        <v>0</v>
      </c>
      <c r="R19" s="174">
        <f t="shared" si="10"/>
        <v>0</v>
      </c>
      <c r="S19" s="174">
        <f t="shared" si="10"/>
        <v>0</v>
      </c>
      <c r="T19" s="174">
        <f t="shared" si="10"/>
        <v>0</v>
      </c>
      <c r="U19" s="174">
        <f t="shared" si="10"/>
        <v>0</v>
      </c>
      <c r="V19" s="174">
        <f t="shared" si="10"/>
        <v>0</v>
      </c>
      <c r="W19" s="174">
        <f t="shared" si="10"/>
        <v>0</v>
      </c>
      <c r="X19" s="174">
        <f t="shared" si="10"/>
        <v>0</v>
      </c>
      <c r="Y19" s="174">
        <f t="shared" si="10"/>
        <v>0</v>
      </c>
      <c r="Z19" s="174">
        <f t="shared" si="10"/>
        <v>0</v>
      </c>
      <c r="AA19" s="174">
        <f t="shared" si="10"/>
        <v>0</v>
      </c>
      <c r="AB19" s="174">
        <f t="shared" si="10"/>
        <v>0</v>
      </c>
      <c r="AC19" s="174">
        <f t="shared" si="10"/>
        <v>0</v>
      </c>
      <c r="AD19" s="174">
        <f t="shared" si="10"/>
        <v>0</v>
      </c>
      <c r="AE19" s="174">
        <f t="shared" si="10"/>
        <v>0</v>
      </c>
      <c r="AF19" s="174">
        <f t="shared" si="10"/>
        <v>0</v>
      </c>
      <c r="AG19" s="174">
        <f t="shared" si="10"/>
        <v>0</v>
      </c>
      <c r="AH19" s="174">
        <f t="shared" si="10"/>
        <v>0</v>
      </c>
      <c r="AI19" s="174">
        <f t="shared" si="10"/>
        <v>0</v>
      </c>
      <c r="AJ19" s="174">
        <f t="shared" ref="AJ19:BO19" si="11">SUM(AJ20,AJ21)</f>
        <v>0</v>
      </c>
      <c r="AK19" s="174">
        <f t="shared" si="11"/>
        <v>0</v>
      </c>
      <c r="AL19" s="174">
        <f t="shared" si="11"/>
        <v>0</v>
      </c>
      <c r="AM19" s="174">
        <f t="shared" si="11"/>
        <v>0</v>
      </c>
      <c r="AN19" s="174">
        <f t="shared" si="11"/>
        <v>0</v>
      </c>
      <c r="AO19" s="174">
        <f t="shared" si="11"/>
        <v>0</v>
      </c>
      <c r="AP19" s="174">
        <f t="shared" si="11"/>
        <v>0</v>
      </c>
      <c r="AQ19" s="174">
        <f t="shared" si="11"/>
        <v>0</v>
      </c>
      <c r="AR19" s="174">
        <f t="shared" si="11"/>
        <v>0</v>
      </c>
      <c r="AS19" s="174">
        <f t="shared" si="11"/>
        <v>0</v>
      </c>
      <c r="AT19" s="174">
        <f t="shared" si="11"/>
        <v>0</v>
      </c>
      <c r="AU19" s="174">
        <f t="shared" si="11"/>
        <v>0</v>
      </c>
      <c r="AV19" s="174">
        <f t="shared" si="11"/>
        <v>0</v>
      </c>
      <c r="AW19" s="174">
        <f t="shared" si="11"/>
        <v>0</v>
      </c>
      <c r="AX19" s="174">
        <f t="shared" si="11"/>
        <v>0</v>
      </c>
      <c r="AY19" s="174">
        <f t="shared" si="11"/>
        <v>0</v>
      </c>
      <c r="AZ19" s="174">
        <f t="shared" si="11"/>
        <v>3492.7040176232754</v>
      </c>
      <c r="BA19" s="174">
        <f t="shared" si="11"/>
        <v>6299.2686912333193</v>
      </c>
      <c r="BB19" s="174">
        <f t="shared" si="11"/>
        <v>5662.8124972052938</v>
      </c>
      <c r="BC19" s="174">
        <f t="shared" si="11"/>
        <v>5158.1448909506271</v>
      </c>
      <c r="BD19" s="174">
        <f t="shared" si="11"/>
        <v>4485.5061614920078</v>
      </c>
      <c r="BE19" s="174">
        <f t="shared" si="11"/>
        <v>3996.5422524320475</v>
      </c>
      <c r="BF19" s="174">
        <f t="shared" si="11"/>
        <v>3937.1418415208173</v>
      </c>
      <c r="BG19" s="174">
        <f t="shared" si="11"/>
        <v>3758.9693540512753</v>
      </c>
      <c r="BH19" s="174">
        <f t="shared" si="11"/>
        <v>3148.0556018080802</v>
      </c>
      <c r="BI19" s="174">
        <f t="shared" si="11"/>
        <v>3215.6188746237895</v>
      </c>
      <c r="BJ19" s="174">
        <f t="shared" si="11"/>
        <v>3300.8235518223969</v>
      </c>
      <c r="BK19" s="174">
        <f t="shared" si="11"/>
        <v>2949.3911680722358</v>
      </c>
      <c r="BL19" s="174">
        <f t="shared" si="11"/>
        <v>3659.9004022462195</v>
      </c>
      <c r="BM19" s="174">
        <f t="shared" si="11"/>
        <v>5906.3262455089944</v>
      </c>
      <c r="BN19" s="174">
        <f t="shared" si="11"/>
        <v>5539.4096308458966</v>
      </c>
      <c r="BO19" s="174">
        <f t="shared" si="11"/>
        <v>6018.3859749591411</v>
      </c>
      <c r="BP19" s="174">
        <f t="shared" ref="BP19:CC19" si="12">SUM(BP20,BP21)</f>
        <v>6179.687604641329</v>
      </c>
      <c r="BQ19" s="174">
        <f t="shared" si="12"/>
        <v>5093.5603747466803</v>
      </c>
      <c r="BR19" s="174">
        <f t="shared" si="12"/>
        <v>3549.9125154665744</v>
      </c>
      <c r="BS19" s="174">
        <f t="shared" si="12"/>
        <v>2657.8130704590903</v>
      </c>
      <c r="BT19" s="174">
        <f t="shared" si="12"/>
        <v>2102.5525369165161</v>
      </c>
      <c r="BU19" s="174">
        <f t="shared" si="12"/>
        <v>1836.4784580559469</v>
      </c>
      <c r="BV19" s="174">
        <f t="shared" si="12"/>
        <v>1398.3498986848742</v>
      </c>
      <c r="BW19" s="174">
        <f t="shared" si="12"/>
        <v>751.81991812478304</v>
      </c>
      <c r="BX19" s="174">
        <f t="shared" si="12"/>
        <v>1017.1408230825234</v>
      </c>
      <c r="BY19" s="174">
        <f t="shared" si="12"/>
        <v>600.67585611114202</v>
      </c>
      <c r="BZ19" s="174">
        <f t="shared" si="12"/>
        <v>397.45379330935873</v>
      </c>
      <c r="CA19" s="174">
        <f t="shared" si="12"/>
        <v>181.1910576320131</v>
      </c>
      <c r="CB19" s="174">
        <f t="shared" si="12"/>
        <v>147.76626490212271</v>
      </c>
      <c r="CC19" s="197">
        <f t="shared" si="12"/>
        <v>144.84075549919839</v>
      </c>
    </row>
    <row r="20" spans="1:81" x14ac:dyDescent="0.4">
      <c r="A20" s="293"/>
      <c r="B20" s="178" t="s">
        <v>224</v>
      </c>
      <c r="C20" s="49"/>
      <c r="D20" s="174">
        <v>0</v>
      </c>
      <c r="E20" s="174">
        <v>0</v>
      </c>
      <c r="F20" s="174">
        <v>0</v>
      </c>
      <c r="G20" s="174">
        <v>0</v>
      </c>
      <c r="H20" s="174">
        <v>0</v>
      </c>
      <c r="I20" s="174">
        <v>0</v>
      </c>
      <c r="J20" s="174">
        <v>0</v>
      </c>
      <c r="K20" s="174">
        <v>0</v>
      </c>
      <c r="L20" s="174">
        <v>0</v>
      </c>
      <c r="M20" s="174">
        <v>0</v>
      </c>
      <c r="N20" s="174">
        <v>0</v>
      </c>
      <c r="O20" s="174">
        <v>0</v>
      </c>
      <c r="P20" s="174">
        <v>0</v>
      </c>
      <c r="Q20" s="174">
        <v>0</v>
      </c>
      <c r="R20" s="174">
        <v>0</v>
      </c>
      <c r="S20" s="174">
        <v>0</v>
      </c>
      <c r="T20" s="174">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0</v>
      </c>
      <c r="AW20" s="174">
        <v>0</v>
      </c>
      <c r="AX20" s="174">
        <v>0</v>
      </c>
      <c r="AY20" s="174">
        <v>0</v>
      </c>
      <c r="AZ20" s="174">
        <v>536.51518003890487</v>
      </c>
      <c r="BA20" s="174">
        <v>768.51910931939733</v>
      </c>
      <c r="BB20" s="174">
        <v>754.85851362796836</v>
      </c>
      <c r="BC20" s="174">
        <v>727.38063132564412</v>
      </c>
      <c r="BD20" s="174">
        <v>695.58011564124138</v>
      </c>
      <c r="BE20" s="174">
        <v>720.54200733633047</v>
      </c>
      <c r="BF20" s="174">
        <v>778.16292569620441</v>
      </c>
      <c r="BG20" s="174">
        <v>744.99507840815397</v>
      </c>
      <c r="BH20" s="174">
        <v>635.80788961703149</v>
      </c>
      <c r="BI20" s="174">
        <v>676.51934794978933</v>
      </c>
      <c r="BJ20" s="174">
        <v>646.58936360558164</v>
      </c>
      <c r="BK20" s="174">
        <v>557.946963569785</v>
      </c>
      <c r="BL20" s="174">
        <v>932.26141247968928</v>
      </c>
      <c r="BM20" s="174">
        <v>1372.7896459109127</v>
      </c>
      <c r="BN20" s="174">
        <v>992.05769993771742</v>
      </c>
      <c r="BO20" s="174">
        <v>914.68627087260757</v>
      </c>
      <c r="BP20" s="174">
        <v>791.71738070460299</v>
      </c>
      <c r="BQ20" s="174">
        <v>618.44336664500668</v>
      </c>
      <c r="BR20" s="174">
        <v>427.6177006107809</v>
      </c>
      <c r="BS20" s="174">
        <v>356.01765108538365</v>
      </c>
      <c r="BT20" s="174">
        <v>296.26499440670125</v>
      </c>
      <c r="BU20" s="174">
        <v>247.06762546965965</v>
      </c>
      <c r="BV20" s="174">
        <v>166.75811087640457</v>
      </c>
      <c r="BW20" s="174">
        <v>116.67065902989485</v>
      </c>
      <c r="BX20" s="174">
        <v>589.59564250670314</v>
      </c>
      <c r="BY20" s="174">
        <v>282.07138759363266</v>
      </c>
      <c r="BZ20" s="174">
        <v>191.08471296785407</v>
      </c>
      <c r="CA20" s="174">
        <v>166.40396609971148</v>
      </c>
      <c r="CB20" s="174">
        <v>147.76626490212271</v>
      </c>
      <c r="CC20" s="197">
        <v>144.84075549919839</v>
      </c>
    </row>
    <row r="21" spans="1:81" x14ac:dyDescent="0.4">
      <c r="A21" s="293"/>
      <c r="B21" s="178" t="s">
        <v>234</v>
      </c>
      <c r="C21" s="49"/>
      <c r="D21" s="174">
        <v>0</v>
      </c>
      <c r="E21" s="174">
        <v>0</v>
      </c>
      <c r="F21" s="174">
        <v>0</v>
      </c>
      <c r="G21" s="174">
        <v>0</v>
      </c>
      <c r="H21" s="174">
        <v>0</v>
      </c>
      <c r="I21" s="174">
        <v>0</v>
      </c>
      <c r="J21" s="174">
        <v>0</v>
      </c>
      <c r="K21" s="174">
        <v>0</v>
      </c>
      <c r="L21" s="174">
        <v>0</v>
      </c>
      <c r="M21" s="174">
        <v>0</v>
      </c>
      <c r="N21" s="174">
        <v>0</v>
      </c>
      <c r="O21" s="174">
        <v>0</v>
      </c>
      <c r="P21" s="174">
        <v>0</v>
      </c>
      <c r="Q21" s="174">
        <v>0</v>
      </c>
      <c r="R21" s="174">
        <v>0</v>
      </c>
      <c r="S21" s="174">
        <v>0</v>
      </c>
      <c r="T21" s="174">
        <v>0</v>
      </c>
      <c r="U21" s="174">
        <v>0</v>
      </c>
      <c r="V21" s="174">
        <v>0</v>
      </c>
      <c r="W21" s="174">
        <v>0</v>
      </c>
      <c r="X21" s="174">
        <v>0</v>
      </c>
      <c r="Y21" s="174">
        <v>0</v>
      </c>
      <c r="Z21" s="174">
        <v>0</v>
      </c>
      <c r="AA21" s="174">
        <v>0</v>
      </c>
      <c r="AB21" s="174">
        <v>0</v>
      </c>
      <c r="AC21" s="174">
        <v>0</v>
      </c>
      <c r="AD21" s="174">
        <v>0</v>
      </c>
      <c r="AE21" s="174">
        <v>0</v>
      </c>
      <c r="AF21" s="174">
        <v>0</v>
      </c>
      <c r="AG21" s="174">
        <v>0</v>
      </c>
      <c r="AH21" s="174">
        <v>0</v>
      </c>
      <c r="AI21" s="174">
        <v>0</v>
      </c>
      <c r="AJ21" s="174">
        <v>0</v>
      </c>
      <c r="AK21" s="174">
        <v>0</v>
      </c>
      <c r="AL21" s="174">
        <v>0</v>
      </c>
      <c r="AM21" s="174">
        <v>0</v>
      </c>
      <c r="AN21" s="174">
        <v>0</v>
      </c>
      <c r="AO21" s="174">
        <v>0</v>
      </c>
      <c r="AP21" s="174">
        <v>0</v>
      </c>
      <c r="AQ21" s="174">
        <v>0</v>
      </c>
      <c r="AR21" s="174">
        <v>0</v>
      </c>
      <c r="AS21" s="174">
        <v>0</v>
      </c>
      <c r="AT21" s="174">
        <v>0</v>
      </c>
      <c r="AU21" s="174">
        <v>0</v>
      </c>
      <c r="AV21" s="174">
        <v>0</v>
      </c>
      <c r="AW21" s="174">
        <v>0</v>
      </c>
      <c r="AX21" s="174">
        <v>0</v>
      </c>
      <c r="AY21" s="174">
        <v>0</v>
      </c>
      <c r="AZ21" s="174">
        <v>2956.1888375843705</v>
      </c>
      <c r="BA21" s="174">
        <v>5530.7495819139222</v>
      </c>
      <c r="BB21" s="174">
        <v>4907.9539835773257</v>
      </c>
      <c r="BC21" s="174">
        <v>4430.7642596249825</v>
      </c>
      <c r="BD21" s="174">
        <v>3789.9260458507661</v>
      </c>
      <c r="BE21" s="174">
        <v>3276.0002450957172</v>
      </c>
      <c r="BF21" s="174">
        <v>3158.9789158246126</v>
      </c>
      <c r="BG21" s="174">
        <v>3013.9742756431215</v>
      </c>
      <c r="BH21" s="174">
        <v>2512.2477121910488</v>
      </c>
      <c r="BI21" s="174">
        <v>2539.0995266740001</v>
      </c>
      <c r="BJ21" s="174">
        <v>2654.2341882168153</v>
      </c>
      <c r="BK21" s="174">
        <v>2391.4442045024507</v>
      </c>
      <c r="BL21" s="174">
        <v>2727.6389897665304</v>
      </c>
      <c r="BM21" s="174">
        <v>4533.5365995980819</v>
      </c>
      <c r="BN21" s="174">
        <v>4547.3519309081794</v>
      </c>
      <c r="BO21" s="174">
        <v>5103.6997040865335</v>
      </c>
      <c r="BP21" s="174">
        <v>5387.9702239367261</v>
      </c>
      <c r="BQ21" s="174">
        <v>4475.1170081016735</v>
      </c>
      <c r="BR21" s="174">
        <v>3122.2948148557934</v>
      </c>
      <c r="BS21" s="174">
        <v>2301.7954193737069</v>
      </c>
      <c r="BT21" s="174">
        <v>1806.2875425098148</v>
      </c>
      <c r="BU21" s="174">
        <v>1589.4108325862874</v>
      </c>
      <c r="BV21" s="174">
        <v>1231.5917878084697</v>
      </c>
      <c r="BW21" s="174">
        <v>635.14925909488818</v>
      </c>
      <c r="BX21" s="174">
        <v>427.54518057582021</v>
      </c>
      <c r="BY21" s="174">
        <v>318.60446851750936</v>
      </c>
      <c r="BZ21" s="174">
        <v>206.36908034150463</v>
      </c>
      <c r="CA21" s="174">
        <v>14.787091532301618</v>
      </c>
      <c r="CB21" s="174">
        <v>0</v>
      </c>
      <c r="CC21" s="197">
        <v>0</v>
      </c>
    </row>
    <row r="22" spans="1:81" x14ac:dyDescent="0.4">
      <c r="A22" s="293"/>
      <c r="B22" s="264" t="s">
        <v>395</v>
      </c>
      <c r="C22" s="65"/>
      <c r="D22" s="174">
        <v>0</v>
      </c>
      <c r="E22" s="174">
        <v>0</v>
      </c>
      <c r="F22" s="174">
        <v>0</v>
      </c>
      <c r="G22" s="174">
        <v>0</v>
      </c>
      <c r="H22" s="174">
        <v>0</v>
      </c>
      <c r="I22" s="174">
        <v>0</v>
      </c>
      <c r="J22" s="174">
        <v>0</v>
      </c>
      <c r="K22" s="174">
        <v>0</v>
      </c>
      <c r="L22" s="174">
        <v>0</v>
      </c>
      <c r="M22" s="174">
        <v>0</v>
      </c>
      <c r="N22" s="174">
        <v>0</v>
      </c>
      <c r="O22" s="174">
        <v>0</v>
      </c>
      <c r="P22" s="174">
        <v>0</v>
      </c>
      <c r="Q22" s="174">
        <v>0</v>
      </c>
      <c r="R22" s="174">
        <v>0</v>
      </c>
      <c r="S22" s="174">
        <v>0</v>
      </c>
      <c r="T22" s="174">
        <v>0</v>
      </c>
      <c r="U22" s="174">
        <v>0</v>
      </c>
      <c r="V22" s="174">
        <v>0</v>
      </c>
      <c r="W22" s="174">
        <v>0</v>
      </c>
      <c r="X22" s="174">
        <v>0</v>
      </c>
      <c r="Y22" s="174">
        <v>0</v>
      </c>
      <c r="Z22" s="174">
        <v>0</v>
      </c>
      <c r="AA22" s="174">
        <v>0</v>
      </c>
      <c r="AB22" s="174">
        <v>0</v>
      </c>
      <c r="AC22" s="174">
        <v>0</v>
      </c>
      <c r="AD22" s="174">
        <v>0</v>
      </c>
      <c r="AE22" s="174">
        <v>0</v>
      </c>
      <c r="AF22" s="174">
        <v>0</v>
      </c>
      <c r="AG22" s="174">
        <v>0</v>
      </c>
      <c r="AH22" s="174">
        <v>0</v>
      </c>
      <c r="AI22" s="174">
        <v>0</v>
      </c>
      <c r="AJ22" s="174">
        <v>0</v>
      </c>
      <c r="AK22" s="174">
        <v>0</v>
      </c>
      <c r="AL22" s="174">
        <v>0</v>
      </c>
      <c r="AM22" s="174">
        <v>0</v>
      </c>
      <c r="AN22" s="174">
        <v>0</v>
      </c>
      <c r="AO22" s="174">
        <v>0</v>
      </c>
      <c r="AP22" s="174">
        <v>0</v>
      </c>
      <c r="AQ22" s="174">
        <v>0</v>
      </c>
      <c r="AR22" s="174">
        <v>0</v>
      </c>
      <c r="AS22" s="174">
        <v>0</v>
      </c>
      <c r="AT22" s="174">
        <v>0</v>
      </c>
      <c r="AU22" s="174">
        <v>0</v>
      </c>
      <c r="AV22" s="174">
        <v>0</v>
      </c>
      <c r="AW22" s="174">
        <v>0</v>
      </c>
      <c r="AX22" s="174">
        <v>0</v>
      </c>
      <c r="AY22" s="174">
        <v>0</v>
      </c>
      <c r="AZ22" s="174">
        <v>345.54894302001833</v>
      </c>
      <c r="BA22" s="174">
        <v>533.90954694531695</v>
      </c>
      <c r="BB22" s="174">
        <v>485.47129042545686</v>
      </c>
      <c r="BC22" s="174">
        <v>451.62287384140649</v>
      </c>
      <c r="BD22" s="174">
        <v>474.66167719850051</v>
      </c>
      <c r="BE22" s="174">
        <v>435.61201849378085</v>
      </c>
      <c r="BF22" s="174">
        <v>434.82641225225126</v>
      </c>
      <c r="BG22" s="174">
        <v>375.85059464194421</v>
      </c>
      <c r="BH22" s="174">
        <v>204.03756002742608</v>
      </c>
      <c r="BI22" s="174">
        <v>33.563537202254039</v>
      </c>
      <c r="BJ22" s="174">
        <v>16.538778088193276</v>
      </c>
      <c r="BK22" s="174">
        <v>0</v>
      </c>
      <c r="BL22" s="174">
        <v>0</v>
      </c>
      <c r="BM22" s="174">
        <v>0</v>
      </c>
      <c r="BN22" s="174">
        <v>0</v>
      </c>
      <c r="BO22" s="174">
        <v>0</v>
      </c>
      <c r="BP22" s="174">
        <v>0</v>
      </c>
      <c r="BQ22" s="174">
        <v>0</v>
      </c>
      <c r="BR22" s="174">
        <v>0</v>
      </c>
      <c r="BS22" s="174">
        <v>0</v>
      </c>
      <c r="BT22" s="174">
        <v>0</v>
      </c>
      <c r="BU22" s="174">
        <v>0</v>
      </c>
      <c r="BV22" s="174">
        <v>0</v>
      </c>
      <c r="BW22" s="174">
        <v>0</v>
      </c>
      <c r="BX22" s="174">
        <v>0</v>
      </c>
      <c r="BY22" s="174">
        <v>0</v>
      </c>
      <c r="BZ22" s="174">
        <v>0</v>
      </c>
      <c r="CA22" s="174">
        <v>0</v>
      </c>
      <c r="CB22" s="174">
        <v>0</v>
      </c>
      <c r="CC22" s="197">
        <v>0</v>
      </c>
    </row>
    <row r="23" spans="1:81" x14ac:dyDescent="0.4">
      <c r="A23" s="293"/>
      <c r="B23" s="264" t="s">
        <v>408</v>
      </c>
      <c r="C23" s="65"/>
      <c r="D23" s="174">
        <v>0</v>
      </c>
      <c r="E23" s="174">
        <v>0</v>
      </c>
      <c r="F23" s="174">
        <v>0</v>
      </c>
      <c r="G23" s="174">
        <v>0</v>
      </c>
      <c r="H23" s="174">
        <v>0</v>
      </c>
      <c r="I23" s="174">
        <v>0</v>
      </c>
      <c r="J23" s="174">
        <v>0</v>
      </c>
      <c r="K23" s="174">
        <v>0</v>
      </c>
      <c r="L23" s="174">
        <v>0</v>
      </c>
      <c r="M23" s="174">
        <v>0</v>
      </c>
      <c r="N23" s="174">
        <v>0</v>
      </c>
      <c r="O23" s="174">
        <v>0</v>
      </c>
      <c r="P23" s="174">
        <v>0</v>
      </c>
      <c r="Q23" s="174">
        <v>0</v>
      </c>
      <c r="R23" s="174">
        <v>0</v>
      </c>
      <c r="S23" s="174">
        <v>0</v>
      </c>
      <c r="T23" s="174">
        <v>0</v>
      </c>
      <c r="U23" s="174">
        <v>0</v>
      </c>
      <c r="V23" s="174">
        <v>0</v>
      </c>
      <c r="W23" s="174">
        <v>0</v>
      </c>
      <c r="X23" s="174">
        <v>0</v>
      </c>
      <c r="Y23" s="174">
        <v>0</v>
      </c>
      <c r="Z23" s="174">
        <v>0</v>
      </c>
      <c r="AA23" s="174">
        <v>0</v>
      </c>
      <c r="AB23" s="174">
        <v>0</v>
      </c>
      <c r="AC23" s="174">
        <v>0</v>
      </c>
      <c r="AD23" s="174">
        <v>0</v>
      </c>
      <c r="AE23" s="174">
        <v>0</v>
      </c>
      <c r="AF23" s="174">
        <v>0</v>
      </c>
      <c r="AG23" s="174">
        <v>0</v>
      </c>
      <c r="AH23" s="174">
        <v>0</v>
      </c>
      <c r="AI23" s="174">
        <v>0</v>
      </c>
      <c r="AJ23" s="174">
        <v>0</v>
      </c>
      <c r="AK23" s="174">
        <v>0</v>
      </c>
      <c r="AL23" s="174">
        <v>0</v>
      </c>
      <c r="AM23" s="174">
        <v>0</v>
      </c>
      <c r="AN23" s="174">
        <v>0</v>
      </c>
      <c r="AO23" s="174">
        <v>0</v>
      </c>
      <c r="AP23" s="174">
        <v>0</v>
      </c>
      <c r="AQ23" s="174">
        <v>0</v>
      </c>
      <c r="AR23" s="174">
        <v>0</v>
      </c>
      <c r="AS23" s="174">
        <v>0</v>
      </c>
      <c r="AT23" s="174">
        <v>0</v>
      </c>
      <c r="AU23" s="174">
        <v>0</v>
      </c>
      <c r="AV23" s="174">
        <v>0</v>
      </c>
      <c r="AW23" s="174">
        <v>0</v>
      </c>
      <c r="AX23" s="174">
        <v>0</v>
      </c>
      <c r="AY23" s="174">
        <v>0</v>
      </c>
      <c r="AZ23" s="174">
        <v>2610.6398945643523</v>
      </c>
      <c r="BA23" s="174">
        <v>4996.8400349686053</v>
      </c>
      <c r="BB23" s="174">
        <v>4422.4826931518692</v>
      </c>
      <c r="BC23" s="174">
        <v>3979.141385783576</v>
      </c>
      <c r="BD23" s="174">
        <v>3315.2643686522656</v>
      </c>
      <c r="BE23" s="174">
        <v>2840.3882266019364</v>
      </c>
      <c r="BF23" s="174">
        <v>2724.1525035723612</v>
      </c>
      <c r="BG23" s="174">
        <v>2638.1236810011774</v>
      </c>
      <c r="BH23" s="174">
        <v>2308.2101521636228</v>
      </c>
      <c r="BI23" s="174">
        <v>2505.5359894717458</v>
      </c>
      <c r="BJ23" s="174">
        <v>2637.6954101286224</v>
      </c>
      <c r="BK23" s="174">
        <v>2391.4442045024507</v>
      </c>
      <c r="BL23" s="174">
        <v>2727.6389897665304</v>
      </c>
      <c r="BM23" s="174">
        <v>4533.5365995980819</v>
      </c>
      <c r="BN23" s="174">
        <v>4547.3519309081794</v>
      </c>
      <c r="BO23" s="174">
        <v>5103.6997040865335</v>
      </c>
      <c r="BP23" s="174">
        <v>5387.9702239367261</v>
      </c>
      <c r="BQ23" s="174">
        <v>4475.1170081016735</v>
      </c>
      <c r="BR23" s="174">
        <v>3122.2948148557934</v>
      </c>
      <c r="BS23" s="174">
        <v>2301.7954193737069</v>
      </c>
      <c r="BT23" s="174">
        <v>1806.2875425098148</v>
      </c>
      <c r="BU23" s="174">
        <v>1589.4108325862874</v>
      </c>
      <c r="BV23" s="174">
        <v>1231.5917878084697</v>
      </c>
      <c r="BW23" s="174">
        <v>635.14925909488818</v>
      </c>
      <c r="BX23" s="174">
        <v>427.54518057582021</v>
      </c>
      <c r="BY23" s="174">
        <v>318.60446851750936</v>
      </c>
      <c r="BZ23" s="174">
        <v>206.36908034150463</v>
      </c>
      <c r="CA23" s="174">
        <v>14.787091532301618</v>
      </c>
      <c r="CB23" s="174">
        <v>0</v>
      </c>
      <c r="CC23" s="197">
        <v>0</v>
      </c>
    </row>
    <row r="24" spans="1:81" s="275" customFormat="1" ht="31.35" customHeight="1" x14ac:dyDescent="0.35">
      <c r="A24" s="458"/>
      <c r="B24" s="459" t="s">
        <v>272</v>
      </c>
      <c r="C24" s="460"/>
      <c r="D24" s="461">
        <v>530.92312860340041</v>
      </c>
      <c r="E24" s="461">
        <v>653.87374785892462</v>
      </c>
      <c r="F24" s="461">
        <v>564.82996512203863</v>
      </c>
      <c r="G24" s="461">
        <v>458.20698240114035</v>
      </c>
      <c r="H24" s="461">
        <v>760.5823108775686</v>
      </c>
      <c r="I24" s="461">
        <v>617.17675180561753</v>
      </c>
      <c r="J24" s="461">
        <v>427.74241005771307</v>
      </c>
      <c r="K24" s="461">
        <v>411.29077890164717</v>
      </c>
      <c r="L24" s="461">
        <v>515.18489151523875</v>
      </c>
      <c r="M24" s="461">
        <v>598.5209479120341</v>
      </c>
      <c r="N24" s="461">
        <v>1136.7662957981302</v>
      </c>
      <c r="O24" s="461">
        <v>959.35994207093279</v>
      </c>
      <c r="P24" s="461">
        <v>677.69838450964812</v>
      </c>
      <c r="Q24" s="461">
        <v>785.83148717260337</v>
      </c>
      <c r="R24" s="461">
        <v>1353.7850849759068</v>
      </c>
      <c r="S24" s="461">
        <v>1333.7526546352076</v>
      </c>
      <c r="T24" s="461">
        <v>885.16370770003925</v>
      </c>
      <c r="U24" s="461">
        <v>920.25423157857472</v>
      </c>
      <c r="V24" s="461">
        <v>1393.4268683802379</v>
      </c>
      <c r="W24" s="461">
        <v>2107.8945900659187</v>
      </c>
      <c r="X24" s="461">
        <v>2029.2331361138101</v>
      </c>
      <c r="Y24" s="461">
        <v>1956.4985775991511</v>
      </c>
      <c r="Z24" s="461">
        <v>2107.210872319406</v>
      </c>
      <c r="AA24" s="461">
        <v>3118.556399305503</v>
      </c>
      <c r="AB24" s="461">
        <v>2510.5769999041358</v>
      </c>
      <c r="AC24" s="461">
        <v>1921.090109024994</v>
      </c>
      <c r="AD24" s="461">
        <v>1964.150387755418</v>
      </c>
      <c r="AE24" s="461">
        <v>3348.4070191239139</v>
      </c>
      <c r="AF24" s="461">
        <v>3614.9723450788924</v>
      </c>
      <c r="AG24" s="461">
        <v>3575.8657487674518</v>
      </c>
      <c r="AH24" s="461">
        <v>3230.2483453323175</v>
      </c>
      <c r="AI24" s="461">
        <v>2856.2006484923145</v>
      </c>
      <c r="AJ24" s="461">
        <v>4700.0527007688324</v>
      </c>
      <c r="AK24" s="461">
        <v>5654.0485367208066</v>
      </c>
      <c r="AL24" s="461">
        <v>4641.3772662338579</v>
      </c>
      <c r="AM24" s="461">
        <v>4420.8883519496321</v>
      </c>
      <c r="AN24" s="461">
        <v>4409.3846540629447</v>
      </c>
      <c r="AO24" s="461">
        <v>4205.9875309932695</v>
      </c>
      <c r="AP24" s="461">
        <v>4407.0711880676336</v>
      </c>
      <c r="AQ24" s="461">
        <v>3533.1439340501456</v>
      </c>
      <c r="AR24" s="461">
        <v>2500.4709257307559</v>
      </c>
      <c r="AS24" s="461">
        <v>1537.7930167069781</v>
      </c>
      <c r="AT24" s="461">
        <v>1685.2968107838938</v>
      </c>
      <c r="AU24" s="461">
        <v>2936.7541690178605</v>
      </c>
      <c r="AV24" s="461">
        <v>3141.2733216729089</v>
      </c>
      <c r="AW24" s="461">
        <v>2877.0238053606818</v>
      </c>
      <c r="AX24" s="461">
        <v>2234.5101472230554</v>
      </c>
      <c r="AY24" s="461">
        <v>1839.9077116457788</v>
      </c>
      <c r="AZ24" s="461">
        <v>947.05956035469148</v>
      </c>
      <c r="BA24" s="461">
        <v>0</v>
      </c>
      <c r="BB24" s="461">
        <v>0</v>
      </c>
      <c r="BC24" s="461">
        <v>0</v>
      </c>
      <c r="BD24" s="461">
        <v>0</v>
      </c>
      <c r="BE24" s="461">
        <v>0</v>
      </c>
      <c r="BF24" s="461">
        <v>0</v>
      </c>
      <c r="BG24" s="461">
        <v>0</v>
      </c>
      <c r="BH24" s="461">
        <v>0</v>
      </c>
      <c r="BI24" s="461">
        <v>0</v>
      </c>
      <c r="BJ24" s="461">
        <v>0</v>
      </c>
      <c r="BK24" s="461">
        <v>0</v>
      </c>
      <c r="BL24" s="461">
        <v>0</v>
      </c>
      <c r="BM24" s="461">
        <v>0</v>
      </c>
      <c r="BN24" s="461">
        <v>0</v>
      </c>
      <c r="BO24" s="461">
        <v>0</v>
      </c>
      <c r="BP24" s="461">
        <v>0</v>
      </c>
      <c r="BQ24" s="461">
        <v>0</v>
      </c>
      <c r="BR24" s="461">
        <v>0</v>
      </c>
      <c r="BS24" s="461">
        <v>0</v>
      </c>
      <c r="BT24" s="461">
        <v>0</v>
      </c>
      <c r="BU24" s="461">
        <v>0</v>
      </c>
      <c r="BV24" s="461">
        <v>0</v>
      </c>
      <c r="BW24" s="461">
        <v>0</v>
      </c>
      <c r="BX24" s="461">
        <v>0</v>
      </c>
      <c r="BY24" s="461">
        <v>0</v>
      </c>
      <c r="BZ24" s="461">
        <v>0</v>
      </c>
      <c r="CA24" s="461">
        <v>0</v>
      </c>
      <c r="CB24" s="461">
        <v>0</v>
      </c>
      <c r="CC24" s="462">
        <v>0</v>
      </c>
    </row>
    <row r="25" spans="1:81" ht="17.25" customHeight="1" x14ac:dyDescent="0.4">
      <c r="A25" s="473"/>
      <c r="B25" s="65" t="s">
        <v>731</v>
      </c>
      <c r="C25" s="347"/>
      <c r="BQ25" s="174">
        <v>6.8776330409979538</v>
      </c>
      <c r="BR25" s="174">
        <v>65.032980700427487</v>
      </c>
      <c r="BS25" s="174">
        <v>563.93588963443779</v>
      </c>
      <c r="BT25" s="174">
        <v>1777.7594772409561</v>
      </c>
      <c r="BU25" s="174">
        <v>3660.3688259460191</v>
      </c>
      <c r="BV25" s="174">
        <v>8758.422751254855</v>
      </c>
      <c r="BW25" s="174">
        <v>19367.058224900244</v>
      </c>
      <c r="BX25" s="174">
        <v>37546.837931095906</v>
      </c>
      <c r="BY25" s="174">
        <v>41272.762496459989</v>
      </c>
      <c r="BZ25" s="174">
        <v>42282.223228257521</v>
      </c>
      <c r="CA25" s="174">
        <v>45116.758833053733</v>
      </c>
      <c r="CB25" s="174">
        <v>50225.680617953556</v>
      </c>
      <c r="CC25" s="197">
        <v>57845.172545618421</v>
      </c>
    </row>
    <row r="26" spans="1:81" s="219" customFormat="1" x14ac:dyDescent="0.4">
      <c r="A26" s="472"/>
      <c r="B26" s="49" t="s">
        <v>735</v>
      </c>
      <c r="C26" s="359"/>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174"/>
      <c r="BQ26" s="174">
        <v>0.92021983917195227</v>
      </c>
      <c r="BR26" s="174">
        <v>6.3809048431644051</v>
      </c>
      <c r="BS26" s="174">
        <v>38.799621227231796</v>
      </c>
      <c r="BT26" s="174">
        <v>776.22757848751155</v>
      </c>
      <c r="BU26" s="174">
        <v>2199.8844709713321</v>
      </c>
      <c r="BV26" s="174">
        <v>6643.0416548690573</v>
      </c>
      <c r="BW26" s="174">
        <v>12256.651214283786</v>
      </c>
      <c r="BX26" s="174">
        <v>21425.172553318207</v>
      </c>
      <c r="BY26" s="174">
        <v>23708.125537946838</v>
      </c>
      <c r="BZ26" s="174">
        <v>26000.730765893626</v>
      </c>
      <c r="CA26" s="174">
        <v>29617.343216329562</v>
      </c>
      <c r="CB26" s="174">
        <v>34246.086835552946</v>
      </c>
      <c r="CC26" s="197">
        <v>40702.361035829788</v>
      </c>
    </row>
    <row r="27" spans="1:81" s="471" customFormat="1" ht="28.5" customHeight="1" thickBot="1" x14ac:dyDescent="0.4">
      <c r="A27" s="474"/>
      <c r="B27" s="29" t="s">
        <v>736</v>
      </c>
      <c r="C27" s="475"/>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9"/>
      <c r="BQ27" s="469">
        <v>5.957413201826002</v>
      </c>
      <c r="BR27" s="469">
        <v>58.652075857263071</v>
      </c>
      <c r="BS27" s="469">
        <v>525.13626840720599</v>
      </c>
      <c r="BT27" s="469">
        <v>1001.5318987534447</v>
      </c>
      <c r="BU27" s="469">
        <v>1460.4843549746872</v>
      </c>
      <c r="BV27" s="469">
        <v>2115.3810963857968</v>
      </c>
      <c r="BW27" s="469">
        <v>7110.40701061646</v>
      </c>
      <c r="BX27" s="469">
        <v>16121.665377777699</v>
      </c>
      <c r="BY27" s="469">
        <v>17564.636958513151</v>
      </c>
      <c r="BZ27" s="469">
        <v>16281.492462363894</v>
      </c>
      <c r="CA27" s="469">
        <v>15499.415616724167</v>
      </c>
      <c r="CB27" s="469">
        <v>15979.593782400609</v>
      </c>
      <c r="CC27" s="450">
        <v>17142.811509788637</v>
      </c>
    </row>
    <row r="28" spans="1:81" ht="30" x14ac:dyDescent="0.4">
      <c r="A28" s="476"/>
      <c r="B28" s="325" t="s">
        <v>737</v>
      </c>
      <c r="C28" s="326"/>
      <c r="D28" s="327" t="s">
        <v>478</v>
      </c>
      <c r="E28" s="327" t="s">
        <v>479</v>
      </c>
      <c r="F28" s="327" t="s">
        <v>480</v>
      </c>
      <c r="G28" s="327" t="s">
        <v>481</v>
      </c>
      <c r="H28" s="327" t="s">
        <v>482</v>
      </c>
      <c r="I28" s="327" t="s">
        <v>483</v>
      </c>
      <c r="J28" s="327" t="s">
        <v>484</v>
      </c>
      <c r="K28" s="327" t="s">
        <v>485</v>
      </c>
      <c r="L28" s="327" t="s">
        <v>486</v>
      </c>
      <c r="M28" s="327" t="s">
        <v>487</v>
      </c>
      <c r="N28" s="327" t="s">
        <v>488</v>
      </c>
      <c r="O28" s="327" t="s">
        <v>489</v>
      </c>
      <c r="P28" s="327" t="s">
        <v>490</v>
      </c>
      <c r="Q28" s="327" t="s">
        <v>491</v>
      </c>
      <c r="R28" s="327" t="s">
        <v>492</v>
      </c>
      <c r="S28" s="327" t="s">
        <v>493</v>
      </c>
      <c r="T28" s="327" t="s">
        <v>494</v>
      </c>
      <c r="U28" s="327" t="s">
        <v>495</v>
      </c>
      <c r="V28" s="327" t="s">
        <v>496</v>
      </c>
      <c r="W28" s="327" t="s">
        <v>497</v>
      </c>
      <c r="X28" s="327" t="s">
        <v>498</v>
      </c>
      <c r="Y28" s="327" t="s">
        <v>499</v>
      </c>
      <c r="Z28" s="327" t="s">
        <v>500</v>
      </c>
      <c r="AA28" s="327" t="s">
        <v>501</v>
      </c>
      <c r="AB28" s="327" t="s">
        <v>502</v>
      </c>
      <c r="AC28" s="327" t="s">
        <v>503</v>
      </c>
      <c r="AD28" s="327" t="s">
        <v>504</v>
      </c>
      <c r="AE28" s="327" t="s">
        <v>505</v>
      </c>
      <c r="AF28" s="327" t="s">
        <v>506</v>
      </c>
      <c r="AG28" s="327" t="s">
        <v>507</v>
      </c>
      <c r="AH28" s="327" t="s">
        <v>508</v>
      </c>
      <c r="AI28" s="327" t="s">
        <v>509</v>
      </c>
      <c r="AJ28" s="327" t="s">
        <v>510</v>
      </c>
      <c r="AK28" s="327" t="s">
        <v>511</v>
      </c>
      <c r="AL28" s="327" t="s">
        <v>512</v>
      </c>
      <c r="AM28" s="327" t="s">
        <v>513</v>
      </c>
      <c r="AN28" s="327" t="s">
        <v>514</v>
      </c>
      <c r="AO28" s="327" t="s">
        <v>515</v>
      </c>
      <c r="AP28" s="327" t="s">
        <v>516</v>
      </c>
      <c r="AQ28" s="327" t="s">
        <v>517</v>
      </c>
      <c r="AR28" s="327" t="s">
        <v>518</v>
      </c>
      <c r="AS28" s="327" t="s">
        <v>519</v>
      </c>
      <c r="AT28" s="327" t="s">
        <v>520</v>
      </c>
      <c r="AU28" s="327" t="s">
        <v>521</v>
      </c>
      <c r="AV28" s="327" t="s">
        <v>522</v>
      </c>
      <c r="AW28" s="327" t="s">
        <v>523</v>
      </c>
      <c r="AX28" s="327" t="s">
        <v>524</v>
      </c>
      <c r="AY28" s="327" t="s">
        <v>525</v>
      </c>
      <c r="AZ28" s="327" t="s">
        <v>526</v>
      </c>
      <c r="BA28" s="327" t="s">
        <v>527</v>
      </c>
      <c r="BB28" s="327" t="s">
        <v>528</v>
      </c>
      <c r="BC28" s="327" t="s">
        <v>529</v>
      </c>
      <c r="BD28" s="327" t="s">
        <v>530</v>
      </c>
      <c r="BE28" s="327" t="s">
        <v>531</v>
      </c>
      <c r="BF28" s="327" t="s">
        <v>532</v>
      </c>
      <c r="BG28" s="327" t="s">
        <v>533</v>
      </c>
      <c r="BH28" s="327" t="s">
        <v>534</v>
      </c>
      <c r="BI28" s="327" t="s">
        <v>535</v>
      </c>
      <c r="BJ28" s="327" t="s">
        <v>536</v>
      </c>
      <c r="BK28" s="327" t="s">
        <v>537</v>
      </c>
      <c r="BL28" s="327" t="s">
        <v>538</v>
      </c>
      <c r="BM28" s="327" t="s">
        <v>539</v>
      </c>
      <c r="BN28" s="327" t="s">
        <v>540</v>
      </c>
      <c r="BO28" s="327" t="s">
        <v>541</v>
      </c>
      <c r="BP28" s="327" t="s">
        <v>542</v>
      </c>
      <c r="BQ28" s="327" t="s">
        <v>543</v>
      </c>
      <c r="BR28" s="327" t="s">
        <v>544</v>
      </c>
      <c r="BS28" s="327" t="s">
        <v>545</v>
      </c>
      <c r="BT28" s="327" t="s">
        <v>546</v>
      </c>
      <c r="BU28" s="327" t="s">
        <v>547</v>
      </c>
      <c r="BV28" s="327" t="s">
        <v>548</v>
      </c>
      <c r="BW28" s="327" t="s">
        <v>549</v>
      </c>
      <c r="BX28" s="327" t="s">
        <v>550</v>
      </c>
      <c r="BY28" s="327" t="s">
        <v>551</v>
      </c>
      <c r="BZ28" s="327" t="s">
        <v>552</v>
      </c>
      <c r="CA28" s="327" t="s">
        <v>553</v>
      </c>
      <c r="CB28" s="327" t="s">
        <v>554</v>
      </c>
      <c r="CC28" s="328" t="s">
        <v>555</v>
      </c>
    </row>
    <row r="29" spans="1:81" s="219" customFormat="1" ht="26.25" customHeight="1" x14ac:dyDescent="0.4">
      <c r="A29" s="472"/>
      <c r="B29" s="93" t="s">
        <v>133</v>
      </c>
      <c r="D29" s="282">
        <v>0</v>
      </c>
      <c r="E29" s="282">
        <v>0</v>
      </c>
      <c r="F29" s="282">
        <v>0</v>
      </c>
      <c r="G29" s="282">
        <v>0</v>
      </c>
      <c r="H29" s="282">
        <v>0</v>
      </c>
      <c r="I29" s="282">
        <v>0</v>
      </c>
      <c r="J29" s="282">
        <v>0</v>
      </c>
      <c r="K29" s="282">
        <v>0</v>
      </c>
      <c r="L29" s="282">
        <v>0</v>
      </c>
      <c r="M29" s="282">
        <v>0</v>
      </c>
      <c r="N29" s="282">
        <v>0</v>
      </c>
      <c r="O29" s="282">
        <v>0</v>
      </c>
      <c r="P29" s="282">
        <v>0</v>
      </c>
      <c r="Q29" s="282">
        <v>0</v>
      </c>
      <c r="R29" s="282">
        <v>0</v>
      </c>
      <c r="S29" s="282">
        <v>0</v>
      </c>
      <c r="T29" s="282">
        <v>0</v>
      </c>
      <c r="U29" s="282">
        <v>0</v>
      </c>
      <c r="V29" s="282">
        <v>0</v>
      </c>
      <c r="W29" s="282">
        <v>0</v>
      </c>
      <c r="X29" s="282">
        <v>0</v>
      </c>
      <c r="Y29" s="282">
        <v>0</v>
      </c>
      <c r="Z29" s="282">
        <v>0</v>
      </c>
      <c r="AA29" s="282">
        <v>0</v>
      </c>
      <c r="AB29" s="282">
        <v>0</v>
      </c>
      <c r="AC29" s="282">
        <v>0</v>
      </c>
      <c r="AD29" s="282">
        <v>0</v>
      </c>
      <c r="AE29" s="282">
        <v>0</v>
      </c>
      <c r="AF29" s="282">
        <v>1210</v>
      </c>
      <c r="AG29" s="282">
        <v>1307</v>
      </c>
      <c r="AH29" s="282">
        <v>1234</v>
      </c>
      <c r="AI29" s="282">
        <v>1136</v>
      </c>
      <c r="AJ29" s="282">
        <v>1697</v>
      </c>
      <c r="AK29" s="282">
        <v>2234</v>
      </c>
      <c r="AL29" s="282">
        <v>2771</v>
      </c>
      <c r="AM29" s="282">
        <v>2877</v>
      </c>
      <c r="AN29" s="282">
        <v>2997</v>
      </c>
      <c r="AO29" s="282">
        <v>3028</v>
      </c>
      <c r="AP29" s="282">
        <v>3054</v>
      </c>
      <c r="AQ29" s="282">
        <v>2589</v>
      </c>
      <c r="AR29" s="282">
        <v>2024</v>
      </c>
      <c r="AS29" s="282">
        <v>1518</v>
      </c>
      <c r="AT29" s="282">
        <v>1516</v>
      </c>
      <c r="AU29" s="282">
        <v>2223</v>
      </c>
      <c r="AV29" s="282">
        <v>2640</v>
      </c>
      <c r="AW29" s="282">
        <v>2612</v>
      </c>
      <c r="AX29" s="282">
        <v>2412</v>
      </c>
      <c r="AY29" s="282">
        <v>2151</v>
      </c>
      <c r="AZ29" s="282">
        <v>1931</v>
      </c>
      <c r="BA29" s="282">
        <v>1252</v>
      </c>
      <c r="BB29" s="282">
        <v>1110</v>
      </c>
      <c r="BC29" s="282">
        <v>1177</v>
      </c>
      <c r="BD29" s="282">
        <v>1022</v>
      </c>
      <c r="BE29" s="282">
        <v>932</v>
      </c>
      <c r="BF29" s="282">
        <v>920</v>
      </c>
      <c r="BG29" s="282">
        <v>898</v>
      </c>
      <c r="BH29" s="282">
        <v>819</v>
      </c>
      <c r="BI29" s="282">
        <v>870</v>
      </c>
      <c r="BJ29" s="282">
        <v>927</v>
      </c>
      <c r="BK29" s="282">
        <v>818</v>
      </c>
      <c r="BL29" s="282">
        <v>1025</v>
      </c>
      <c r="BM29" s="282">
        <v>1538</v>
      </c>
      <c r="BN29" s="282">
        <v>1415</v>
      </c>
      <c r="BO29" s="282">
        <v>1515</v>
      </c>
      <c r="BP29" s="282">
        <v>1507</v>
      </c>
      <c r="BQ29" s="282">
        <v>1273</v>
      </c>
      <c r="BR29" s="282">
        <v>885</v>
      </c>
      <c r="BS29" s="282">
        <v>652</v>
      </c>
      <c r="BT29" s="282">
        <v>564</v>
      </c>
      <c r="BU29" s="282">
        <v>443</v>
      </c>
      <c r="BV29" s="282">
        <v>333</v>
      </c>
      <c r="BW29" s="282">
        <v>2330</v>
      </c>
      <c r="BX29" s="282">
        <v>4284</v>
      </c>
      <c r="BY29" s="282">
        <v>4509</v>
      </c>
      <c r="BZ29" s="282">
        <v>4544</v>
      </c>
      <c r="CA29" s="282">
        <v>4714</v>
      </c>
      <c r="CB29" s="282">
        <v>5192</v>
      </c>
      <c r="CC29" s="283">
        <v>5953</v>
      </c>
    </row>
    <row r="30" spans="1:81" ht="23.25" customHeight="1" x14ac:dyDescent="0.4">
      <c r="A30" s="293"/>
      <c r="B30" s="65" t="s">
        <v>738</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0</v>
      </c>
      <c r="AE30" s="174">
        <v>0</v>
      </c>
      <c r="AF30" s="174">
        <v>576</v>
      </c>
      <c r="AG30" s="174">
        <v>645</v>
      </c>
      <c r="AH30" s="174">
        <v>612</v>
      </c>
      <c r="AI30" s="174">
        <v>551</v>
      </c>
      <c r="AJ30" s="174">
        <v>746</v>
      </c>
      <c r="AK30" s="174">
        <v>1179</v>
      </c>
      <c r="AL30" s="174">
        <v>1611</v>
      </c>
      <c r="AM30" s="174">
        <v>1813</v>
      </c>
      <c r="AN30" s="174">
        <v>1885</v>
      </c>
      <c r="AO30" s="174">
        <v>1892</v>
      </c>
      <c r="AP30" s="174">
        <v>1832</v>
      </c>
      <c r="AQ30" s="174">
        <v>1578</v>
      </c>
      <c r="AR30" s="174">
        <v>1249</v>
      </c>
      <c r="AS30" s="174">
        <v>1031</v>
      </c>
      <c r="AT30" s="174">
        <v>1007</v>
      </c>
      <c r="AU30" s="174">
        <v>1441</v>
      </c>
      <c r="AV30" s="174">
        <v>1753</v>
      </c>
      <c r="AW30" s="174">
        <v>1790</v>
      </c>
      <c r="AX30" s="174">
        <v>1800</v>
      </c>
      <c r="AY30" s="174">
        <v>1659</v>
      </c>
      <c r="BA30" s="174">
        <v>0</v>
      </c>
      <c r="BB30" s="174">
        <v>0</v>
      </c>
      <c r="BC30" s="174">
        <v>0</v>
      </c>
      <c r="BD30" s="174">
        <v>0</v>
      </c>
      <c r="BE30" s="174">
        <v>0</v>
      </c>
      <c r="BF30" s="174">
        <v>0</v>
      </c>
      <c r="BG30" s="174">
        <v>0</v>
      </c>
      <c r="BH30" s="174">
        <v>0</v>
      </c>
      <c r="BI30" s="174">
        <v>0</v>
      </c>
      <c r="BJ30" s="174">
        <v>0</v>
      </c>
      <c r="BK30" s="174">
        <v>0</v>
      </c>
      <c r="BL30" s="174">
        <v>0</v>
      </c>
      <c r="BM30" s="174">
        <v>0</v>
      </c>
      <c r="BN30" s="174">
        <v>0</v>
      </c>
      <c r="BO30" s="174">
        <v>0</v>
      </c>
      <c r="BP30" s="174">
        <v>0</v>
      </c>
      <c r="BQ30" s="174">
        <v>0</v>
      </c>
      <c r="BR30" s="174">
        <v>0</v>
      </c>
      <c r="BS30" s="174">
        <v>0</v>
      </c>
      <c r="BT30" s="174">
        <v>0</v>
      </c>
      <c r="BU30" s="174">
        <v>0</v>
      </c>
      <c r="BV30" s="174">
        <v>0</v>
      </c>
      <c r="BW30" s="174">
        <v>0</v>
      </c>
      <c r="BX30" s="174">
        <v>0</v>
      </c>
      <c r="BY30" s="174">
        <v>0</v>
      </c>
      <c r="BZ30" s="174">
        <v>0</v>
      </c>
      <c r="CA30" s="174">
        <v>0</v>
      </c>
      <c r="CB30" s="174">
        <v>0</v>
      </c>
      <c r="CC30" s="197">
        <v>0</v>
      </c>
    </row>
    <row r="31" spans="1:81" ht="24" customHeight="1" x14ac:dyDescent="0.4">
      <c r="A31" s="293"/>
      <c r="B31" s="65" t="s">
        <v>730</v>
      </c>
      <c r="D31" s="174" t="s">
        <v>372</v>
      </c>
      <c r="E31" s="174" t="s">
        <v>372</v>
      </c>
      <c r="F31" s="174" t="s">
        <v>372</v>
      </c>
      <c r="G31" s="174" t="s">
        <v>372</v>
      </c>
      <c r="H31" s="174" t="s">
        <v>372</v>
      </c>
      <c r="I31" s="174" t="s">
        <v>372</v>
      </c>
      <c r="J31" s="174" t="s">
        <v>372</v>
      </c>
      <c r="K31" s="174" t="s">
        <v>372</v>
      </c>
      <c r="L31" s="174" t="s">
        <v>372</v>
      </c>
      <c r="M31" s="174" t="s">
        <v>372</v>
      </c>
      <c r="N31" s="174" t="s">
        <v>372</v>
      </c>
      <c r="O31" s="174" t="s">
        <v>372</v>
      </c>
      <c r="P31" s="174" t="s">
        <v>372</v>
      </c>
      <c r="Q31" s="174" t="s">
        <v>372</v>
      </c>
      <c r="R31" s="174" t="s">
        <v>372</v>
      </c>
      <c r="S31" s="174" t="s">
        <v>372</v>
      </c>
      <c r="T31" s="174" t="s">
        <v>372</v>
      </c>
      <c r="U31" s="174" t="s">
        <v>372</v>
      </c>
      <c r="V31" s="174" t="s">
        <v>372</v>
      </c>
      <c r="W31" s="174" t="s">
        <v>372</v>
      </c>
      <c r="X31" s="174" t="s">
        <v>372</v>
      </c>
      <c r="Y31" s="174" t="s">
        <v>372</v>
      </c>
      <c r="Z31" s="174" t="s">
        <v>372</v>
      </c>
      <c r="AA31" s="174" t="s">
        <v>372</v>
      </c>
      <c r="AB31" s="174" t="s">
        <v>372</v>
      </c>
      <c r="AC31" s="174" t="s">
        <v>372</v>
      </c>
      <c r="AD31" s="174" t="s">
        <v>372</v>
      </c>
      <c r="AE31" s="174" t="s">
        <v>372</v>
      </c>
      <c r="AF31" s="174" t="s">
        <v>372</v>
      </c>
      <c r="AG31" s="174" t="s">
        <v>372</v>
      </c>
      <c r="AH31" s="174" t="s">
        <v>372</v>
      </c>
      <c r="AI31" s="174" t="s">
        <v>372</v>
      </c>
      <c r="AJ31" s="174" t="s">
        <v>372</v>
      </c>
      <c r="AK31" s="174" t="s">
        <v>372</v>
      </c>
      <c r="AL31" s="174" t="s">
        <v>372</v>
      </c>
      <c r="AM31" s="174" t="s">
        <v>372</v>
      </c>
      <c r="AN31" s="174" t="s">
        <v>372</v>
      </c>
      <c r="AO31" s="174" t="s">
        <v>372</v>
      </c>
      <c r="AP31" s="174" t="s">
        <v>372</v>
      </c>
      <c r="AQ31" s="174" t="s">
        <v>372</v>
      </c>
      <c r="AR31" s="174" t="s">
        <v>372</v>
      </c>
      <c r="AS31" s="174" t="s">
        <v>372</v>
      </c>
      <c r="AT31" s="174" t="s">
        <v>372</v>
      </c>
      <c r="AU31" s="174" t="s">
        <v>372</v>
      </c>
      <c r="AV31" s="174" t="s">
        <v>372</v>
      </c>
      <c r="AW31" s="174" t="s">
        <v>372</v>
      </c>
      <c r="AX31" s="174" t="s">
        <v>372</v>
      </c>
      <c r="AY31" s="174" t="s">
        <v>372</v>
      </c>
      <c r="AZ31" s="174">
        <v>1931</v>
      </c>
      <c r="BA31" s="174">
        <v>1252</v>
      </c>
      <c r="BB31" s="174">
        <v>1110</v>
      </c>
      <c r="BC31" s="174">
        <v>1177</v>
      </c>
      <c r="BD31" s="174">
        <v>1022</v>
      </c>
      <c r="BE31" s="174">
        <v>932</v>
      </c>
      <c r="BF31" s="174">
        <v>920</v>
      </c>
      <c r="BG31" s="174">
        <v>898</v>
      </c>
      <c r="BH31" s="174">
        <v>819</v>
      </c>
      <c r="BI31" s="174">
        <v>870</v>
      </c>
      <c r="BJ31" s="174">
        <v>927</v>
      </c>
      <c r="BK31" s="174">
        <v>818</v>
      </c>
      <c r="BL31" s="174">
        <v>1025</v>
      </c>
      <c r="BM31" s="174">
        <v>1538</v>
      </c>
      <c r="BN31" s="174">
        <v>1415</v>
      </c>
      <c r="BO31" s="174">
        <v>1515</v>
      </c>
      <c r="BP31" s="174">
        <v>1507</v>
      </c>
      <c r="BQ31" s="174">
        <v>1273</v>
      </c>
      <c r="BR31" s="174">
        <v>885</v>
      </c>
      <c r="BS31" s="174">
        <v>652</v>
      </c>
      <c r="BT31" s="174">
        <v>564</v>
      </c>
      <c r="BU31" s="174">
        <v>443</v>
      </c>
      <c r="BV31" s="174">
        <v>333</v>
      </c>
      <c r="BW31" s="174">
        <v>171</v>
      </c>
      <c r="BX31" s="174">
        <v>280</v>
      </c>
      <c r="BY31" s="174">
        <v>170</v>
      </c>
      <c r="BZ31" s="174">
        <v>107</v>
      </c>
      <c r="CA31" s="174">
        <v>57</v>
      </c>
      <c r="CB31" s="174">
        <v>46</v>
      </c>
      <c r="CC31" s="197">
        <v>45</v>
      </c>
    </row>
    <row r="32" spans="1:81" x14ac:dyDescent="0.4">
      <c r="A32" s="293"/>
      <c r="B32" s="178" t="s">
        <v>313</v>
      </c>
      <c r="D32" s="174" t="s">
        <v>372</v>
      </c>
      <c r="E32" s="174" t="s">
        <v>372</v>
      </c>
      <c r="F32" s="174" t="s">
        <v>372</v>
      </c>
      <c r="G32" s="174" t="s">
        <v>372</v>
      </c>
      <c r="H32" s="174" t="s">
        <v>372</v>
      </c>
      <c r="I32" s="174" t="s">
        <v>372</v>
      </c>
      <c r="J32" s="174" t="s">
        <v>372</v>
      </c>
      <c r="K32" s="174" t="s">
        <v>372</v>
      </c>
      <c r="L32" s="174" t="s">
        <v>372</v>
      </c>
      <c r="M32" s="174" t="s">
        <v>372</v>
      </c>
      <c r="N32" s="174" t="s">
        <v>372</v>
      </c>
      <c r="O32" s="174" t="s">
        <v>372</v>
      </c>
      <c r="P32" s="174" t="s">
        <v>372</v>
      </c>
      <c r="Q32" s="174" t="s">
        <v>372</v>
      </c>
      <c r="R32" s="174" t="s">
        <v>372</v>
      </c>
      <c r="S32" s="174" t="s">
        <v>372</v>
      </c>
      <c r="T32" s="174" t="s">
        <v>372</v>
      </c>
      <c r="U32" s="174" t="s">
        <v>372</v>
      </c>
      <c r="V32" s="174" t="s">
        <v>372</v>
      </c>
      <c r="W32" s="174" t="s">
        <v>372</v>
      </c>
      <c r="X32" s="174" t="s">
        <v>372</v>
      </c>
      <c r="Y32" s="174" t="s">
        <v>372</v>
      </c>
      <c r="Z32" s="174" t="s">
        <v>372</v>
      </c>
      <c r="AA32" s="174" t="s">
        <v>372</v>
      </c>
      <c r="AB32" s="174" t="s">
        <v>372</v>
      </c>
      <c r="AC32" s="174" t="s">
        <v>372</v>
      </c>
      <c r="AD32" s="174" t="s">
        <v>372</v>
      </c>
      <c r="AE32" s="174" t="s">
        <v>372</v>
      </c>
      <c r="AF32" s="174" t="s">
        <v>372</v>
      </c>
      <c r="AG32" s="174" t="s">
        <v>372</v>
      </c>
      <c r="AH32" s="174" t="s">
        <v>372</v>
      </c>
      <c r="AI32" s="174" t="s">
        <v>372</v>
      </c>
      <c r="AJ32" s="174" t="s">
        <v>372</v>
      </c>
      <c r="AK32" s="174" t="s">
        <v>372</v>
      </c>
      <c r="AL32" s="174" t="s">
        <v>372</v>
      </c>
      <c r="AM32" s="174" t="s">
        <v>372</v>
      </c>
      <c r="AN32" s="174" t="s">
        <v>372</v>
      </c>
      <c r="AO32" s="174" t="s">
        <v>372</v>
      </c>
      <c r="AP32" s="174" t="s">
        <v>372</v>
      </c>
      <c r="AQ32" s="174" t="s">
        <v>372</v>
      </c>
      <c r="AR32" s="174" t="s">
        <v>372</v>
      </c>
      <c r="AS32" s="174" t="s">
        <v>372</v>
      </c>
      <c r="AT32" s="174" t="s">
        <v>372</v>
      </c>
      <c r="AU32" s="174" t="s">
        <v>372</v>
      </c>
      <c r="AV32" s="174" t="s">
        <v>372</v>
      </c>
      <c r="AW32" s="174" t="s">
        <v>372</v>
      </c>
      <c r="AX32" s="174" t="s">
        <v>372</v>
      </c>
      <c r="AY32" s="174" t="s">
        <v>372</v>
      </c>
      <c r="AZ32" s="174">
        <v>308</v>
      </c>
      <c r="BA32" s="174">
        <v>170</v>
      </c>
      <c r="BB32" s="174">
        <v>162</v>
      </c>
      <c r="BC32" s="174">
        <v>178</v>
      </c>
      <c r="BD32" s="174">
        <v>168</v>
      </c>
      <c r="BE32" s="174">
        <v>178</v>
      </c>
      <c r="BF32" s="174">
        <v>190</v>
      </c>
      <c r="BG32" s="174">
        <v>185</v>
      </c>
      <c r="BH32" s="174">
        <v>158</v>
      </c>
      <c r="BI32" s="174">
        <v>165</v>
      </c>
      <c r="BJ32" s="174">
        <v>157</v>
      </c>
      <c r="BK32" s="174">
        <v>142</v>
      </c>
      <c r="BL32" s="174">
        <v>244</v>
      </c>
      <c r="BM32" s="174">
        <v>321</v>
      </c>
      <c r="BN32" s="174">
        <v>234</v>
      </c>
      <c r="BO32" s="174">
        <v>212</v>
      </c>
      <c r="BP32" s="174">
        <v>178</v>
      </c>
      <c r="BQ32" s="174">
        <v>145</v>
      </c>
      <c r="BR32" s="174">
        <v>111</v>
      </c>
      <c r="BS32" s="174">
        <v>86</v>
      </c>
      <c r="BT32" s="174">
        <v>92</v>
      </c>
      <c r="BU32" s="174">
        <v>68</v>
      </c>
      <c r="BV32" s="174">
        <v>38</v>
      </c>
      <c r="BW32" s="174">
        <v>24</v>
      </c>
      <c r="BX32" s="174">
        <v>157</v>
      </c>
      <c r="BY32" s="174">
        <v>73</v>
      </c>
      <c r="BZ32" s="174">
        <v>49</v>
      </c>
      <c r="CA32" s="174">
        <v>42</v>
      </c>
      <c r="CB32" s="174">
        <v>38</v>
      </c>
      <c r="CC32" s="197">
        <v>37</v>
      </c>
    </row>
    <row r="33" spans="1:81" x14ac:dyDescent="0.4">
      <c r="A33" s="293"/>
      <c r="B33" s="178" t="s">
        <v>314</v>
      </c>
      <c r="D33" s="174" t="s">
        <v>372</v>
      </c>
      <c r="E33" s="174" t="s">
        <v>372</v>
      </c>
      <c r="F33" s="174" t="s">
        <v>372</v>
      </c>
      <c r="G33" s="174" t="s">
        <v>372</v>
      </c>
      <c r="H33" s="174" t="s">
        <v>372</v>
      </c>
      <c r="I33" s="174" t="s">
        <v>372</v>
      </c>
      <c r="J33" s="174" t="s">
        <v>372</v>
      </c>
      <c r="K33" s="174" t="s">
        <v>372</v>
      </c>
      <c r="L33" s="174" t="s">
        <v>372</v>
      </c>
      <c r="M33" s="174" t="s">
        <v>372</v>
      </c>
      <c r="N33" s="174" t="s">
        <v>372</v>
      </c>
      <c r="O33" s="174" t="s">
        <v>372</v>
      </c>
      <c r="P33" s="174" t="s">
        <v>372</v>
      </c>
      <c r="Q33" s="174" t="s">
        <v>372</v>
      </c>
      <c r="R33" s="174" t="s">
        <v>372</v>
      </c>
      <c r="S33" s="174" t="s">
        <v>372</v>
      </c>
      <c r="T33" s="174" t="s">
        <v>372</v>
      </c>
      <c r="U33" s="174" t="s">
        <v>372</v>
      </c>
      <c r="V33" s="174" t="s">
        <v>372</v>
      </c>
      <c r="W33" s="174" t="s">
        <v>372</v>
      </c>
      <c r="X33" s="174" t="s">
        <v>372</v>
      </c>
      <c r="Y33" s="174" t="s">
        <v>372</v>
      </c>
      <c r="Z33" s="174" t="s">
        <v>372</v>
      </c>
      <c r="AA33" s="174" t="s">
        <v>372</v>
      </c>
      <c r="AB33" s="174" t="s">
        <v>372</v>
      </c>
      <c r="AC33" s="174" t="s">
        <v>372</v>
      </c>
      <c r="AD33" s="174" t="s">
        <v>372</v>
      </c>
      <c r="AE33" s="174" t="s">
        <v>372</v>
      </c>
      <c r="AF33" s="174" t="s">
        <v>372</v>
      </c>
      <c r="AG33" s="174" t="s">
        <v>372</v>
      </c>
      <c r="AH33" s="174" t="s">
        <v>372</v>
      </c>
      <c r="AI33" s="174" t="s">
        <v>372</v>
      </c>
      <c r="AJ33" s="174" t="s">
        <v>372</v>
      </c>
      <c r="AK33" s="174" t="s">
        <v>372</v>
      </c>
      <c r="AL33" s="174" t="s">
        <v>372</v>
      </c>
      <c r="AM33" s="174" t="s">
        <v>372</v>
      </c>
      <c r="AN33" s="174" t="s">
        <v>372</v>
      </c>
      <c r="AO33" s="174" t="s">
        <v>372</v>
      </c>
      <c r="AP33" s="174" t="s">
        <v>372</v>
      </c>
      <c r="AQ33" s="174" t="s">
        <v>372</v>
      </c>
      <c r="AR33" s="174" t="s">
        <v>372</v>
      </c>
      <c r="AS33" s="174" t="s">
        <v>372</v>
      </c>
      <c r="AT33" s="174" t="s">
        <v>372</v>
      </c>
      <c r="AU33" s="174" t="s">
        <v>372</v>
      </c>
      <c r="AV33" s="174" t="s">
        <v>372</v>
      </c>
      <c r="AW33" s="174" t="s">
        <v>372</v>
      </c>
      <c r="AX33" s="174" t="s">
        <v>372</v>
      </c>
      <c r="AY33" s="174" t="s">
        <v>372</v>
      </c>
      <c r="AZ33" s="174">
        <v>48</v>
      </c>
      <c r="BA33" s="174">
        <v>25</v>
      </c>
      <c r="BB33" s="174">
        <v>23</v>
      </c>
      <c r="BC33" s="174">
        <v>24</v>
      </c>
      <c r="BD33" s="174">
        <v>21</v>
      </c>
      <c r="BE33" s="174">
        <v>20</v>
      </c>
      <c r="BF33" s="174">
        <v>19</v>
      </c>
      <c r="BG33" s="174">
        <v>18</v>
      </c>
      <c r="BH33" s="174">
        <v>14</v>
      </c>
      <c r="BI33" s="174">
        <v>15</v>
      </c>
      <c r="BJ33" s="174">
        <v>15</v>
      </c>
      <c r="BK33" s="174">
        <v>13</v>
      </c>
      <c r="BL33" s="174">
        <v>21</v>
      </c>
      <c r="BM33" s="174">
        <v>30</v>
      </c>
      <c r="BN33" s="174">
        <v>22</v>
      </c>
      <c r="BO33" s="174">
        <v>19</v>
      </c>
      <c r="BP33" s="174">
        <v>18</v>
      </c>
      <c r="BQ33" s="174">
        <v>15</v>
      </c>
      <c r="BR33" s="174">
        <v>11</v>
      </c>
      <c r="BS33" s="174">
        <v>9</v>
      </c>
      <c r="BT33" s="174">
        <v>8</v>
      </c>
      <c r="BU33" s="174">
        <v>6</v>
      </c>
      <c r="BV33" s="174">
        <v>3</v>
      </c>
      <c r="BW33" s="174">
        <v>0</v>
      </c>
      <c r="BX33" s="174">
        <v>0</v>
      </c>
      <c r="BY33" s="174">
        <v>0</v>
      </c>
      <c r="BZ33" s="174">
        <v>0</v>
      </c>
      <c r="CA33" s="174">
        <v>0</v>
      </c>
      <c r="CB33" s="174">
        <v>0</v>
      </c>
      <c r="CC33" s="197">
        <v>0</v>
      </c>
    </row>
    <row r="34" spans="1:81" x14ac:dyDescent="0.4">
      <c r="A34" s="293"/>
      <c r="B34" s="178" t="s">
        <v>315</v>
      </c>
      <c r="D34" s="174" t="s">
        <v>372</v>
      </c>
      <c r="E34" s="174" t="s">
        <v>372</v>
      </c>
      <c r="F34" s="174" t="s">
        <v>372</v>
      </c>
      <c r="G34" s="174" t="s">
        <v>372</v>
      </c>
      <c r="H34" s="174" t="s">
        <v>372</v>
      </c>
      <c r="I34" s="174" t="s">
        <v>372</v>
      </c>
      <c r="J34" s="174" t="s">
        <v>372</v>
      </c>
      <c r="K34" s="174" t="s">
        <v>372</v>
      </c>
      <c r="L34" s="174" t="s">
        <v>372</v>
      </c>
      <c r="M34" s="174" t="s">
        <v>372</v>
      </c>
      <c r="N34" s="174" t="s">
        <v>372</v>
      </c>
      <c r="O34" s="174" t="s">
        <v>372</v>
      </c>
      <c r="P34" s="174" t="s">
        <v>372</v>
      </c>
      <c r="Q34" s="174" t="s">
        <v>372</v>
      </c>
      <c r="R34" s="174" t="s">
        <v>372</v>
      </c>
      <c r="S34" s="174" t="s">
        <v>372</v>
      </c>
      <c r="T34" s="174" t="s">
        <v>372</v>
      </c>
      <c r="U34" s="174" t="s">
        <v>372</v>
      </c>
      <c r="V34" s="174" t="s">
        <v>372</v>
      </c>
      <c r="W34" s="174" t="s">
        <v>372</v>
      </c>
      <c r="X34" s="174" t="s">
        <v>372</v>
      </c>
      <c r="Y34" s="174" t="s">
        <v>372</v>
      </c>
      <c r="Z34" s="174" t="s">
        <v>372</v>
      </c>
      <c r="AA34" s="174" t="s">
        <v>372</v>
      </c>
      <c r="AB34" s="174" t="s">
        <v>372</v>
      </c>
      <c r="AC34" s="174" t="s">
        <v>372</v>
      </c>
      <c r="AD34" s="174" t="s">
        <v>372</v>
      </c>
      <c r="AE34" s="174" t="s">
        <v>372</v>
      </c>
      <c r="AF34" s="174" t="s">
        <v>372</v>
      </c>
      <c r="AG34" s="174" t="s">
        <v>372</v>
      </c>
      <c r="AH34" s="174" t="s">
        <v>372</v>
      </c>
      <c r="AI34" s="174" t="s">
        <v>372</v>
      </c>
      <c r="AJ34" s="174" t="s">
        <v>372</v>
      </c>
      <c r="AK34" s="174" t="s">
        <v>372</v>
      </c>
      <c r="AL34" s="174" t="s">
        <v>372</v>
      </c>
      <c r="AM34" s="174" t="s">
        <v>372</v>
      </c>
      <c r="AN34" s="174" t="s">
        <v>372</v>
      </c>
      <c r="AO34" s="174" t="s">
        <v>372</v>
      </c>
      <c r="AP34" s="174" t="s">
        <v>372</v>
      </c>
      <c r="AQ34" s="174" t="s">
        <v>372</v>
      </c>
      <c r="AR34" s="174" t="s">
        <v>372</v>
      </c>
      <c r="AS34" s="174" t="s">
        <v>372</v>
      </c>
      <c r="AT34" s="174" t="s">
        <v>372</v>
      </c>
      <c r="AU34" s="174" t="s">
        <v>372</v>
      </c>
      <c r="AV34" s="174" t="s">
        <v>372</v>
      </c>
      <c r="AW34" s="174" t="s">
        <v>372</v>
      </c>
      <c r="AX34" s="174" t="s">
        <v>372</v>
      </c>
      <c r="AY34" s="174" t="s">
        <v>372</v>
      </c>
      <c r="AZ34" s="174">
        <v>1389</v>
      </c>
      <c r="BA34" s="174">
        <v>962</v>
      </c>
      <c r="BB34" s="174">
        <v>846</v>
      </c>
      <c r="BC34" s="174">
        <v>888</v>
      </c>
      <c r="BD34" s="174">
        <v>764</v>
      </c>
      <c r="BE34" s="174">
        <v>666</v>
      </c>
      <c r="BF34" s="174">
        <v>646</v>
      </c>
      <c r="BG34" s="174">
        <v>631</v>
      </c>
      <c r="BH34" s="174">
        <v>588</v>
      </c>
      <c r="BI34" s="174">
        <v>632</v>
      </c>
      <c r="BJ34" s="174">
        <v>691</v>
      </c>
      <c r="BK34" s="174">
        <v>609</v>
      </c>
      <c r="BL34" s="174">
        <v>695</v>
      </c>
      <c r="BM34" s="174">
        <v>1072</v>
      </c>
      <c r="BN34" s="174">
        <v>1069</v>
      </c>
      <c r="BO34" s="174">
        <v>1208</v>
      </c>
      <c r="BP34" s="174">
        <v>1242</v>
      </c>
      <c r="BQ34" s="174">
        <v>1045</v>
      </c>
      <c r="BR34" s="174">
        <v>710</v>
      </c>
      <c r="BS34" s="174">
        <v>522</v>
      </c>
      <c r="BT34" s="174">
        <v>424</v>
      </c>
      <c r="BU34" s="174">
        <v>333</v>
      </c>
      <c r="BV34" s="174">
        <v>274</v>
      </c>
      <c r="BW34" s="174">
        <v>138</v>
      </c>
      <c r="BX34" s="174">
        <v>97</v>
      </c>
      <c r="BY34" s="174">
        <v>72</v>
      </c>
      <c r="BZ34" s="174">
        <v>47</v>
      </c>
      <c r="CA34" s="174">
        <v>5</v>
      </c>
      <c r="CB34" s="174">
        <v>0</v>
      </c>
      <c r="CC34" s="197">
        <v>0</v>
      </c>
    </row>
    <row r="35" spans="1:81" x14ac:dyDescent="0.4">
      <c r="A35" s="293"/>
      <c r="B35" s="178" t="s">
        <v>316</v>
      </c>
      <c r="D35" s="174" t="s">
        <v>372</v>
      </c>
      <c r="E35" s="174" t="s">
        <v>372</v>
      </c>
      <c r="F35" s="174" t="s">
        <v>372</v>
      </c>
      <c r="G35" s="174" t="s">
        <v>372</v>
      </c>
      <c r="H35" s="174" t="s">
        <v>372</v>
      </c>
      <c r="I35" s="174" t="s">
        <v>372</v>
      </c>
      <c r="J35" s="174" t="s">
        <v>372</v>
      </c>
      <c r="K35" s="174" t="s">
        <v>372</v>
      </c>
      <c r="L35" s="174" t="s">
        <v>372</v>
      </c>
      <c r="M35" s="174" t="s">
        <v>372</v>
      </c>
      <c r="N35" s="174" t="s">
        <v>372</v>
      </c>
      <c r="O35" s="174" t="s">
        <v>372</v>
      </c>
      <c r="P35" s="174" t="s">
        <v>372</v>
      </c>
      <c r="Q35" s="174" t="s">
        <v>372</v>
      </c>
      <c r="R35" s="174" t="s">
        <v>372</v>
      </c>
      <c r="S35" s="174" t="s">
        <v>372</v>
      </c>
      <c r="T35" s="174" t="s">
        <v>372</v>
      </c>
      <c r="U35" s="174" t="s">
        <v>372</v>
      </c>
      <c r="V35" s="174" t="s">
        <v>372</v>
      </c>
      <c r="W35" s="174" t="s">
        <v>372</v>
      </c>
      <c r="X35" s="174" t="s">
        <v>372</v>
      </c>
      <c r="Y35" s="174" t="s">
        <v>372</v>
      </c>
      <c r="Z35" s="174" t="s">
        <v>372</v>
      </c>
      <c r="AA35" s="174" t="s">
        <v>372</v>
      </c>
      <c r="AB35" s="174" t="s">
        <v>372</v>
      </c>
      <c r="AC35" s="174" t="s">
        <v>372</v>
      </c>
      <c r="AD35" s="174" t="s">
        <v>372</v>
      </c>
      <c r="AE35" s="174" t="s">
        <v>372</v>
      </c>
      <c r="AF35" s="174" t="s">
        <v>372</v>
      </c>
      <c r="AG35" s="174" t="s">
        <v>372</v>
      </c>
      <c r="AH35" s="174" t="s">
        <v>372</v>
      </c>
      <c r="AI35" s="174" t="s">
        <v>372</v>
      </c>
      <c r="AJ35" s="174" t="s">
        <v>372</v>
      </c>
      <c r="AK35" s="174" t="s">
        <v>372</v>
      </c>
      <c r="AL35" s="174" t="s">
        <v>372</v>
      </c>
      <c r="AM35" s="174" t="s">
        <v>372</v>
      </c>
      <c r="AN35" s="174" t="s">
        <v>372</v>
      </c>
      <c r="AO35" s="174" t="s">
        <v>372</v>
      </c>
      <c r="AP35" s="174" t="s">
        <v>372</v>
      </c>
      <c r="AQ35" s="174" t="s">
        <v>372</v>
      </c>
      <c r="AR35" s="174" t="s">
        <v>372</v>
      </c>
      <c r="AS35" s="174" t="s">
        <v>372</v>
      </c>
      <c r="AT35" s="174" t="s">
        <v>372</v>
      </c>
      <c r="AU35" s="174" t="s">
        <v>372</v>
      </c>
      <c r="AV35" s="174" t="s">
        <v>372</v>
      </c>
      <c r="AW35" s="174" t="s">
        <v>372</v>
      </c>
      <c r="AX35" s="174" t="s">
        <v>372</v>
      </c>
      <c r="AY35" s="174" t="s">
        <v>372</v>
      </c>
      <c r="AZ35" s="174">
        <v>187</v>
      </c>
      <c r="BA35" s="174">
        <v>96</v>
      </c>
      <c r="BB35" s="174">
        <v>79</v>
      </c>
      <c r="BC35" s="174">
        <v>87</v>
      </c>
      <c r="BD35" s="174">
        <v>69</v>
      </c>
      <c r="BE35" s="174">
        <v>67</v>
      </c>
      <c r="BF35" s="174">
        <v>65</v>
      </c>
      <c r="BG35" s="174">
        <v>64</v>
      </c>
      <c r="BH35" s="174">
        <v>59</v>
      </c>
      <c r="BI35" s="174">
        <v>58</v>
      </c>
      <c r="BJ35" s="174">
        <v>64</v>
      </c>
      <c r="BK35" s="174">
        <v>54</v>
      </c>
      <c r="BL35" s="174">
        <v>66</v>
      </c>
      <c r="BM35" s="174">
        <v>114</v>
      </c>
      <c r="BN35" s="174">
        <v>91</v>
      </c>
      <c r="BO35" s="174">
        <v>77</v>
      </c>
      <c r="BP35" s="174">
        <v>69</v>
      </c>
      <c r="BQ35" s="174">
        <v>68</v>
      </c>
      <c r="BR35" s="174">
        <v>53</v>
      </c>
      <c r="BS35" s="174">
        <v>35</v>
      </c>
      <c r="BT35" s="174">
        <v>41</v>
      </c>
      <c r="BU35" s="174">
        <v>36</v>
      </c>
      <c r="BV35" s="174">
        <v>19</v>
      </c>
      <c r="BW35" s="174">
        <v>8</v>
      </c>
      <c r="BX35" s="174">
        <v>26</v>
      </c>
      <c r="BY35" s="174">
        <v>25</v>
      </c>
      <c r="BZ35" s="174">
        <v>11</v>
      </c>
      <c r="CA35" s="174">
        <v>9</v>
      </c>
      <c r="CB35" s="174">
        <v>8</v>
      </c>
      <c r="CC35" s="197">
        <v>8</v>
      </c>
    </row>
    <row r="36" spans="1:81" ht="24.6" customHeight="1" x14ac:dyDescent="0.4">
      <c r="A36" s="293"/>
      <c r="B36" s="178" t="s">
        <v>739</v>
      </c>
      <c r="AZ36" s="174">
        <v>355</v>
      </c>
      <c r="BA36" s="174">
        <v>195</v>
      </c>
      <c r="BB36" s="174">
        <v>185</v>
      </c>
      <c r="BC36" s="174">
        <v>202</v>
      </c>
      <c r="BD36" s="174">
        <v>189</v>
      </c>
      <c r="BE36" s="174">
        <v>198</v>
      </c>
      <c r="BF36" s="174">
        <v>209</v>
      </c>
      <c r="BG36" s="174">
        <v>203</v>
      </c>
      <c r="BH36" s="174">
        <v>173</v>
      </c>
      <c r="BI36" s="174">
        <v>180</v>
      </c>
      <c r="BJ36" s="174">
        <v>172</v>
      </c>
      <c r="BK36" s="174">
        <v>155</v>
      </c>
      <c r="BL36" s="174">
        <v>265</v>
      </c>
      <c r="BM36" s="174">
        <v>352</v>
      </c>
      <c r="BN36" s="174">
        <v>256</v>
      </c>
      <c r="BO36" s="174">
        <v>231</v>
      </c>
      <c r="BP36" s="174">
        <v>196</v>
      </c>
      <c r="BQ36" s="174">
        <v>160</v>
      </c>
      <c r="BR36" s="174">
        <v>121</v>
      </c>
      <c r="BS36" s="174">
        <v>95</v>
      </c>
      <c r="BT36" s="174">
        <v>99</v>
      </c>
      <c r="BU36" s="174">
        <v>74</v>
      </c>
      <c r="BV36" s="174">
        <v>41</v>
      </c>
      <c r="BW36" s="174">
        <v>24</v>
      </c>
      <c r="BX36" s="174">
        <v>157</v>
      </c>
      <c r="BY36" s="174">
        <v>73</v>
      </c>
      <c r="BZ36" s="174">
        <v>49</v>
      </c>
      <c r="CA36" s="174">
        <v>42</v>
      </c>
      <c r="CB36" s="174">
        <v>38</v>
      </c>
      <c r="CC36" s="197">
        <v>37</v>
      </c>
    </row>
    <row r="37" spans="1:81" x14ac:dyDescent="0.4">
      <c r="A37" s="293"/>
      <c r="B37" s="178" t="s">
        <v>740</v>
      </c>
      <c r="AZ37" s="174">
        <v>1437</v>
      </c>
      <c r="BA37" s="174">
        <v>987</v>
      </c>
      <c r="BB37" s="174">
        <v>869</v>
      </c>
      <c r="BC37" s="174">
        <v>913</v>
      </c>
      <c r="BD37" s="174">
        <v>785</v>
      </c>
      <c r="BE37" s="174">
        <v>686</v>
      </c>
      <c r="BF37" s="174">
        <v>665</v>
      </c>
      <c r="BG37" s="174">
        <v>649</v>
      </c>
      <c r="BH37" s="174">
        <v>602</v>
      </c>
      <c r="BI37" s="174">
        <v>647</v>
      </c>
      <c r="BJ37" s="174">
        <v>706</v>
      </c>
      <c r="BK37" s="174">
        <v>622</v>
      </c>
      <c r="BL37" s="174">
        <v>716</v>
      </c>
      <c r="BM37" s="174">
        <v>1103</v>
      </c>
      <c r="BN37" s="174">
        <v>1091</v>
      </c>
      <c r="BO37" s="174">
        <v>1227</v>
      </c>
      <c r="BP37" s="174">
        <v>1260</v>
      </c>
      <c r="BQ37" s="174">
        <v>1059</v>
      </c>
      <c r="BR37" s="174">
        <v>721</v>
      </c>
      <c r="BS37" s="174">
        <v>531</v>
      </c>
      <c r="BT37" s="174">
        <v>432</v>
      </c>
      <c r="BU37" s="174">
        <v>339</v>
      </c>
      <c r="BV37" s="174">
        <v>277</v>
      </c>
      <c r="BW37" s="174">
        <v>138</v>
      </c>
      <c r="BX37" s="174">
        <v>97</v>
      </c>
      <c r="BY37" s="174">
        <v>72</v>
      </c>
      <c r="BZ37" s="174">
        <v>47</v>
      </c>
      <c r="CA37" s="174">
        <v>5</v>
      </c>
      <c r="CB37" s="174">
        <v>0</v>
      </c>
      <c r="CC37" s="197">
        <v>0</v>
      </c>
    </row>
    <row r="38" spans="1:81" ht="23.1" customHeight="1" x14ac:dyDescent="0.4">
      <c r="A38" s="293"/>
      <c r="B38" s="65" t="s">
        <v>741</v>
      </c>
      <c r="D38" s="174">
        <v>0</v>
      </c>
      <c r="E38" s="174">
        <v>0</v>
      </c>
      <c r="F38" s="174">
        <v>0</v>
      </c>
      <c r="G38" s="174">
        <v>0</v>
      </c>
      <c r="H38" s="174">
        <v>0</v>
      </c>
      <c r="I38" s="174">
        <v>0</v>
      </c>
      <c r="J38" s="174">
        <v>0</v>
      </c>
      <c r="K38" s="174">
        <v>0</v>
      </c>
      <c r="L38" s="174">
        <v>0</v>
      </c>
      <c r="M38" s="174">
        <v>0</v>
      </c>
      <c r="N38" s="174">
        <v>0</v>
      </c>
      <c r="O38" s="174">
        <v>0</v>
      </c>
      <c r="P38" s="174">
        <v>0</v>
      </c>
      <c r="Q38" s="174">
        <v>0</v>
      </c>
      <c r="R38" s="174">
        <v>0</v>
      </c>
      <c r="S38" s="174">
        <v>0</v>
      </c>
      <c r="T38" s="174">
        <v>0</v>
      </c>
      <c r="U38" s="174">
        <v>0</v>
      </c>
      <c r="V38" s="174">
        <v>0</v>
      </c>
      <c r="W38" s="174">
        <v>0</v>
      </c>
      <c r="X38" s="174">
        <v>0</v>
      </c>
      <c r="Y38" s="174">
        <v>0</v>
      </c>
      <c r="Z38" s="174">
        <v>0</v>
      </c>
      <c r="AA38" s="174">
        <v>0</v>
      </c>
      <c r="AB38" s="174">
        <v>0</v>
      </c>
      <c r="AC38" s="174">
        <v>0</v>
      </c>
      <c r="AD38" s="174">
        <v>0</v>
      </c>
      <c r="AE38" s="174">
        <v>0</v>
      </c>
      <c r="AF38" s="174">
        <v>1210</v>
      </c>
      <c r="AG38" s="174">
        <v>1307</v>
      </c>
      <c r="AH38" s="174">
        <v>1234</v>
      </c>
      <c r="AI38" s="174">
        <v>1136</v>
      </c>
      <c r="AJ38" s="174">
        <v>1697</v>
      </c>
      <c r="AK38" s="174">
        <v>2234</v>
      </c>
      <c r="AL38" s="174">
        <v>2771</v>
      </c>
      <c r="AM38" s="174">
        <v>2877</v>
      </c>
      <c r="AN38" s="174">
        <v>2997</v>
      </c>
      <c r="AO38" s="174">
        <v>3028</v>
      </c>
      <c r="AP38" s="174">
        <v>3054</v>
      </c>
      <c r="AQ38" s="174">
        <v>2589</v>
      </c>
      <c r="AR38" s="174">
        <v>2024</v>
      </c>
      <c r="AS38" s="174">
        <v>1518</v>
      </c>
      <c r="AT38" s="174">
        <v>1516</v>
      </c>
      <c r="AU38" s="174">
        <v>2223</v>
      </c>
      <c r="AV38" s="174">
        <v>2640</v>
      </c>
      <c r="AW38" s="174">
        <v>2612</v>
      </c>
      <c r="AX38" s="174">
        <v>2412</v>
      </c>
      <c r="AY38" s="174">
        <v>2151</v>
      </c>
      <c r="BA38" s="174">
        <v>0</v>
      </c>
      <c r="BB38" s="174">
        <v>0</v>
      </c>
      <c r="BC38" s="174">
        <v>0</v>
      </c>
      <c r="BD38" s="174">
        <v>0</v>
      </c>
      <c r="BE38" s="174">
        <v>0</v>
      </c>
      <c r="BF38" s="174">
        <v>0</v>
      </c>
      <c r="BG38" s="174">
        <v>0</v>
      </c>
      <c r="BH38" s="174">
        <v>0</v>
      </c>
      <c r="BI38" s="174">
        <v>0</v>
      </c>
      <c r="BJ38" s="174">
        <v>0</v>
      </c>
      <c r="BK38" s="174">
        <v>0</v>
      </c>
      <c r="BL38" s="174">
        <v>0</v>
      </c>
      <c r="BM38" s="174">
        <v>0</v>
      </c>
      <c r="BN38" s="174">
        <v>0</v>
      </c>
      <c r="BO38" s="174">
        <v>0</v>
      </c>
      <c r="BP38" s="174">
        <v>0</v>
      </c>
      <c r="BQ38" s="174">
        <v>0</v>
      </c>
      <c r="BR38" s="174">
        <v>0</v>
      </c>
      <c r="BS38" s="174">
        <v>0</v>
      </c>
      <c r="BT38" s="174">
        <v>0</v>
      </c>
      <c r="BU38" s="174">
        <v>0</v>
      </c>
      <c r="BV38" s="174">
        <v>0</v>
      </c>
      <c r="BW38" s="174">
        <v>0</v>
      </c>
      <c r="BX38" s="174">
        <v>0</v>
      </c>
      <c r="BY38" s="174">
        <v>0</v>
      </c>
      <c r="BZ38" s="174">
        <v>0</v>
      </c>
      <c r="CA38" s="174">
        <v>0</v>
      </c>
      <c r="CB38" s="174">
        <v>0</v>
      </c>
      <c r="CC38" s="197">
        <v>0</v>
      </c>
    </row>
    <row r="39" spans="1:81" x14ac:dyDescent="0.4">
      <c r="A39" s="293"/>
      <c r="B39" s="224" t="s">
        <v>742</v>
      </c>
      <c r="D39" s="174">
        <v>0</v>
      </c>
      <c r="E39" s="174">
        <v>0</v>
      </c>
      <c r="F39" s="174">
        <v>0</v>
      </c>
      <c r="G39" s="174">
        <v>0</v>
      </c>
      <c r="H39" s="174">
        <v>0</v>
      </c>
      <c r="I39" s="174">
        <v>0</v>
      </c>
      <c r="J39" s="174">
        <v>0</v>
      </c>
      <c r="K39" s="174">
        <v>0</v>
      </c>
      <c r="L39" s="174">
        <v>0</v>
      </c>
      <c r="M39" s="174">
        <v>0</v>
      </c>
      <c r="N39" s="174">
        <v>0</v>
      </c>
      <c r="O39" s="174">
        <v>0</v>
      </c>
      <c r="P39" s="174">
        <v>0</v>
      </c>
      <c r="Q39" s="174">
        <v>0</v>
      </c>
      <c r="R39" s="174">
        <v>0</v>
      </c>
      <c r="S39" s="174">
        <v>0</v>
      </c>
      <c r="T39" s="174">
        <v>0</v>
      </c>
      <c r="U39" s="174">
        <v>0</v>
      </c>
      <c r="V39" s="174">
        <v>0</v>
      </c>
      <c r="W39" s="174">
        <v>0</v>
      </c>
      <c r="X39" s="174">
        <v>0</v>
      </c>
      <c r="Y39" s="174">
        <v>0</v>
      </c>
      <c r="Z39" s="174">
        <v>0</v>
      </c>
      <c r="AA39" s="174">
        <v>0</v>
      </c>
      <c r="AB39" s="174">
        <v>0</v>
      </c>
      <c r="AC39" s="174">
        <v>0</v>
      </c>
      <c r="AD39" s="174">
        <v>0</v>
      </c>
      <c r="AE39" s="174">
        <v>0</v>
      </c>
      <c r="AF39" s="174">
        <v>434</v>
      </c>
      <c r="AG39" s="174">
        <v>429</v>
      </c>
      <c r="AH39" s="174">
        <v>406</v>
      </c>
      <c r="AI39" s="174">
        <v>379</v>
      </c>
      <c r="AJ39" s="174">
        <v>681</v>
      </c>
      <c r="AK39" s="174">
        <v>700</v>
      </c>
      <c r="AL39" s="174">
        <v>719</v>
      </c>
      <c r="AM39" s="174">
        <v>694</v>
      </c>
      <c r="AN39" s="174">
        <v>710</v>
      </c>
      <c r="AO39" s="174">
        <v>686</v>
      </c>
      <c r="AP39" s="174">
        <v>738</v>
      </c>
      <c r="AQ39" s="174">
        <v>581</v>
      </c>
      <c r="AR39" s="174">
        <v>425</v>
      </c>
      <c r="AS39" s="174">
        <v>233</v>
      </c>
      <c r="AT39" s="174">
        <v>272</v>
      </c>
      <c r="AU39" s="174">
        <v>489</v>
      </c>
      <c r="AV39" s="174">
        <v>538</v>
      </c>
      <c r="AW39" s="174">
        <v>503</v>
      </c>
      <c r="AX39" s="174">
        <v>358</v>
      </c>
      <c r="AY39" s="174">
        <v>272</v>
      </c>
      <c r="BA39" s="174">
        <v>0</v>
      </c>
      <c r="BB39" s="174">
        <v>0</v>
      </c>
      <c r="BC39" s="174">
        <v>0</v>
      </c>
      <c r="BD39" s="174">
        <v>0</v>
      </c>
      <c r="BE39" s="174">
        <v>0</v>
      </c>
      <c r="BF39" s="174">
        <v>0</v>
      </c>
      <c r="BG39" s="174">
        <v>0</v>
      </c>
      <c r="BH39" s="174">
        <v>0</v>
      </c>
      <c r="BI39" s="174">
        <v>0</v>
      </c>
      <c r="BJ39" s="174">
        <v>0</v>
      </c>
      <c r="BK39" s="174">
        <v>0</v>
      </c>
      <c r="BL39" s="174">
        <v>0</v>
      </c>
      <c r="BM39" s="174">
        <v>0</v>
      </c>
      <c r="BN39" s="174">
        <v>0</v>
      </c>
      <c r="BO39" s="174">
        <v>0</v>
      </c>
      <c r="BP39" s="174">
        <v>0</v>
      </c>
      <c r="BQ39" s="174">
        <v>0</v>
      </c>
      <c r="BR39" s="174">
        <v>0</v>
      </c>
      <c r="BS39" s="174">
        <v>0</v>
      </c>
      <c r="BT39" s="174">
        <v>0</v>
      </c>
      <c r="BU39" s="174">
        <v>0</v>
      </c>
      <c r="BV39" s="174">
        <v>0</v>
      </c>
      <c r="BW39" s="174">
        <v>0</v>
      </c>
      <c r="BX39" s="174">
        <v>0</v>
      </c>
      <c r="BY39" s="174">
        <v>0</v>
      </c>
      <c r="BZ39" s="174">
        <v>0</v>
      </c>
      <c r="CA39" s="174">
        <v>0</v>
      </c>
      <c r="CB39" s="174">
        <v>0</v>
      </c>
      <c r="CC39" s="197">
        <v>0</v>
      </c>
    </row>
    <row r="40" spans="1:81" x14ac:dyDescent="0.4">
      <c r="A40" s="293"/>
      <c r="B40" s="224" t="s">
        <v>743</v>
      </c>
      <c r="D40" s="174">
        <v>0</v>
      </c>
      <c r="E40" s="174">
        <v>0</v>
      </c>
      <c r="F40" s="174">
        <v>0</v>
      </c>
      <c r="G40" s="174">
        <v>0</v>
      </c>
      <c r="H40" s="174">
        <v>0</v>
      </c>
      <c r="I40" s="174">
        <v>0</v>
      </c>
      <c r="J40" s="174">
        <v>0</v>
      </c>
      <c r="K40" s="174">
        <v>0</v>
      </c>
      <c r="L40" s="174">
        <v>0</v>
      </c>
      <c r="M40" s="174">
        <v>0</v>
      </c>
      <c r="N40" s="174">
        <v>0</v>
      </c>
      <c r="O40" s="174">
        <v>0</v>
      </c>
      <c r="P40" s="174">
        <v>0</v>
      </c>
      <c r="Q40" s="174">
        <v>0</v>
      </c>
      <c r="R40" s="174">
        <v>0</v>
      </c>
      <c r="S40" s="174">
        <v>0</v>
      </c>
      <c r="T40" s="174">
        <v>0</v>
      </c>
      <c r="U40" s="174">
        <v>0</v>
      </c>
      <c r="V40" s="174">
        <v>0</v>
      </c>
      <c r="W40" s="174">
        <v>0</v>
      </c>
      <c r="X40" s="174">
        <v>0</v>
      </c>
      <c r="Y40" s="174">
        <v>0</v>
      </c>
      <c r="Z40" s="174">
        <v>0</v>
      </c>
      <c r="AA40" s="174">
        <v>0</v>
      </c>
      <c r="AB40" s="174">
        <v>0</v>
      </c>
      <c r="AC40" s="174">
        <v>0</v>
      </c>
      <c r="AD40" s="174">
        <v>0</v>
      </c>
      <c r="AE40" s="174">
        <v>0</v>
      </c>
      <c r="AF40" s="174">
        <v>138</v>
      </c>
      <c r="AG40" s="174">
        <v>123</v>
      </c>
      <c r="AH40" s="174">
        <v>98</v>
      </c>
      <c r="AI40" s="174">
        <v>82</v>
      </c>
      <c r="AJ40" s="174">
        <v>142</v>
      </c>
      <c r="AK40" s="174">
        <v>200</v>
      </c>
      <c r="AL40" s="174">
        <v>258</v>
      </c>
      <c r="AM40" s="174">
        <v>232</v>
      </c>
      <c r="AN40" s="174">
        <v>203</v>
      </c>
      <c r="AO40" s="174">
        <v>200</v>
      </c>
      <c r="AP40" s="174">
        <v>186</v>
      </c>
      <c r="AQ40" s="174">
        <v>135</v>
      </c>
      <c r="AR40" s="174">
        <v>121</v>
      </c>
      <c r="AS40" s="174">
        <v>86</v>
      </c>
      <c r="AT40" s="174">
        <v>56</v>
      </c>
      <c r="AU40" s="174">
        <v>113</v>
      </c>
      <c r="AV40" s="174">
        <v>122</v>
      </c>
      <c r="AW40" s="174">
        <v>106</v>
      </c>
      <c r="AX40" s="174">
        <v>129</v>
      </c>
      <c r="AY40" s="174">
        <v>124</v>
      </c>
      <c r="BA40" s="174">
        <v>0</v>
      </c>
      <c r="BB40" s="174">
        <v>0</v>
      </c>
      <c r="BC40" s="174">
        <v>0</v>
      </c>
      <c r="BD40" s="174">
        <v>0</v>
      </c>
      <c r="BE40" s="174">
        <v>0</v>
      </c>
      <c r="BF40" s="174">
        <v>0</v>
      </c>
      <c r="BG40" s="174">
        <v>0</v>
      </c>
      <c r="BH40" s="174">
        <v>0</v>
      </c>
      <c r="BI40" s="174">
        <v>0</v>
      </c>
      <c r="BJ40" s="174">
        <v>0</v>
      </c>
      <c r="BK40" s="174">
        <v>0</v>
      </c>
      <c r="BL40" s="174">
        <v>0</v>
      </c>
      <c r="BM40" s="174">
        <v>0</v>
      </c>
      <c r="BN40" s="174">
        <v>0</v>
      </c>
      <c r="BO40" s="174">
        <v>0</v>
      </c>
      <c r="BP40" s="174">
        <v>0</v>
      </c>
      <c r="BQ40" s="174">
        <v>0</v>
      </c>
      <c r="BR40" s="174">
        <v>0</v>
      </c>
      <c r="BS40" s="174">
        <v>0</v>
      </c>
      <c r="BT40" s="174">
        <v>0</v>
      </c>
      <c r="BU40" s="174">
        <v>0</v>
      </c>
      <c r="BV40" s="174">
        <v>0</v>
      </c>
      <c r="BW40" s="174">
        <v>0</v>
      </c>
      <c r="BX40" s="174">
        <v>0</v>
      </c>
      <c r="BY40" s="174">
        <v>0</v>
      </c>
      <c r="BZ40" s="174">
        <v>0</v>
      </c>
      <c r="CA40" s="174">
        <v>0</v>
      </c>
      <c r="CB40" s="174">
        <v>0</v>
      </c>
      <c r="CC40" s="197">
        <v>0</v>
      </c>
    </row>
    <row r="41" spans="1:81" x14ac:dyDescent="0.4">
      <c r="A41" s="293"/>
      <c r="B41" s="224" t="s">
        <v>744</v>
      </c>
      <c r="D41" s="174">
        <v>0</v>
      </c>
      <c r="E41" s="174">
        <v>0</v>
      </c>
      <c r="F41" s="174">
        <v>0</v>
      </c>
      <c r="G41" s="174">
        <v>0</v>
      </c>
      <c r="H41" s="174">
        <v>0</v>
      </c>
      <c r="I41" s="174">
        <v>0</v>
      </c>
      <c r="J41" s="174">
        <v>0</v>
      </c>
      <c r="K41" s="174">
        <v>0</v>
      </c>
      <c r="L41" s="174">
        <v>0</v>
      </c>
      <c r="M41" s="174">
        <v>0</v>
      </c>
      <c r="N41" s="174">
        <v>0</v>
      </c>
      <c r="O41" s="174">
        <v>0</v>
      </c>
      <c r="P41" s="174">
        <v>0</v>
      </c>
      <c r="Q41" s="174">
        <v>0</v>
      </c>
      <c r="R41" s="174">
        <v>0</v>
      </c>
      <c r="S41" s="174">
        <v>0</v>
      </c>
      <c r="T41" s="174">
        <v>0</v>
      </c>
      <c r="U41" s="174">
        <v>0</v>
      </c>
      <c r="V41" s="174">
        <v>0</v>
      </c>
      <c r="W41" s="174">
        <v>0</v>
      </c>
      <c r="X41" s="174">
        <v>0</v>
      </c>
      <c r="Y41" s="174">
        <v>0</v>
      </c>
      <c r="Z41" s="174">
        <v>0</v>
      </c>
      <c r="AA41" s="174">
        <v>0</v>
      </c>
      <c r="AB41" s="174">
        <v>0</v>
      </c>
      <c r="AC41" s="174">
        <v>0</v>
      </c>
      <c r="AD41" s="174">
        <v>0</v>
      </c>
      <c r="AE41" s="174">
        <v>0</v>
      </c>
      <c r="AF41" s="174">
        <v>438</v>
      </c>
      <c r="AG41" s="174">
        <v>522</v>
      </c>
      <c r="AH41" s="174">
        <v>514</v>
      </c>
      <c r="AI41" s="174">
        <v>469</v>
      </c>
      <c r="AJ41" s="174">
        <v>604</v>
      </c>
      <c r="AK41" s="174">
        <v>979</v>
      </c>
      <c r="AL41" s="174">
        <v>1353</v>
      </c>
      <c r="AM41" s="174">
        <v>1582</v>
      </c>
      <c r="AN41" s="174">
        <v>1682</v>
      </c>
      <c r="AO41" s="174">
        <v>1692</v>
      </c>
      <c r="AP41" s="174">
        <v>1647</v>
      </c>
      <c r="AQ41" s="174">
        <v>1442</v>
      </c>
      <c r="AR41" s="174">
        <v>1129</v>
      </c>
      <c r="AS41" s="174">
        <v>945</v>
      </c>
      <c r="AT41" s="174">
        <v>951</v>
      </c>
      <c r="AU41" s="174">
        <v>1327</v>
      </c>
      <c r="AV41" s="174">
        <v>1631</v>
      </c>
      <c r="AW41" s="174">
        <v>1684</v>
      </c>
      <c r="AX41" s="174">
        <v>1672</v>
      </c>
      <c r="AY41" s="174">
        <v>1536</v>
      </c>
      <c r="BA41" s="174">
        <v>0</v>
      </c>
      <c r="BB41" s="174">
        <v>0</v>
      </c>
      <c r="BC41" s="174">
        <v>0</v>
      </c>
      <c r="BD41" s="174">
        <v>0</v>
      </c>
      <c r="BE41" s="174">
        <v>0</v>
      </c>
      <c r="BF41" s="174">
        <v>0</v>
      </c>
      <c r="BG41" s="174">
        <v>0</v>
      </c>
      <c r="BH41" s="174">
        <v>0</v>
      </c>
      <c r="BI41" s="174">
        <v>0</v>
      </c>
      <c r="BJ41" s="174">
        <v>0</v>
      </c>
      <c r="BK41" s="174">
        <v>0</v>
      </c>
      <c r="BL41" s="174">
        <v>0</v>
      </c>
      <c r="BM41" s="174">
        <v>0</v>
      </c>
      <c r="BN41" s="174">
        <v>0</v>
      </c>
      <c r="BO41" s="174">
        <v>0</v>
      </c>
      <c r="BP41" s="174">
        <v>0</v>
      </c>
      <c r="BQ41" s="174">
        <v>0</v>
      </c>
      <c r="BR41" s="174">
        <v>0</v>
      </c>
      <c r="BS41" s="174">
        <v>0</v>
      </c>
      <c r="BT41" s="174">
        <v>0</v>
      </c>
      <c r="BU41" s="174">
        <v>0</v>
      </c>
      <c r="BV41" s="174">
        <v>0</v>
      </c>
      <c r="BW41" s="174">
        <v>0</v>
      </c>
      <c r="BX41" s="174">
        <v>0</v>
      </c>
      <c r="BY41" s="174">
        <v>0</v>
      </c>
      <c r="BZ41" s="174">
        <v>0</v>
      </c>
      <c r="CA41" s="174">
        <v>0</v>
      </c>
      <c r="CB41" s="174">
        <v>0</v>
      </c>
      <c r="CC41" s="197">
        <v>0</v>
      </c>
    </row>
    <row r="42" spans="1:81" x14ac:dyDescent="0.4">
      <c r="A42" s="293"/>
      <c r="B42" s="224" t="s">
        <v>316</v>
      </c>
      <c r="D42" s="174">
        <v>0</v>
      </c>
      <c r="E42" s="174">
        <v>0</v>
      </c>
      <c r="F42" s="174">
        <v>0</v>
      </c>
      <c r="G42" s="174">
        <v>0</v>
      </c>
      <c r="H42" s="174">
        <v>0</v>
      </c>
      <c r="I42" s="174">
        <v>0</v>
      </c>
      <c r="J42" s="174">
        <v>0</v>
      </c>
      <c r="K42" s="174">
        <v>0</v>
      </c>
      <c r="L42" s="174">
        <v>0</v>
      </c>
      <c r="M42" s="174">
        <v>0</v>
      </c>
      <c r="N42" s="174">
        <v>0</v>
      </c>
      <c r="O42" s="174">
        <v>0</v>
      </c>
      <c r="P42" s="174">
        <v>0</v>
      </c>
      <c r="Q42" s="174">
        <v>0</v>
      </c>
      <c r="R42" s="174">
        <v>0</v>
      </c>
      <c r="S42" s="174">
        <v>0</v>
      </c>
      <c r="T42" s="174">
        <v>0</v>
      </c>
      <c r="U42" s="174">
        <v>0</v>
      </c>
      <c r="V42" s="174">
        <v>0</v>
      </c>
      <c r="W42" s="174">
        <v>0</v>
      </c>
      <c r="X42" s="174">
        <v>0</v>
      </c>
      <c r="Y42" s="174">
        <v>0</v>
      </c>
      <c r="Z42" s="174">
        <v>0</v>
      </c>
      <c r="AA42" s="174">
        <v>0</v>
      </c>
      <c r="AB42" s="174">
        <v>0</v>
      </c>
      <c r="AC42" s="174">
        <v>0</v>
      </c>
      <c r="AD42" s="174">
        <v>0</v>
      </c>
      <c r="AE42" s="174">
        <v>0</v>
      </c>
      <c r="AF42" s="174">
        <v>201</v>
      </c>
      <c r="AG42" s="174">
        <v>233</v>
      </c>
      <c r="AH42" s="174">
        <v>216</v>
      </c>
      <c r="AI42" s="174">
        <v>206</v>
      </c>
      <c r="AJ42" s="174">
        <v>269</v>
      </c>
      <c r="AK42" s="174">
        <v>355</v>
      </c>
      <c r="AL42" s="174">
        <v>440</v>
      </c>
      <c r="AM42" s="174">
        <v>370</v>
      </c>
      <c r="AN42" s="174">
        <v>401</v>
      </c>
      <c r="AO42" s="174">
        <v>450</v>
      </c>
      <c r="AP42" s="174">
        <v>484</v>
      </c>
      <c r="AQ42" s="174">
        <v>431</v>
      </c>
      <c r="AR42" s="174">
        <v>350</v>
      </c>
      <c r="AS42" s="174">
        <v>254</v>
      </c>
      <c r="AT42" s="174">
        <v>237</v>
      </c>
      <c r="AU42" s="174">
        <v>293</v>
      </c>
      <c r="AV42" s="174">
        <v>350</v>
      </c>
      <c r="AW42" s="174">
        <v>319</v>
      </c>
      <c r="AX42" s="174">
        <v>254</v>
      </c>
      <c r="AY42" s="174">
        <v>220</v>
      </c>
      <c r="BA42" s="174">
        <v>0</v>
      </c>
      <c r="BB42" s="174">
        <v>0</v>
      </c>
      <c r="BC42" s="174">
        <v>0</v>
      </c>
      <c r="BD42" s="174">
        <v>0</v>
      </c>
      <c r="BE42" s="174">
        <v>0</v>
      </c>
      <c r="BF42" s="174">
        <v>0</v>
      </c>
      <c r="BG42" s="174">
        <v>0</v>
      </c>
      <c r="BH42" s="174">
        <v>0</v>
      </c>
      <c r="BI42" s="174">
        <v>0</v>
      </c>
      <c r="BJ42" s="174">
        <v>0</v>
      </c>
      <c r="BK42" s="174">
        <v>0</v>
      </c>
      <c r="BL42" s="174">
        <v>0</v>
      </c>
      <c r="BM42" s="174">
        <v>0</v>
      </c>
      <c r="BN42" s="174">
        <v>0</v>
      </c>
      <c r="BO42" s="174">
        <v>0</v>
      </c>
      <c r="BP42" s="174">
        <v>0</v>
      </c>
      <c r="BQ42" s="174">
        <v>0</v>
      </c>
      <c r="BR42" s="174">
        <v>0</v>
      </c>
      <c r="BS42" s="174">
        <v>0</v>
      </c>
      <c r="BT42" s="174">
        <v>0</v>
      </c>
      <c r="BU42" s="174">
        <v>0</v>
      </c>
      <c r="BV42" s="174">
        <v>0</v>
      </c>
      <c r="BW42" s="174">
        <v>0</v>
      </c>
      <c r="BX42" s="174">
        <v>0</v>
      </c>
      <c r="BY42" s="174">
        <v>0</v>
      </c>
      <c r="BZ42" s="174">
        <v>0</v>
      </c>
      <c r="CA42" s="174">
        <v>0</v>
      </c>
      <c r="CB42" s="174">
        <v>0</v>
      </c>
      <c r="CC42" s="197">
        <v>0</v>
      </c>
    </row>
    <row r="43" spans="1:81" ht="23.1" customHeight="1" x14ac:dyDescent="0.4">
      <c r="A43" s="293"/>
      <c r="B43" s="65" t="s">
        <v>272</v>
      </c>
      <c r="D43" s="174">
        <v>0</v>
      </c>
      <c r="E43" s="174">
        <v>0</v>
      </c>
      <c r="F43" s="174">
        <v>0</v>
      </c>
      <c r="G43" s="174">
        <v>0</v>
      </c>
      <c r="H43" s="174">
        <v>0</v>
      </c>
      <c r="I43" s="174">
        <v>0</v>
      </c>
      <c r="J43" s="174">
        <v>0</v>
      </c>
      <c r="K43" s="174">
        <v>0</v>
      </c>
      <c r="L43" s="174">
        <v>0</v>
      </c>
      <c r="M43" s="174">
        <v>0</v>
      </c>
      <c r="N43" s="174">
        <v>0</v>
      </c>
      <c r="O43" s="174">
        <v>0</v>
      </c>
      <c r="P43" s="174">
        <v>0</v>
      </c>
      <c r="Q43" s="174">
        <v>0</v>
      </c>
      <c r="R43" s="174">
        <v>0</v>
      </c>
      <c r="S43" s="174">
        <v>0</v>
      </c>
      <c r="T43" s="174">
        <v>0</v>
      </c>
      <c r="U43" s="174">
        <v>0</v>
      </c>
      <c r="V43" s="174">
        <v>0</v>
      </c>
      <c r="W43" s="174">
        <v>0</v>
      </c>
      <c r="X43" s="174">
        <v>0</v>
      </c>
      <c r="Y43" s="174">
        <v>0</v>
      </c>
      <c r="Z43" s="174">
        <v>0</v>
      </c>
      <c r="AA43" s="174">
        <v>0</v>
      </c>
      <c r="AB43" s="174">
        <v>0</v>
      </c>
      <c r="AC43" s="174">
        <v>0</v>
      </c>
      <c r="AD43" s="174">
        <v>0</v>
      </c>
      <c r="AE43" s="174">
        <v>0</v>
      </c>
      <c r="AF43" s="174">
        <v>572</v>
      </c>
      <c r="AG43" s="174">
        <v>552</v>
      </c>
      <c r="AH43" s="174">
        <v>503</v>
      </c>
      <c r="AI43" s="174">
        <v>461</v>
      </c>
      <c r="AJ43" s="174">
        <v>823</v>
      </c>
      <c r="AK43" s="174">
        <v>901</v>
      </c>
      <c r="AL43" s="174">
        <v>978</v>
      </c>
      <c r="AM43" s="174">
        <v>925</v>
      </c>
      <c r="AN43" s="174">
        <v>913</v>
      </c>
      <c r="AO43" s="174">
        <v>886</v>
      </c>
      <c r="AP43" s="174">
        <v>924</v>
      </c>
      <c r="AQ43" s="174">
        <v>716</v>
      </c>
      <c r="AR43" s="174">
        <v>546</v>
      </c>
      <c r="AS43" s="174">
        <v>319</v>
      </c>
      <c r="AT43" s="174">
        <v>328</v>
      </c>
      <c r="AU43" s="174">
        <v>603</v>
      </c>
      <c r="AV43" s="174">
        <v>660</v>
      </c>
      <c r="AW43" s="174">
        <v>609</v>
      </c>
      <c r="AX43" s="174">
        <v>487</v>
      </c>
      <c r="AY43" s="174">
        <v>395</v>
      </c>
      <c r="BA43" s="174">
        <v>0</v>
      </c>
      <c r="BB43" s="174">
        <v>0</v>
      </c>
      <c r="BC43" s="174">
        <v>0</v>
      </c>
      <c r="BD43" s="174">
        <v>0</v>
      </c>
      <c r="BE43" s="174">
        <v>0</v>
      </c>
      <c r="BF43" s="174">
        <v>0</v>
      </c>
      <c r="BG43" s="174">
        <v>0</v>
      </c>
      <c r="BH43" s="174">
        <v>0</v>
      </c>
      <c r="BI43" s="174">
        <v>0</v>
      </c>
      <c r="BJ43" s="174">
        <v>0</v>
      </c>
      <c r="BK43" s="174">
        <v>0</v>
      </c>
      <c r="BL43" s="174">
        <v>0</v>
      </c>
      <c r="BM43" s="174">
        <v>0</v>
      </c>
      <c r="BN43" s="174">
        <v>0</v>
      </c>
      <c r="BO43" s="174">
        <v>0</v>
      </c>
      <c r="BP43" s="174">
        <v>0</v>
      </c>
      <c r="BQ43" s="174">
        <v>0</v>
      </c>
      <c r="BR43" s="174">
        <v>0</v>
      </c>
      <c r="BS43" s="174">
        <v>0</v>
      </c>
      <c r="BT43" s="174">
        <v>0</v>
      </c>
      <c r="BU43" s="174">
        <v>0</v>
      </c>
      <c r="BV43" s="174">
        <v>0</v>
      </c>
      <c r="BW43" s="174">
        <v>0</v>
      </c>
      <c r="BX43" s="174">
        <v>0</v>
      </c>
      <c r="BY43" s="174">
        <v>0</v>
      </c>
      <c r="BZ43" s="174">
        <v>0</v>
      </c>
      <c r="CA43" s="174">
        <v>0</v>
      </c>
      <c r="CB43" s="174">
        <v>0</v>
      </c>
      <c r="CC43" s="197">
        <v>0</v>
      </c>
    </row>
    <row r="44" spans="1:81" ht="22.35" customHeight="1" x14ac:dyDescent="0.4">
      <c r="A44" s="473"/>
      <c r="B44" s="65" t="s">
        <v>745</v>
      </c>
      <c r="BQ44" s="174">
        <v>2</v>
      </c>
      <c r="BR44" s="174">
        <v>13</v>
      </c>
      <c r="BS44" s="174">
        <v>130</v>
      </c>
      <c r="BT44" s="174">
        <v>373</v>
      </c>
      <c r="BU44" s="174">
        <v>627</v>
      </c>
      <c r="BV44" s="174">
        <v>1282</v>
      </c>
      <c r="BW44" s="174">
        <v>2159</v>
      </c>
      <c r="BX44" s="174">
        <v>4004</v>
      </c>
      <c r="BY44" s="174">
        <v>4339</v>
      </c>
      <c r="BZ44" s="174">
        <v>4436</v>
      </c>
      <c r="CA44" s="174">
        <v>4658</v>
      </c>
      <c r="CB44" s="174">
        <v>5146</v>
      </c>
      <c r="CC44" s="197">
        <v>5908</v>
      </c>
    </row>
    <row r="45" spans="1:81" s="219" customFormat="1" x14ac:dyDescent="0.4">
      <c r="A45" s="472"/>
      <c r="B45" s="67" t="s">
        <v>286</v>
      </c>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174"/>
      <c r="BP45" s="174"/>
      <c r="BQ45" s="174">
        <v>0</v>
      </c>
      <c r="BR45" s="174">
        <v>0</v>
      </c>
      <c r="BS45" s="174">
        <v>42</v>
      </c>
      <c r="BT45" s="174">
        <v>142</v>
      </c>
      <c r="BU45" s="174">
        <v>288</v>
      </c>
      <c r="BV45" s="174">
        <v>706</v>
      </c>
      <c r="BW45" s="174">
        <v>1204</v>
      </c>
      <c r="BX45" s="174">
        <v>2072</v>
      </c>
      <c r="BY45" s="174">
        <v>2225</v>
      </c>
      <c r="BZ45" s="174">
        <v>2484</v>
      </c>
      <c r="CA45" s="174">
        <v>2841</v>
      </c>
      <c r="CB45" s="174">
        <v>3281</v>
      </c>
      <c r="CC45" s="197">
        <v>3917</v>
      </c>
    </row>
    <row r="46" spans="1:81" s="219" customFormat="1" x14ac:dyDescent="0.4">
      <c r="A46" s="472"/>
      <c r="B46" s="67" t="s">
        <v>287</v>
      </c>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174"/>
      <c r="BP46" s="174"/>
      <c r="BQ46" s="174">
        <v>2</v>
      </c>
      <c r="BR46" s="174">
        <v>13</v>
      </c>
      <c r="BS46" s="174">
        <v>88</v>
      </c>
      <c r="BT46" s="174">
        <v>230</v>
      </c>
      <c r="BU46" s="174">
        <v>339</v>
      </c>
      <c r="BV46" s="174">
        <v>576</v>
      </c>
      <c r="BW46" s="174">
        <v>955</v>
      </c>
      <c r="BX46" s="174">
        <v>1932</v>
      </c>
      <c r="BY46" s="174">
        <v>2114</v>
      </c>
      <c r="BZ46" s="174">
        <v>1952</v>
      </c>
      <c r="CA46" s="174">
        <v>1817</v>
      </c>
      <c r="CB46" s="174">
        <v>1865</v>
      </c>
      <c r="CC46" s="197">
        <v>1991</v>
      </c>
    </row>
    <row r="47" spans="1:81" ht="37.5" customHeight="1" x14ac:dyDescent="0.4">
      <c r="A47" s="293"/>
      <c r="B47" s="93" t="s">
        <v>746</v>
      </c>
      <c r="BX47" s="174"/>
      <c r="BY47" s="174"/>
      <c r="BZ47" s="174"/>
      <c r="CA47" s="174"/>
      <c r="CB47" s="174"/>
      <c r="CC47" s="197"/>
    </row>
    <row r="48" spans="1:81" s="291" customFormat="1" ht="76.5" customHeight="1" thickBot="1" x14ac:dyDescent="0.4">
      <c r="A48" s="477"/>
      <c r="B48" s="478" t="s">
        <v>747</v>
      </c>
      <c r="C48" s="396"/>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50"/>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0"/>
  <sheetViews>
    <sheetView zoomScale="70" zoomScaleNormal="70" workbookViewId="0">
      <pane xSplit="3" ySplit="3" topLeftCell="BW4" activePane="bottomRight" state="frozen"/>
      <selection pane="topRight" activeCell="D1" sqref="D1"/>
      <selection pane="bottomLeft" activeCell="A4" sqref="A4"/>
      <selection pane="bottomRight"/>
    </sheetView>
  </sheetViews>
  <sheetFormatPr defaultColWidth="9" defaultRowHeight="12.75" x14ac:dyDescent="0.35"/>
  <cols>
    <col min="1" max="1" width="23.1328125" style="1" customWidth="1"/>
    <col min="2" max="2" width="57" style="1" bestFit="1" customWidth="1"/>
    <col min="3" max="3" width="10.86328125" style="1" customWidth="1"/>
    <col min="4" max="81" width="12.73046875" style="1" customWidth="1"/>
    <col min="82" max="82" width="9" style="1" customWidth="1"/>
    <col min="83" max="16384" width="9" style="1"/>
  </cols>
  <sheetData>
    <row r="1" spans="1:81" ht="25.9" customHeight="1" thickBot="1" x14ac:dyDescent="0.4">
      <c r="A1" s="42" t="s">
        <v>44</v>
      </c>
      <c r="B1" s="43" t="s">
        <v>85</v>
      </c>
    </row>
    <row r="2" spans="1:81" ht="15" x14ac:dyDescent="0.4">
      <c r="A2" s="45" t="s">
        <v>45</v>
      </c>
      <c r="B2" s="154" t="s">
        <v>748</v>
      </c>
      <c r="C2" s="479"/>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80" t="s">
        <v>111</v>
      </c>
      <c r="BX2" s="480" t="s">
        <v>112</v>
      </c>
      <c r="BY2" s="481" t="s">
        <v>113</v>
      </c>
      <c r="BZ2" s="481" t="s">
        <v>114</v>
      </c>
      <c r="CA2" s="481" t="s">
        <v>115</v>
      </c>
      <c r="CB2" s="481" t="s">
        <v>116</v>
      </c>
      <c r="CC2" s="482" t="s">
        <v>117</v>
      </c>
    </row>
    <row r="3" spans="1:81" ht="15" x14ac:dyDescent="0.4">
      <c r="A3" s="97">
        <v>2021</v>
      </c>
      <c r="B3" s="237" t="s">
        <v>749</v>
      </c>
      <c r="C3" s="483"/>
      <c r="D3" s="239" t="s">
        <v>119</v>
      </c>
      <c r="E3" s="239" t="s">
        <v>119</v>
      </c>
      <c r="F3" s="239" t="s">
        <v>119</v>
      </c>
      <c r="G3" s="239" t="s">
        <v>119</v>
      </c>
      <c r="H3" s="239" t="s">
        <v>119</v>
      </c>
      <c r="I3" s="239" t="s">
        <v>119</v>
      </c>
      <c r="J3" s="239" t="s">
        <v>119</v>
      </c>
      <c r="K3" s="239" t="s">
        <v>119</v>
      </c>
      <c r="L3" s="239" t="s">
        <v>119</v>
      </c>
      <c r="M3" s="239" t="s">
        <v>119</v>
      </c>
      <c r="N3" s="239" t="s">
        <v>119</v>
      </c>
      <c r="O3" s="239" t="s">
        <v>119</v>
      </c>
      <c r="P3" s="239" t="s">
        <v>119</v>
      </c>
      <c r="Q3" s="239" t="s">
        <v>119</v>
      </c>
      <c r="R3" s="239" t="s">
        <v>119</v>
      </c>
      <c r="S3" s="239" t="s">
        <v>119</v>
      </c>
      <c r="T3" s="239" t="s">
        <v>119</v>
      </c>
      <c r="U3" s="239" t="s">
        <v>119</v>
      </c>
      <c r="V3" s="239" t="s">
        <v>119</v>
      </c>
      <c r="W3" s="239" t="s">
        <v>119</v>
      </c>
      <c r="X3" s="239" t="s">
        <v>119</v>
      </c>
      <c r="Y3" s="239" t="s">
        <v>119</v>
      </c>
      <c r="Z3" s="239" t="s">
        <v>119</v>
      </c>
      <c r="AA3" s="239" t="s">
        <v>119</v>
      </c>
      <c r="AB3" s="239" t="s">
        <v>119</v>
      </c>
      <c r="AC3" s="239" t="s">
        <v>119</v>
      </c>
      <c r="AD3" s="239" t="s">
        <v>119</v>
      </c>
      <c r="AE3" s="239" t="s">
        <v>119</v>
      </c>
      <c r="AF3" s="239" t="s">
        <v>119</v>
      </c>
      <c r="AG3" s="239" t="s">
        <v>119</v>
      </c>
      <c r="AH3" s="239" t="s">
        <v>119</v>
      </c>
      <c r="AI3" s="239" t="s">
        <v>119</v>
      </c>
      <c r="AJ3" s="239" t="s">
        <v>119</v>
      </c>
      <c r="AK3" s="239" t="s">
        <v>119</v>
      </c>
      <c r="AL3" s="239" t="s">
        <v>119</v>
      </c>
      <c r="AM3" s="239" t="s">
        <v>119</v>
      </c>
      <c r="AN3" s="239" t="s">
        <v>119</v>
      </c>
      <c r="AO3" s="239" t="s">
        <v>119</v>
      </c>
      <c r="AP3" s="239" t="s">
        <v>119</v>
      </c>
      <c r="AQ3" s="239" t="s">
        <v>119</v>
      </c>
      <c r="AR3" s="239" t="s">
        <v>119</v>
      </c>
      <c r="AS3" s="239" t="s">
        <v>119</v>
      </c>
      <c r="AT3" s="239" t="s">
        <v>119</v>
      </c>
      <c r="AU3" s="239" t="s">
        <v>119</v>
      </c>
      <c r="AV3" s="239" t="s">
        <v>119</v>
      </c>
      <c r="AW3" s="239" t="s">
        <v>119</v>
      </c>
      <c r="AX3" s="239" t="s">
        <v>119</v>
      </c>
      <c r="AY3" s="239" t="s">
        <v>119</v>
      </c>
      <c r="AZ3" s="239" t="s">
        <v>119</v>
      </c>
      <c r="BA3" s="239" t="s">
        <v>119</v>
      </c>
      <c r="BB3" s="239" t="s">
        <v>119</v>
      </c>
      <c r="BC3" s="239" t="s">
        <v>119</v>
      </c>
      <c r="BD3" s="239" t="s">
        <v>119</v>
      </c>
      <c r="BE3" s="239" t="s">
        <v>119</v>
      </c>
      <c r="BF3" s="239" t="s">
        <v>119</v>
      </c>
      <c r="BG3" s="239" t="s">
        <v>119</v>
      </c>
      <c r="BH3" s="239" t="s">
        <v>119</v>
      </c>
      <c r="BI3" s="239" t="s">
        <v>119</v>
      </c>
      <c r="BJ3" s="239" t="s">
        <v>119</v>
      </c>
      <c r="BK3" s="239" t="s">
        <v>119</v>
      </c>
      <c r="BL3" s="239" t="s">
        <v>119</v>
      </c>
      <c r="BM3" s="239" t="s">
        <v>119</v>
      </c>
      <c r="BN3" s="239" t="s">
        <v>119</v>
      </c>
      <c r="BO3" s="239" t="s">
        <v>119</v>
      </c>
      <c r="BP3" s="239" t="s">
        <v>119</v>
      </c>
      <c r="BQ3" s="239" t="s">
        <v>119</v>
      </c>
      <c r="BR3" s="239" t="s">
        <v>119</v>
      </c>
      <c r="BS3" s="239" t="s">
        <v>119</v>
      </c>
      <c r="BT3" s="239" t="s">
        <v>119</v>
      </c>
      <c r="BU3" s="239" t="s">
        <v>119</v>
      </c>
      <c r="BV3" s="239" t="s">
        <v>119</v>
      </c>
      <c r="BW3" s="239" t="s">
        <v>119</v>
      </c>
      <c r="BX3" s="239" t="s">
        <v>120</v>
      </c>
      <c r="BY3" s="239" t="s">
        <v>120</v>
      </c>
      <c r="BZ3" s="239" t="s">
        <v>120</v>
      </c>
      <c r="CA3" s="239" t="s">
        <v>120</v>
      </c>
      <c r="CB3" s="239" t="s">
        <v>120</v>
      </c>
      <c r="CC3" s="240" t="s">
        <v>120</v>
      </c>
    </row>
    <row r="4" spans="1:81" ht="25.15" customHeight="1" x14ac:dyDescent="0.4">
      <c r="A4" s="370"/>
      <c r="B4" s="216" t="s">
        <v>750</v>
      </c>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79"/>
      <c r="BB4" s="479"/>
      <c r="BC4" s="479"/>
      <c r="BD4" s="479"/>
      <c r="BE4" s="479"/>
      <c r="BF4" s="479"/>
      <c r="BG4" s="479"/>
      <c r="BH4" s="479"/>
      <c r="BI4" s="479"/>
      <c r="BJ4" s="479"/>
      <c r="BK4" s="479"/>
      <c r="BL4" s="479"/>
      <c r="BM4" s="479"/>
      <c r="BN4" s="479"/>
      <c r="BO4" s="479"/>
      <c r="BP4" s="479"/>
      <c r="BQ4" s="479"/>
      <c r="BR4" s="479"/>
      <c r="BS4" s="479"/>
      <c r="BT4" s="479"/>
      <c r="BU4" s="479"/>
      <c r="BV4" s="479"/>
      <c r="BW4" s="170">
        <f t="shared" ref="BW4:CC4" si="0">SUM(BW5,BW8:BW11,BW14:BW15)</f>
        <v>64183.675057275512</v>
      </c>
      <c r="BX4" s="170">
        <f t="shared" si="0"/>
        <v>79680.376283290389</v>
      </c>
      <c r="BY4" s="170">
        <f t="shared" si="0"/>
        <v>77519.956976230169</v>
      </c>
      <c r="BZ4" s="170">
        <f t="shared" si="0"/>
        <v>74468.495686368289</v>
      </c>
      <c r="CA4" s="170">
        <f t="shared" si="0"/>
        <v>74430.635835801382</v>
      </c>
      <c r="CB4" s="170">
        <f t="shared" si="0"/>
        <v>75277.874221045422</v>
      </c>
      <c r="CC4" s="484">
        <f t="shared" si="0"/>
        <v>76873.251386002332</v>
      </c>
    </row>
    <row r="5" spans="1:81" ht="24.75" customHeight="1" x14ac:dyDescent="0.4">
      <c r="A5" s="485"/>
      <c r="B5" s="65" t="s">
        <v>233</v>
      </c>
      <c r="BW5" s="174">
        <f t="shared" ref="BW5:CC5" si="1">SUM(BW6:BW7)</f>
        <v>13850.988828140005</v>
      </c>
      <c r="BX5" s="174">
        <f t="shared" si="1"/>
        <v>13367.440782328104</v>
      </c>
      <c r="BY5" s="174">
        <f t="shared" si="1"/>
        <v>13460.279900028825</v>
      </c>
      <c r="BZ5" s="174">
        <f t="shared" si="1"/>
        <v>13154.210826909917</v>
      </c>
      <c r="CA5" s="174">
        <f t="shared" si="1"/>
        <v>12730.342727374673</v>
      </c>
      <c r="CB5" s="174">
        <f t="shared" si="1"/>
        <v>11138.379891556076</v>
      </c>
      <c r="CC5" s="197">
        <f t="shared" si="1"/>
        <v>8198.4718008175405</v>
      </c>
    </row>
    <row r="6" spans="1:81" ht="15" x14ac:dyDescent="0.4">
      <c r="A6" s="293"/>
      <c r="B6" s="178" t="s">
        <v>224</v>
      </c>
      <c r="BW6" s="174">
        <v>4511.989815750002</v>
      </c>
      <c r="BX6" s="174">
        <v>4580.2520234175854</v>
      </c>
      <c r="BY6" s="174">
        <v>4767.8169244017799</v>
      </c>
      <c r="BZ6" s="174">
        <v>4929.3294983533324</v>
      </c>
      <c r="CA6" s="174">
        <v>4996.7346554791666</v>
      </c>
      <c r="CB6" s="174">
        <v>4939.8070127257788</v>
      </c>
      <c r="CC6" s="197">
        <v>4814.0396123052506</v>
      </c>
    </row>
    <row r="7" spans="1:81" ht="15" x14ac:dyDescent="0.4">
      <c r="A7" s="293"/>
      <c r="B7" s="178" t="s">
        <v>234</v>
      </c>
      <c r="BW7" s="174">
        <v>9338.9990123900043</v>
      </c>
      <c r="BX7" s="174">
        <v>8787.1887589105172</v>
      </c>
      <c r="BY7" s="174">
        <v>8692.462975627046</v>
      </c>
      <c r="BZ7" s="174">
        <v>8224.8813285565848</v>
      </c>
      <c r="CA7" s="174">
        <v>7733.6080718955063</v>
      </c>
      <c r="CB7" s="174">
        <v>6198.5728788302986</v>
      </c>
      <c r="CC7" s="197">
        <v>3384.432188512289</v>
      </c>
    </row>
    <row r="8" spans="1:81" ht="25.15" customHeight="1" x14ac:dyDescent="0.4">
      <c r="A8" s="293"/>
      <c r="B8" s="147" t="s">
        <v>751</v>
      </c>
      <c r="BW8" s="174">
        <v>12601.605015464098</v>
      </c>
      <c r="BX8" s="174">
        <v>11536.726362331334</v>
      </c>
      <c r="BY8" s="174">
        <v>10860.527287283028</v>
      </c>
      <c r="BZ8" s="174">
        <v>10038.797773060911</v>
      </c>
      <c r="CA8" s="174">
        <v>8986.1730248691019</v>
      </c>
      <c r="CB8" s="174">
        <v>7333.9975690426354</v>
      </c>
      <c r="CC8" s="197">
        <v>5072.4080744156281</v>
      </c>
    </row>
    <row r="9" spans="1:81" ht="23.85" customHeight="1" x14ac:dyDescent="0.4">
      <c r="A9" s="293"/>
      <c r="B9" s="147" t="s">
        <v>752</v>
      </c>
      <c r="BW9" s="174">
        <v>8.4495000000000002E-4</v>
      </c>
      <c r="BX9" s="174">
        <v>0</v>
      </c>
      <c r="BY9" s="174">
        <v>0</v>
      </c>
      <c r="BZ9" s="174">
        <v>0</v>
      </c>
      <c r="CA9" s="174">
        <v>0</v>
      </c>
      <c r="CB9" s="174">
        <v>0</v>
      </c>
      <c r="CC9" s="197">
        <v>0</v>
      </c>
    </row>
    <row r="10" spans="1:81" ht="15" x14ac:dyDescent="0.4">
      <c r="A10" s="293"/>
      <c r="B10" s="147" t="s">
        <v>753</v>
      </c>
      <c r="BW10" s="174">
        <v>1375.5700157400001</v>
      </c>
      <c r="BX10" s="174">
        <v>1060.3534420127353</v>
      </c>
      <c r="BY10" s="174">
        <v>807.85085841116233</v>
      </c>
      <c r="BZ10" s="174">
        <v>614.01150212735763</v>
      </c>
      <c r="CA10" s="174">
        <v>451.46745424902451</v>
      </c>
      <c r="CB10" s="174">
        <v>307.08960554875233</v>
      </c>
      <c r="CC10" s="197">
        <v>114.88015852763684</v>
      </c>
    </row>
    <row r="11" spans="1:81" ht="25.15" customHeight="1" x14ac:dyDescent="0.4">
      <c r="A11" s="293"/>
      <c r="B11" s="65" t="s">
        <v>249</v>
      </c>
      <c r="BW11" s="174">
        <f t="shared" ref="BW11:CC11" si="2">SUM(BW12:BW13)</f>
        <v>713.74196914999993</v>
      </c>
      <c r="BX11" s="174">
        <f t="shared" si="2"/>
        <v>1033.8181647712477</v>
      </c>
      <c r="BY11" s="174">
        <f t="shared" si="2"/>
        <v>600.67585611114202</v>
      </c>
      <c r="BZ11" s="174">
        <f t="shared" si="2"/>
        <v>396.89732956665966</v>
      </c>
      <c r="CA11" s="174">
        <f t="shared" si="2"/>
        <v>184.60190379949557</v>
      </c>
      <c r="CB11" s="174">
        <f t="shared" si="2"/>
        <v>153.69054242324296</v>
      </c>
      <c r="CC11" s="197">
        <f t="shared" si="2"/>
        <v>153.87009601724071</v>
      </c>
    </row>
    <row r="12" spans="1:81" ht="15" x14ac:dyDescent="0.4">
      <c r="A12" s="293"/>
      <c r="B12" s="178" t="s">
        <v>224</v>
      </c>
      <c r="BW12" s="174">
        <v>110.7615586</v>
      </c>
      <c r="BX12" s="174">
        <v>599.26282699593435</v>
      </c>
      <c r="BY12" s="174">
        <v>282.07138759363266</v>
      </c>
      <c r="BZ12" s="174">
        <v>190.81718070035376</v>
      </c>
      <c r="CA12" s="174">
        <v>169.53645143007364</v>
      </c>
      <c r="CB12" s="174">
        <v>153.69054242324296</v>
      </c>
      <c r="CC12" s="197">
        <v>153.87009601724071</v>
      </c>
    </row>
    <row r="13" spans="1:81" ht="15" x14ac:dyDescent="0.4">
      <c r="A13" s="486"/>
      <c r="B13" s="178" t="s">
        <v>234</v>
      </c>
      <c r="BW13" s="174">
        <v>602.98041054999987</v>
      </c>
      <c r="BX13" s="174">
        <v>434.55533777531332</v>
      </c>
      <c r="BY13" s="174">
        <v>318.60446851750936</v>
      </c>
      <c r="BZ13" s="174">
        <v>206.08014886630593</v>
      </c>
      <c r="CA13" s="174">
        <v>15.065452369421939</v>
      </c>
      <c r="CB13" s="174">
        <v>0</v>
      </c>
      <c r="CC13" s="197">
        <v>0</v>
      </c>
    </row>
    <row r="14" spans="1:81" s="488" customFormat="1" ht="25.9" customHeight="1" x14ac:dyDescent="0.4">
      <c r="A14" s="487"/>
      <c r="B14" s="147" t="s">
        <v>754</v>
      </c>
      <c r="BW14" s="489">
        <f>'Non-DWP_welfare'!BW5</f>
        <v>17255.607095951404</v>
      </c>
      <c r="BX14" s="489">
        <f>'Non-DWP_welfare'!BX5</f>
        <v>14519.57054398943</v>
      </c>
      <c r="BY14" s="489">
        <f>'Non-DWP_welfare'!BY5</f>
        <v>10517.860577936031</v>
      </c>
      <c r="BZ14" s="489">
        <f>'Non-DWP_welfare'!BZ5</f>
        <v>8041.5531636465294</v>
      </c>
      <c r="CA14" s="489">
        <f>'Non-DWP_welfare'!CA5</f>
        <v>6111.9877051180074</v>
      </c>
      <c r="CB14" s="489">
        <f>'Non-DWP_welfare'!CB5</f>
        <v>4105.376984699139</v>
      </c>
      <c r="CC14" s="490">
        <f>'Non-DWP_welfare'!CC5</f>
        <v>1882.3935057765077</v>
      </c>
    </row>
    <row r="15" spans="1:81" s="493" customFormat="1" ht="32.65" customHeight="1" thickBot="1" x14ac:dyDescent="0.4">
      <c r="A15" s="491"/>
      <c r="B15" s="492" t="s">
        <v>745</v>
      </c>
      <c r="BW15" s="494">
        <v>18386.161287880004</v>
      </c>
      <c r="BX15" s="494">
        <v>38162.466987857537</v>
      </c>
      <c r="BY15" s="494">
        <v>41272.762496459989</v>
      </c>
      <c r="BZ15" s="494">
        <v>42223.025091056908</v>
      </c>
      <c r="CA15" s="494">
        <v>45966.063020391084</v>
      </c>
      <c r="CB15" s="494">
        <v>52239.339627775575</v>
      </c>
      <c r="CC15" s="495">
        <v>61451.227750447782</v>
      </c>
    </row>
    <row r="16" spans="1:81" ht="25.15" customHeight="1" x14ac:dyDescent="0.4">
      <c r="A16" s="496"/>
      <c r="B16" s="154" t="s">
        <v>755</v>
      </c>
      <c r="C16" s="479"/>
      <c r="D16" s="47" t="s">
        <v>141</v>
      </c>
      <c r="E16" s="47" t="s">
        <v>142</v>
      </c>
      <c r="F16" s="47" t="s">
        <v>143</v>
      </c>
      <c r="G16" s="47" t="s">
        <v>144</v>
      </c>
      <c r="H16" s="47" t="s">
        <v>145</v>
      </c>
      <c r="I16" s="47" t="s">
        <v>146</v>
      </c>
      <c r="J16" s="47" t="s">
        <v>147</v>
      </c>
      <c r="K16" s="47" t="s">
        <v>148</v>
      </c>
      <c r="L16" s="47" t="s">
        <v>149</v>
      </c>
      <c r="M16" s="47" t="s">
        <v>150</v>
      </c>
      <c r="N16" s="47" t="s">
        <v>151</v>
      </c>
      <c r="O16" s="47" t="s">
        <v>152</v>
      </c>
      <c r="P16" s="47" t="s">
        <v>153</v>
      </c>
      <c r="Q16" s="47" t="s">
        <v>154</v>
      </c>
      <c r="R16" s="47" t="s">
        <v>155</v>
      </c>
      <c r="S16" s="47" t="s">
        <v>156</v>
      </c>
      <c r="T16" s="47" t="s">
        <v>157</v>
      </c>
      <c r="U16" s="47" t="s">
        <v>158</v>
      </c>
      <c r="V16" s="47" t="s">
        <v>159</v>
      </c>
      <c r="W16" s="47" t="s">
        <v>160</v>
      </c>
      <c r="X16" s="47" t="s">
        <v>161</v>
      </c>
      <c r="Y16" s="47" t="s">
        <v>162</v>
      </c>
      <c r="Z16" s="47" t="s">
        <v>163</v>
      </c>
      <c r="AA16" s="47" t="s">
        <v>164</v>
      </c>
      <c r="AB16" s="47" t="s">
        <v>165</v>
      </c>
      <c r="AC16" s="47" t="s">
        <v>166</v>
      </c>
      <c r="AD16" s="47" t="s">
        <v>167</v>
      </c>
      <c r="AE16" s="47" t="s">
        <v>168</v>
      </c>
      <c r="AF16" s="47" t="s">
        <v>169</v>
      </c>
      <c r="AG16" s="47" t="s">
        <v>170</v>
      </c>
      <c r="AH16" s="47" t="s">
        <v>171</v>
      </c>
      <c r="AI16" s="47" t="s">
        <v>172</v>
      </c>
      <c r="AJ16" s="47" t="s">
        <v>173</v>
      </c>
      <c r="AK16" s="47" t="s">
        <v>174</v>
      </c>
      <c r="AL16" s="47" t="s">
        <v>175</v>
      </c>
      <c r="AM16" s="47" t="s">
        <v>176</v>
      </c>
      <c r="AN16" s="47" t="s">
        <v>177</v>
      </c>
      <c r="AO16" s="47" t="s">
        <v>178</v>
      </c>
      <c r="AP16" s="47" t="s">
        <v>179</v>
      </c>
      <c r="AQ16" s="47" t="s">
        <v>180</v>
      </c>
      <c r="AR16" s="47" t="s">
        <v>181</v>
      </c>
      <c r="AS16" s="47" t="s">
        <v>182</v>
      </c>
      <c r="AT16" s="47" t="s">
        <v>183</v>
      </c>
      <c r="AU16" s="47" t="s">
        <v>184</v>
      </c>
      <c r="AV16" s="47" t="s">
        <v>185</v>
      </c>
      <c r="AW16" s="47" t="s">
        <v>186</v>
      </c>
      <c r="AX16" s="47" t="s">
        <v>187</v>
      </c>
      <c r="AY16" s="47" t="s">
        <v>87</v>
      </c>
      <c r="AZ16" s="47" t="s">
        <v>88</v>
      </c>
      <c r="BA16" s="47" t="s">
        <v>89</v>
      </c>
      <c r="BB16" s="47" t="s">
        <v>90</v>
      </c>
      <c r="BC16" s="47" t="s">
        <v>91</v>
      </c>
      <c r="BD16" s="47" t="s">
        <v>92</v>
      </c>
      <c r="BE16" s="47" t="s">
        <v>93</v>
      </c>
      <c r="BF16" s="47" t="s">
        <v>94</v>
      </c>
      <c r="BG16" s="47" t="s">
        <v>95</v>
      </c>
      <c r="BH16" s="47" t="s">
        <v>96</v>
      </c>
      <c r="BI16" s="47" t="s">
        <v>97</v>
      </c>
      <c r="BJ16" s="47" t="s">
        <v>98</v>
      </c>
      <c r="BK16" s="47" t="s">
        <v>99</v>
      </c>
      <c r="BL16" s="47" t="s">
        <v>100</v>
      </c>
      <c r="BM16" s="47" t="s">
        <v>101</v>
      </c>
      <c r="BN16" s="47" t="s">
        <v>102</v>
      </c>
      <c r="BO16" s="47" t="s">
        <v>103</v>
      </c>
      <c r="BP16" s="47" t="s">
        <v>104</v>
      </c>
      <c r="BQ16" s="47" t="s">
        <v>105</v>
      </c>
      <c r="BR16" s="480" t="s">
        <v>106</v>
      </c>
      <c r="BS16" s="480" t="s">
        <v>107</v>
      </c>
      <c r="BT16" s="480" t="s">
        <v>108</v>
      </c>
      <c r="BU16" s="480" t="s">
        <v>109</v>
      </c>
      <c r="BV16" s="480" t="s">
        <v>110</v>
      </c>
      <c r="BW16" s="47" t="s">
        <v>111</v>
      </c>
      <c r="BX16" s="47" t="s">
        <v>112</v>
      </c>
      <c r="BY16" s="497" t="s">
        <v>113</v>
      </c>
      <c r="BZ16" s="497" t="s">
        <v>114</v>
      </c>
      <c r="CA16" s="497" t="s">
        <v>115</v>
      </c>
      <c r="CB16" s="497" t="s">
        <v>116</v>
      </c>
      <c r="CC16" s="498" t="s">
        <v>117</v>
      </c>
    </row>
    <row r="17" spans="1:81" ht="15" x14ac:dyDescent="0.4">
      <c r="A17" s="496"/>
      <c r="B17" s="237" t="s">
        <v>756</v>
      </c>
      <c r="C17" s="483"/>
      <c r="D17" s="239" t="s">
        <v>119</v>
      </c>
      <c r="E17" s="239" t="s">
        <v>119</v>
      </c>
      <c r="F17" s="239" t="s">
        <v>119</v>
      </c>
      <c r="G17" s="239" t="s">
        <v>119</v>
      </c>
      <c r="H17" s="239" t="s">
        <v>119</v>
      </c>
      <c r="I17" s="239" t="s">
        <v>119</v>
      </c>
      <c r="J17" s="239" t="s">
        <v>119</v>
      </c>
      <c r="K17" s="239" t="s">
        <v>119</v>
      </c>
      <c r="L17" s="239" t="s">
        <v>119</v>
      </c>
      <c r="M17" s="239" t="s">
        <v>119</v>
      </c>
      <c r="N17" s="239" t="s">
        <v>119</v>
      </c>
      <c r="O17" s="239" t="s">
        <v>119</v>
      </c>
      <c r="P17" s="239" t="s">
        <v>119</v>
      </c>
      <c r="Q17" s="239" t="s">
        <v>119</v>
      </c>
      <c r="R17" s="239" t="s">
        <v>119</v>
      </c>
      <c r="S17" s="239" t="s">
        <v>119</v>
      </c>
      <c r="T17" s="239" t="s">
        <v>119</v>
      </c>
      <c r="U17" s="239" t="s">
        <v>119</v>
      </c>
      <c r="V17" s="239" t="s">
        <v>119</v>
      </c>
      <c r="W17" s="239" t="s">
        <v>119</v>
      </c>
      <c r="X17" s="239" t="s">
        <v>119</v>
      </c>
      <c r="Y17" s="239" t="s">
        <v>119</v>
      </c>
      <c r="Z17" s="239" t="s">
        <v>119</v>
      </c>
      <c r="AA17" s="239" t="s">
        <v>119</v>
      </c>
      <c r="AB17" s="239" t="s">
        <v>119</v>
      </c>
      <c r="AC17" s="239" t="s">
        <v>119</v>
      </c>
      <c r="AD17" s="239" t="s">
        <v>119</v>
      </c>
      <c r="AE17" s="239" t="s">
        <v>119</v>
      </c>
      <c r="AF17" s="239" t="s">
        <v>119</v>
      </c>
      <c r="AG17" s="239" t="s">
        <v>119</v>
      </c>
      <c r="AH17" s="239" t="s">
        <v>119</v>
      </c>
      <c r="AI17" s="239" t="s">
        <v>119</v>
      </c>
      <c r="AJ17" s="239" t="s">
        <v>119</v>
      </c>
      <c r="AK17" s="239" t="s">
        <v>119</v>
      </c>
      <c r="AL17" s="239" t="s">
        <v>119</v>
      </c>
      <c r="AM17" s="239" t="s">
        <v>119</v>
      </c>
      <c r="AN17" s="239" t="s">
        <v>119</v>
      </c>
      <c r="AO17" s="239" t="s">
        <v>119</v>
      </c>
      <c r="AP17" s="239" t="s">
        <v>119</v>
      </c>
      <c r="AQ17" s="239" t="s">
        <v>119</v>
      </c>
      <c r="AR17" s="239" t="s">
        <v>119</v>
      </c>
      <c r="AS17" s="239" t="s">
        <v>119</v>
      </c>
      <c r="AT17" s="239" t="s">
        <v>119</v>
      </c>
      <c r="AU17" s="239" t="s">
        <v>119</v>
      </c>
      <c r="AV17" s="239" t="s">
        <v>119</v>
      </c>
      <c r="AW17" s="239" t="s">
        <v>119</v>
      </c>
      <c r="AX17" s="239" t="s">
        <v>119</v>
      </c>
      <c r="AY17" s="239" t="s">
        <v>119</v>
      </c>
      <c r="AZ17" s="239" t="s">
        <v>119</v>
      </c>
      <c r="BA17" s="239" t="s">
        <v>119</v>
      </c>
      <c r="BB17" s="239" t="s">
        <v>119</v>
      </c>
      <c r="BC17" s="239" t="s">
        <v>119</v>
      </c>
      <c r="BD17" s="239" t="s">
        <v>119</v>
      </c>
      <c r="BE17" s="239" t="s">
        <v>119</v>
      </c>
      <c r="BF17" s="239" t="s">
        <v>119</v>
      </c>
      <c r="BG17" s="239" t="s">
        <v>119</v>
      </c>
      <c r="BH17" s="239" t="s">
        <v>119</v>
      </c>
      <c r="BI17" s="239" t="s">
        <v>119</v>
      </c>
      <c r="BJ17" s="239" t="s">
        <v>119</v>
      </c>
      <c r="BK17" s="239" t="s">
        <v>119</v>
      </c>
      <c r="BL17" s="239" t="s">
        <v>119</v>
      </c>
      <c r="BM17" s="239" t="s">
        <v>119</v>
      </c>
      <c r="BN17" s="239" t="s">
        <v>119</v>
      </c>
      <c r="BO17" s="239" t="s">
        <v>119</v>
      </c>
      <c r="BP17" s="239" t="s">
        <v>119</v>
      </c>
      <c r="BQ17" s="239" t="s">
        <v>119</v>
      </c>
      <c r="BR17" s="499" t="s">
        <v>119</v>
      </c>
      <c r="BS17" s="499" t="s">
        <v>119</v>
      </c>
      <c r="BT17" s="499" t="s">
        <v>119</v>
      </c>
      <c r="BU17" s="499" t="s">
        <v>119</v>
      </c>
      <c r="BV17" s="499" t="s">
        <v>119</v>
      </c>
      <c r="BW17" s="239" t="s">
        <v>119</v>
      </c>
      <c r="BX17" s="239" t="s">
        <v>120</v>
      </c>
      <c r="BY17" s="239" t="s">
        <v>120</v>
      </c>
      <c r="BZ17" s="239" t="s">
        <v>120</v>
      </c>
      <c r="CA17" s="239" t="s">
        <v>120</v>
      </c>
      <c r="CB17" s="239" t="s">
        <v>120</v>
      </c>
      <c r="CC17" s="240" t="s">
        <v>120</v>
      </c>
    </row>
    <row r="18" spans="1:81" s="500" customFormat="1" ht="25.15" customHeight="1" x14ac:dyDescent="0.4">
      <c r="A18" s="496"/>
      <c r="B18" s="216" t="s">
        <v>750</v>
      </c>
      <c r="D18" s="501"/>
      <c r="E18" s="501"/>
      <c r="F18" s="501"/>
      <c r="G18" s="501"/>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1"/>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501"/>
      <c r="BN18" s="501"/>
      <c r="BO18" s="501"/>
      <c r="BP18" s="501"/>
      <c r="BQ18" s="501"/>
      <c r="BR18" s="501"/>
      <c r="BS18" s="501"/>
      <c r="BT18" s="501"/>
      <c r="BU18" s="501"/>
      <c r="BV18" s="501"/>
      <c r="BW18" s="170">
        <f t="shared" ref="BW18:CC18" si="3">SUM(BW19,BW22:BW25,BW28:BW29)</f>
        <v>67607.857478207763</v>
      </c>
      <c r="BX18" s="170">
        <f t="shared" si="3"/>
        <v>78394.988865613705</v>
      </c>
      <c r="BY18" s="170">
        <f t="shared" si="3"/>
        <v>77519.956976230169</v>
      </c>
      <c r="BZ18" s="170">
        <f t="shared" si="3"/>
        <v>74572.903085299506</v>
      </c>
      <c r="CA18" s="170">
        <f t="shared" si="3"/>
        <v>73055.398399141108</v>
      </c>
      <c r="CB18" s="170">
        <f t="shared" si="3"/>
        <v>72376.153587791865</v>
      </c>
      <c r="CC18" s="484">
        <f t="shared" si="3"/>
        <v>72362.207450502945</v>
      </c>
    </row>
    <row r="19" spans="1:81" ht="25.15" customHeight="1" x14ac:dyDescent="0.4">
      <c r="A19" s="472"/>
      <c r="B19" s="65" t="s">
        <v>233</v>
      </c>
      <c r="BW19" s="174">
        <v>14589.935490441947</v>
      </c>
      <c r="BX19" s="174">
        <v>13151.799981046572</v>
      </c>
      <c r="BY19" s="174">
        <v>13460.279900028825</v>
      </c>
      <c r="BZ19" s="174">
        <v>13172.653484100345</v>
      </c>
      <c r="CA19" s="174">
        <v>12495.127164540792</v>
      </c>
      <c r="CB19" s="174">
        <v>10709.031067790951</v>
      </c>
      <c r="CC19" s="197">
        <v>7717.3725129555596</v>
      </c>
    </row>
    <row r="20" spans="1:81" ht="15" x14ac:dyDescent="0.4">
      <c r="A20" s="293"/>
      <c r="B20" s="178" t="s">
        <v>224</v>
      </c>
      <c r="BW20" s="174">
        <v>4752.7033024228913</v>
      </c>
      <c r="BX20" s="174">
        <v>4506.364341213909</v>
      </c>
      <c r="BY20" s="174">
        <v>4767.8169244017799</v>
      </c>
      <c r="BZ20" s="174">
        <v>4936.2405882935072</v>
      </c>
      <c r="CA20" s="174">
        <v>4904.4111588153446</v>
      </c>
      <c r="CB20" s="174">
        <v>4749.3932944660555</v>
      </c>
      <c r="CC20" s="197">
        <v>4531.5441563852255</v>
      </c>
    </row>
    <row r="21" spans="1:81" ht="15" x14ac:dyDescent="0.4">
      <c r="A21" s="293"/>
      <c r="B21" s="178" t="s">
        <v>234</v>
      </c>
      <c r="BW21" s="174">
        <v>9837.2321880190557</v>
      </c>
      <c r="BX21" s="174">
        <v>8645.4356398326618</v>
      </c>
      <c r="BY21" s="174">
        <v>8692.462975627046</v>
      </c>
      <c r="BZ21" s="174">
        <v>8236.4128958068377</v>
      </c>
      <c r="CA21" s="174">
        <v>7590.7160057254478</v>
      </c>
      <c r="CB21" s="174">
        <v>5959.6377733248974</v>
      </c>
      <c r="CC21" s="197">
        <v>3185.8283565703337</v>
      </c>
    </row>
    <row r="22" spans="1:81" ht="25.15" customHeight="1" x14ac:dyDescent="0.4">
      <c r="A22" s="293"/>
      <c r="B22" s="147" t="s">
        <v>751</v>
      </c>
      <c r="BW22" s="174">
        <v>13273.897375335639</v>
      </c>
      <c r="BX22" s="174">
        <v>11350.61826898352</v>
      </c>
      <c r="BY22" s="174">
        <v>10860.527287283028</v>
      </c>
      <c r="BZ22" s="174">
        <v>10052.872513717632</v>
      </c>
      <c r="CA22" s="174">
        <v>8820.1376092457613</v>
      </c>
      <c r="CB22" s="174">
        <v>7051.2954830640583</v>
      </c>
      <c r="CC22" s="197">
        <v>4774.7511486330241</v>
      </c>
    </row>
    <row r="23" spans="1:81" ht="23.85" customHeight="1" x14ac:dyDescent="0.4">
      <c r="A23" s="293"/>
      <c r="B23" s="147" t="s">
        <v>752</v>
      </c>
      <c r="BW23" s="174">
        <v>8.9002786339727126E-4</v>
      </c>
      <c r="BX23" s="174">
        <v>0</v>
      </c>
      <c r="BY23" s="174">
        <v>0</v>
      </c>
      <c r="BZ23" s="174">
        <v>0</v>
      </c>
      <c r="CA23" s="174">
        <v>0</v>
      </c>
      <c r="CB23" s="174">
        <v>0</v>
      </c>
      <c r="CC23" s="197">
        <v>0</v>
      </c>
    </row>
    <row r="24" spans="1:81" ht="15" x14ac:dyDescent="0.4">
      <c r="A24" s="293"/>
      <c r="B24" s="147" t="s">
        <v>753</v>
      </c>
      <c r="BW24" s="174">
        <v>1448.9563193827128</v>
      </c>
      <c r="BX24" s="174">
        <v>1043.2480386972748</v>
      </c>
      <c r="BY24" s="174">
        <v>807.85085841116233</v>
      </c>
      <c r="BZ24" s="174">
        <v>614.87236742697326</v>
      </c>
      <c r="CA24" s="174">
        <v>443.12579577002589</v>
      </c>
      <c r="CB24" s="174">
        <v>295.25228609865832</v>
      </c>
      <c r="CC24" s="197">
        <v>108.13880918840923</v>
      </c>
    </row>
    <row r="25" spans="1:81" ht="25.15" customHeight="1" x14ac:dyDescent="0.4">
      <c r="A25" s="293"/>
      <c r="B25" s="65" t="s">
        <v>249</v>
      </c>
      <c r="BW25" s="174">
        <v>751.81991812478316</v>
      </c>
      <c r="BX25" s="174">
        <v>1017.1408230825233</v>
      </c>
      <c r="BY25" s="174">
        <v>600.67585611114202</v>
      </c>
      <c r="BZ25" s="174">
        <v>397.45379330935867</v>
      </c>
      <c r="CA25" s="174">
        <v>181.1910576320131</v>
      </c>
      <c r="CB25" s="174">
        <v>147.76626490212271</v>
      </c>
      <c r="CC25" s="197">
        <v>144.84075549919839</v>
      </c>
    </row>
    <row r="26" spans="1:81" ht="15" x14ac:dyDescent="0.4">
      <c r="A26" s="293"/>
      <c r="B26" s="178" t="s">
        <v>224</v>
      </c>
      <c r="BW26" s="174">
        <v>116.67065902989485</v>
      </c>
      <c r="BX26" s="174">
        <v>589.59564250670314</v>
      </c>
      <c r="BY26" s="174">
        <v>282.07138759363266</v>
      </c>
      <c r="BZ26" s="174">
        <v>191.08471296785407</v>
      </c>
      <c r="CA26" s="174">
        <v>166.40396609971148</v>
      </c>
      <c r="CB26" s="174">
        <v>147.76626490212271</v>
      </c>
      <c r="CC26" s="197">
        <v>144.84075549919839</v>
      </c>
    </row>
    <row r="27" spans="1:81" ht="15" x14ac:dyDescent="0.4">
      <c r="A27" s="293"/>
      <c r="B27" s="178" t="s">
        <v>234</v>
      </c>
      <c r="BW27" s="174">
        <v>635.14925909488818</v>
      </c>
      <c r="BX27" s="174">
        <v>427.54518057582021</v>
      </c>
      <c r="BY27" s="174">
        <v>318.60446851750936</v>
      </c>
      <c r="BZ27" s="174">
        <v>206.36908034150463</v>
      </c>
      <c r="CA27" s="174">
        <v>14.787091532301618</v>
      </c>
      <c r="CB27" s="174">
        <v>0</v>
      </c>
      <c r="CC27" s="197">
        <v>0</v>
      </c>
    </row>
    <row r="28" spans="1:81" s="488" customFormat="1" ht="25.15" customHeight="1" x14ac:dyDescent="0.4">
      <c r="A28" s="487"/>
      <c r="B28" s="147" t="s">
        <v>754</v>
      </c>
      <c r="BW28" s="174">
        <v>18176.189259994579</v>
      </c>
      <c r="BX28" s="174">
        <v>14285.34382270791</v>
      </c>
      <c r="BY28" s="174">
        <v>10517.860577936031</v>
      </c>
      <c r="BZ28" s="174">
        <v>8052.827698487672</v>
      </c>
      <c r="CA28" s="174">
        <v>5999.057938898778</v>
      </c>
      <c r="CB28" s="174">
        <v>3947.1278679825118</v>
      </c>
      <c r="CC28" s="197">
        <v>1771.9316786083289</v>
      </c>
    </row>
    <row r="29" spans="1:81" ht="25.15" customHeight="1" x14ac:dyDescent="0.4">
      <c r="A29" s="486"/>
      <c r="B29" s="147" t="s">
        <v>745</v>
      </c>
      <c r="BW29" s="174">
        <v>19367.058224900244</v>
      </c>
      <c r="BX29" s="174">
        <v>37546.837931095906</v>
      </c>
      <c r="BY29" s="174">
        <v>41272.762496459989</v>
      </c>
      <c r="BZ29" s="174">
        <v>42282.223228257521</v>
      </c>
      <c r="CA29" s="174">
        <v>45116.758833053733</v>
      </c>
      <c r="CB29" s="174">
        <v>50225.680617953556</v>
      </c>
      <c r="CC29" s="197">
        <v>57845.172545618421</v>
      </c>
    </row>
    <row r="30" spans="1:81" ht="15" x14ac:dyDescent="0.4">
      <c r="A30" s="502"/>
      <c r="B30" s="503"/>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483"/>
      <c r="AZ30" s="483"/>
      <c r="BA30" s="483"/>
      <c r="BB30" s="483"/>
      <c r="BC30" s="483"/>
      <c r="BD30" s="483"/>
      <c r="BE30" s="483"/>
      <c r="BF30" s="483"/>
      <c r="BG30" s="483"/>
      <c r="BH30" s="483"/>
      <c r="BI30" s="483"/>
      <c r="BJ30" s="483"/>
      <c r="BK30" s="483"/>
      <c r="BL30" s="483"/>
      <c r="BM30" s="483"/>
      <c r="BN30" s="483"/>
      <c r="BO30" s="483"/>
      <c r="BP30" s="483"/>
      <c r="BQ30" s="483"/>
      <c r="BR30" s="483"/>
      <c r="BS30" s="483"/>
      <c r="BT30" s="483"/>
      <c r="BU30" s="483"/>
      <c r="BV30" s="483"/>
      <c r="BW30" s="451"/>
      <c r="BX30" s="451"/>
      <c r="BY30" s="451"/>
      <c r="BZ30" s="451"/>
      <c r="CA30" s="451"/>
      <c r="CB30" s="451"/>
      <c r="CC30" s="452"/>
    </row>
  </sheetData>
  <hyperlinks>
    <hyperlink ref="A1" location="Contents!A1" display="Contents page"/>
    <hyperlink ref="B1" location="Notes!A1" display="Information relating to this table can be found in the 'Notes' tab"/>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9"/>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49" bestFit="1" customWidth="1"/>
    <col min="2" max="2" width="75.73046875" style="49" customWidth="1"/>
    <col min="3" max="3" width="25.73046875" style="49" customWidth="1"/>
    <col min="4" max="81" width="12.73046875" style="49" customWidth="1"/>
    <col min="82" max="82" width="9.1328125" style="49" customWidth="1"/>
    <col min="83" max="16384" width="9.1328125" style="49"/>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row>
    <row r="2" spans="1:81" ht="33" customHeight="1" x14ac:dyDescent="0.4">
      <c r="A2" s="45" t="s">
        <v>45</v>
      </c>
      <c r="B2" s="18" t="s">
        <v>140</v>
      </c>
      <c r="C2" s="46"/>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188</v>
      </c>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8"/>
      <c r="B4" s="99" t="s">
        <v>189</v>
      </c>
      <c r="C4" s="100"/>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5"/>
      <c r="BU4" s="55"/>
      <c r="BV4" s="55"/>
      <c r="BW4" s="55"/>
      <c r="BX4" s="55"/>
      <c r="BY4" s="55"/>
      <c r="BZ4" s="55"/>
      <c r="CA4" s="55"/>
      <c r="CB4" s="55"/>
      <c r="CC4" s="56"/>
    </row>
    <row r="5" spans="1:81" ht="39" customHeight="1" x14ac:dyDescent="0.4">
      <c r="A5" s="60"/>
      <c r="B5" s="102" t="s">
        <v>190</v>
      </c>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6"/>
    </row>
    <row r="6" spans="1:81" ht="23.85" customHeight="1" x14ac:dyDescent="0.4">
      <c r="A6" s="60"/>
      <c r="B6" s="65" t="s">
        <v>191</v>
      </c>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6">
        <f>(Table_2a!AH16+Table_2a!AH75+'Non-DWP_welfare'!AH4)/1000</f>
        <v>6.5303932275744847</v>
      </c>
      <c r="AI6" s="66">
        <f>(Table_2a!AI16+Table_2a!AI75+'Non-DWP_welfare'!AI4)/1000</f>
        <v>8.0082544726797984</v>
      </c>
      <c r="AJ6" s="66">
        <f>(Table_2a!AJ16+Table_2a!AJ75+'Non-DWP_welfare'!AJ4)/1000</f>
        <v>9.7639073887635135</v>
      </c>
      <c r="AK6" s="66">
        <f>(Table_2a!AK16+Table_2a!AK75+'Non-DWP_welfare'!AK4)/1000</f>
        <v>12.432822842754492</v>
      </c>
      <c r="AL6" s="66">
        <f>(Table_2a!AL16+Table_2a!AL75+'Non-DWP_welfare'!AL4)/1000</f>
        <v>14.483889065160064</v>
      </c>
      <c r="AM6" s="66">
        <f>(Table_2a!AM16+Table_2a!AM75+'Non-DWP_welfare'!AM4)/1000</f>
        <v>16.700940583831397</v>
      </c>
      <c r="AN6" s="66">
        <f>(Table_2a!AN16+Table_2a!AN75+'Non-DWP_welfare'!AN4)/1000</f>
        <v>18.400169608004333</v>
      </c>
      <c r="AO6" s="66">
        <f>(Table_2a!AO16+Table_2a!AO75+'Non-DWP_welfare'!AO4)/1000</f>
        <v>19.984552299373735</v>
      </c>
      <c r="AP6" s="66">
        <f>(Table_2a!AP16+Table_2a!AP75+'Non-DWP_welfare'!AP4)/1000</f>
        <v>21.436717140396105</v>
      </c>
      <c r="AQ6" s="66">
        <f>(Table_2a!AQ16+Table_2a!AQ75+'Non-DWP_welfare'!AQ4)/1000</f>
        <v>21.842965560266343</v>
      </c>
      <c r="AR6" s="66">
        <f>(Table_2a!AR16+Table_2a!AR75+'Non-DWP_welfare'!AR4)/1000</f>
        <v>21.261016618702275</v>
      </c>
      <c r="AS6" s="66">
        <f>(Table_2a!AS16+Table_2a!AS75+'Non-DWP_welfare'!AS4)/1000</f>
        <v>21.877504623899004</v>
      </c>
      <c r="AT6" s="66">
        <f>(Table_2a!AT16+Table_2a!AT75+'Non-DWP_welfare'!AT4)/1000</f>
        <v>24.74140334027414</v>
      </c>
      <c r="AU6" s="66">
        <f>(Table_2a!AU16+Table_2a!AU75+'Non-DWP_welfare'!AU4)/1000</f>
        <v>30.772089843474689</v>
      </c>
      <c r="AV6" s="66">
        <f>(Table_2a!AV16+Table_2a!AV75+'Non-DWP_welfare'!AV4)/1000</f>
        <v>36.506436051976408</v>
      </c>
      <c r="AW6" s="66">
        <f>(Table_2a!AW16+Table_2a!AW75+'Non-DWP_welfare'!AW4)/1000</f>
        <v>40.727242623732145</v>
      </c>
      <c r="AX6" s="66">
        <f>(Table_2a!AX16+Table_2a!AX75+'Non-DWP_welfare'!AX4)/1000</f>
        <v>42.085281828583554</v>
      </c>
      <c r="AY6" s="66">
        <f>(Table_2a!AY16+Table_2a!AY75+'Non-DWP_welfare'!AY4)/1000</f>
        <v>44.19618049267153</v>
      </c>
      <c r="AZ6" s="66">
        <f>(Table_2a!AZ16+Table_2a!AZ75+'Non-DWP_welfare'!AZ4)/1000</f>
        <v>45.2994222612855</v>
      </c>
      <c r="BA6" s="66">
        <f>(Table_2a!BA16+Table_2a!BA75+'Non-DWP_welfare'!BA4)/1000</f>
        <v>44.597627128238344</v>
      </c>
      <c r="BB6" s="66">
        <f>(Table_2a!BB16+Table_2a!BB75+'Non-DWP_welfare'!BB4)/1000</f>
        <v>44.776197020530248</v>
      </c>
      <c r="BC6" s="66">
        <f>(Table_2a!BC16+Table_2a!BC75+'Non-DWP_welfare'!BC4)/1000</f>
        <v>46.195463584808905</v>
      </c>
      <c r="BD6" s="66">
        <f>(Table_2a!BD16+Table_2a!BD75+'Non-DWP_welfare'!BD4)/1000</f>
        <v>48.603459086007312</v>
      </c>
      <c r="BE6" s="66">
        <f>(Table_2a!BE16+Table_2a!BE75+'Non-DWP_welfare'!BE4)/1000</f>
        <v>50.924726190605242</v>
      </c>
      <c r="BF6" s="66">
        <f>(Table_2a!BF16+Table_2a!BF75+'Non-DWP_welfare'!BF4)/1000</f>
        <v>53.365339033969299</v>
      </c>
      <c r="BG6" s="66">
        <f>(Table_2a!BG16+Table_2a!BG75+'Non-DWP_welfare'!BG4)/1000</f>
        <v>61.441118774873594</v>
      </c>
      <c r="BH6" s="66">
        <f>(Table_2a!BH16+Table_2a!BH75+'Non-DWP_welfare'!BH4)/1000</f>
        <v>64.608257580742659</v>
      </c>
      <c r="BI6" s="66">
        <f>(Table_2a!BI16+Table_2a!BI75+'Non-DWP_welfare'!BI4)/1000</f>
        <v>67.051203233391234</v>
      </c>
      <c r="BJ6" s="66">
        <f>(Table_2a!BJ16+Table_2a!BJ75+'Non-DWP_welfare'!BJ4)/1000</f>
        <v>69.392053499624765</v>
      </c>
      <c r="BK6" s="66">
        <f>(Table_2a!BK16+Table_2a!BK75+'Non-DWP_welfare'!BK4)/1000</f>
        <v>72.873172859955162</v>
      </c>
      <c r="BL6" s="66">
        <f>(Table_2a!BL16+Table_2a!BL75+'Non-DWP_welfare'!BL4)/1000</f>
        <v>79.87565271653834</v>
      </c>
      <c r="BM6" s="66">
        <f>(Table_2a!BM16+Table_2a!BM75+'Non-DWP_welfare'!BM4)/1000</f>
        <v>90.080088405952566</v>
      </c>
      <c r="BN6" s="66">
        <f>(Table_2a!BN16+Table_2a!BN75+'Non-DWP_welfare'!BN4)/1000</f>
        <v>93.174333728095107</v>
      </c>
      <c r="BO6" s="66">
        <f>(Table_2a!BO16+Table_2a!BO75+'Non-DWP_welfare'!BO4)/1000</f>
        <v>95.494290735977671</v>
      </c>
      <c r="BP6" s="66">
        <f>(Table_2a!BP16+Table_2a!BP75+'Non-DWP_welfare'!BP4)/1000</f>
        <v>97.336349506280953</v>
      </c>
      <c r="BQ6" s="66">
        <f>(Table_2a!BQ16+Table_2a!BQ75+'Non-DWP_welfare'!BQ4)/1000</f>
        <v>93.222112179890715</v>
      </c>
      <c r="BR6" s="66">
        <f>(Table_2a!BR16+Table_2a!BR75+'Non-DWP_welfare'!BR4)/1000</f>
        <v>94.118435831554351</v>
      </c>
      <c r="BS6" s="66">
        <f>(Table_2a!BS16+Table_2a!BS75+'Non-DWP_welfare'!BS4)/1000</f>
        <v>94.366701453440655</v>
      </c>
      <c r="BT6" s="66">
        <f>(Table_2a!BT16+Table_2a!BT75+'Non-DWP_welfare'!BT4)/1000</f>
        <v>93.71719516223618</v>
      </c>
      <c r="BU6" s="66">
        <f>(Table_2a!BU16+Table_2a!BU75+'Non-DWP_welfare'!BU4)/1000</f>
        <v>94.545040489387731</v>
      </c>
      <c r="BV6" s="66">
        <f>(Table_2a!BV16+Table_2a!BV75+'Non-DWP_welfare'!BV4)/1000</f>
        <v>95.16864779204704</v>
      </c>
      <c r="BW6" s="66">
        <f>(Table_2a!BW16+Table_2a!BW75+'Non-DWP_welfare'!BW4)/1000</f>
        <v>97.060285893389121</v>
      </c>
      <c r="BX6" s="66">
        <f>(Table_2a!BX16+Table_2a!BX75+'Non-DWP_welfare'!BX4)/1000</f>
        <v>112.75688116634034</v>
      </c>
      <c r="BY6" s="66">
        <f>(Table_2a!BY16+Table_2a!BY75+'Non-DWP_welfare'!BY4)/1000</f>
        <v>111.72104274977093</v>
      </c>
      <c r="BZ6" s="66">
        <f>(Table_2a!BZ16+Table_2a!BZ75+'Non-DWP_welfare'!BZ4)/1000</f>
        <v>110.39115235348535</v>
      </c>
      <c r="CA6" s="66">
        <f>(Table_2a!CA16+Table_2a!CA75+'Non-DWP_welfare'!CA4)/1000</f>
        <v>112.18136102918122</v>
      </c>
      <c r="CB6" s="66">
        <f>(Table_2a!CB16+Table_2a!CB75+'Non-DWP_welfare'!CB4)/1000</f>
        <v>115.21904915910017</v>
      </c>
      <c r="CC6" s="68">
        <f>(Table_2a!CC16+Table_2a!CC75+'Non-DWP_welfare'!CC4)/1000</f>
        <v>118.85137143085893</v>
      </c>
    </row>
    <row r="7" spans="1:81" x14ac:dyDescent="0.4">
      <c r="A7" s="60"/>
      <c r="B7" s="65" t="s">
        <v>192</v>
      </c>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6">
        <f>Table_2a!AH125/1000</f>
        <v>9.3426067724255155</v>
      </c>
      <c r="AI7" s="66">
        <f>Table_2a!AI125/1000</f>
        <v>10.7688055273202</v>
      </c>
      <c r="AJ7" s="66">
        <f>Table_2a!AJ125/1000</f>
        <v>12.894152611236493</v>
      </c>
      <c r="AK7" s="66">
        <f>Table_2a!AK125/1000</f>
        <v>15.265487157245504</v>
      </c>
      <c r="AL7" s="66">
        <f>Table_2a!AL125/1000</f>
        <v>17.144170934839934</v>
      </c>
      <c r="AM7" s="66">
        <f>Table_2a!AM125/1000</f>
        <v>18.631119416168602</v>
      </c>
      <c r="AN7" s="66">
        <f>Table_2a!AN125/1000</f>
        <v>19.850890391995662</v>
      </c>
      <c r="AO7" s="66">
        <f>Table_2a!AO125/1000</f>
        <v>21.783507700626259</v>
      </c>
      <c r="AP7" s="66">
        <f>Table_2a!AP125/1000</f>
        <v>23.480940859603898</v>
      </c>
      <c r="AQ7" s="66">
        <f>Table_2a!AQ125/1000</f>
        <v>24.857778439733668</v>
      </c>
      <c r="AR7" s="66">
        <f>Table_2a!AR125/1000</f>
        <v>26.056733891297718</v>
      </c>
      <c r="AS7" s="66">
        <f>Table_2a!AS125/1000</f>
        <v>28.436744857101015</v>
      </c>
      <c r="AT7" s="66">
        <f>Table_2a!AT125/1000</f>
        <v>31.737396375410903</v>
      </c>
      <c r="AU7" s="66">
        <f>Table_2a!AU125/1000</f>
        <v>35.530798624968625</v>
      </c>
      <c r="AV7" s="66">
        <f>Table_2a!AV125/1000</f>
        <v>38.751015948023621</v>
      </c>
      <c r="AW7" s="66">
        <f>Table_2a!AW125/1000</f>
        <v>41.710323376267837</v>
      </c>
      <c r="AX7" s="66">
        <f>Table_2a!AX125/1000</f>
        <v>42.777385385416402</v>
      </c>
      <c r="AY7" s="66">
        <f>Table_2a!AY125/1000</f>
        <v>44.514638660369798</v>
      </c>
      <c r="AZ7" s="66">
        <f>Table_2a!AZ125/1000</f>
        <v>46.918527495714486</v>
      </c>
      <c r="BA7" s="66">
        <f>Table_2a!BA125/1000</f>
        <v>48.749766628761677</v>
      </c>
      <c r="BB7" s="66">
        <f>Table_2a!BB125/1000</f>
        <v>50.789120539508168</v>
      </c>
      <c r="BC7" s="66">
        <f>Table_2a!BC125/1000</f>
        <v>53.90831506305399</v>
      </c>
      <c r="BD7" s="66">
        <f>Table_2a!BD125/1000</f>
        <v>57.068777236767062</v>
      </c>
      <c r="BE7" s="66">
        <f>Table_2a!BE125/1000</f>
        <v>61.23818881098439</v>
      </c>
      <c r="BF7" s="66">
        <f>Table_2a!BF125/1000</f>
        <v>63.330305663652602</v>
      </c>
      <c r="BG7" s="66">
        <f>Table_2a!BG125/1000</f>
        <v>66.359817055609824</v>
      </c>
      <c r="BH7" s="66">
        <f>Table_2a!BH125/1000</f>
        <v>71.129788265206841</v>
      </c>
      <c r="BI7" s="66">
        <f>Table_2a!BI125/1000</f>
        <v>75.398089176207534</v>
      </c>
      <c r="BJ7" s="66">
        <f>Table_2a!BJ125/1000</f>
        <v>77.934032948756567</v>
      </c>
      <c r="BK7" s="66">
        <f>Table_2a!BK125/1000</f>
        <v>83.221265865909004</v>
      </c>
      <c r="BL7" s="66">
        <f>Table_2a!BL125/1000</f>
        <v>90.381387301769209</v>
      </c>
      <c r="BM7" s="66">
        <f>Table_2a!BM125/1000</f>
        <v>96.605813211114963</v>
      </c>
      <c r="BN7" s="66">
        <f>Table_2a!BN125/1000</f>
        <v>100.33216468939261</v>
      </c>
      <c r="BO7" s="66">
        <f>Table_2a!BO125/1000</f>
        <v>104.20046115099119</v>
      </c>
      <c r="BP7" s="66">
        <f>Table_2a!BP125/1000</f>
        <v>109.86639345323555</v>
      </c>
      <c r="BQ7" s="66">
        <f>Table_2a!BQ125/1000</f>
        <v>110.68657640979058</v>
      </c>
      <c r="BR7" s="66">
        <f>Table_2a!BR125/1000</f>
        <v>114.11378757387685</v>
      </c>
      <c r="BS7" s="66">
        <f>Table_2a!BS125/1000</f>
        <v>116.37342611749409</v>
      </c>
      <c r="BT7" s="66">
        <f>Table_2a!BT125/1000</f>
        <v>117.98452424472444</v>
      </c>
      <c r="BU7" s="66">
        <f>Table_2a!BU125/1000</f>
        <v>119.87565067658707</v>
      </c>
      <c r="BV7" s="66">
        <f>Table_2a!BV125/1000</f>
        <v>121.99260048816846</v>
      </c>
      <c r="BW7" s="66">
        <f>Table_2a!BW125/1000</f>
        <v>123.99442524358967</v>
      </c>
      <c r="BX7" s="66">
        <f>Table_2a!BX125/1000</f>
        <v>125.31584333405685</v>
      </c>
      <c r="BY7" s="66">
        <f>Table_2a!BY125/1000</f>
        <v>129.75547368601499</v>
      </c>
      <c r="BZ7" s="66">
        <f>Table_2a!BZ125/1000</f>
        <v>136.66194753223522</v>
      </c>
      <c r="CA7" s="66">
        <f>Table_2a!CA125/1000</f>
        <v>142.87008772733131</v>
      </c>
      <c r="CB7" s="66">
        <f>Table_2a!CB125/1000</f>
        <v>148.13447645502211</v>
      </c>
      <c r="CC7" s="68">
        <f>Table_2a!CC125/1000</f>
        <v>154.58593450827425</v>
      </c>
    </row>
    <row r="8" spans="1:81" ht="23.85" customHeight="1" x14ac:dyDescent="0.4">
      <c r="A8" s="60"/>
      <c r="B8" s="93" t="s">
        <v>133</v>
      </c>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71">
        <f t="shared" ref="AH8:CC8" si="0">SUM(AH9:AH10)</f>
        <v>15.872999999999999</v>
      </c>
      <c r="AI8" s="71">
        <f t="shared" si="0"/>
        <v>18.777059999999999</v>
      </c>
      <c r="AJ8" s="71">
        <f t="shared" si="0"/>
        <v>22.658060000000006</v>
      </c>
      <c r="AK8" s="71">
        <f t="shared" si="0"/>
        <v>27.698309999999996</v>
      </c>
      <c r="AL8" s="71">
        <f t="shared" si="0"/>
        <v>31.628059999999998</v>
      </c>
      <c r="AM8" s="71">
        <f t="shared" si="0"/>
        <v>35.332059999999998</v>
      </c>
      <c r="AN8" s="71">
        <f t="shared" si="0"/>
        <v>38.251059999999995</v>
      </c>
      <c r="AO8" s="71">
        <f t="shared" si="0"/>
        <v>41.768059999999998</v>
      </c>
      <c r="AP8" s="71">
        <f t="shared" si="0"/>
        <v>44.917658000000003</v>
      </c>
      <c r="AQ8" s="71">
        <f t="shared" si="0"/>
        <v>46.700744000000014</v>
      </c>
      <c r="AR8" s="71">
        <f t="shared" si="0"/>
        <v>47.317750509999989</v>
      </c>
      <c r="AS8" s="71">
        <f t="shared" si="0"/>
        <v>50.314249481000019</v>
      </c>
      <c r="AT8" s="71">
        <f t="shared" si="0"/>
        <v>56.478799715685049</v>
      </c>
      <c r="AU8" s="71">
        <f t="shared" si="0"/>
        <v>66.302888468443314</v>
      </c>
      <c r="AV8" s="71">
        <f t="shared" si="0"/>
        <v>75.257452000000029</v>
      </c>
      <c r="AW8" s="71">
        <f t="shared" si="0"/>
        <v>82.437565999999975</v>
      </c>
      <c r="AX8" s="71">
        <f t="shared" si="0"/>
        <v>84.862667213999956</v>
      </c>
      <c r="AY8" s="71">
        <f t="shared" si="0"/>
        <v>88.710819153041328</v>
      </c>
      <c r="AZ8" s="71">
        <f t="shared" si="0"/>
        <v>92.217949756999985</v>
      </c>
      <c r="BA8" s="71">
        <f t="shared" si="0"/>
        <v>93.34739375700002</v>
      </c>
      <c r="BB8" s="71">
        <f t="shared" si="0"/>
        <v>95.565317560038423</v>
      </c>
      <c r="BC8" s="71">
        <f t="shared" si="0"/>
        <v>100.1037786478629</v>
      </c>
      <c r="BD8" s="71">
        <f t="shared" si="0"/>
        <v>105.67223632277438</v>
      </c>
      <c r="BE8" s="71">
        <f t="shared" si="0"/>
        <v>112.16291500158964</v>
      </c>
      <c r="BF8" s="71">
        <f t="shared" si="0"/>
        <v>116.69564469762192</v>
      </c>
      <c r="BG8" s="71">
        <f t="shared" si="0"/>
        <v>127.80093583048341</v>
      </c>
      <c r="BH8" s="71">
        <f t="shared" si="0"/>
        <v>135.7380458459495</v>
      </c>
      <c r="BI8" s="71">
        <f t="shared" si="0"/>
        <v>142.44929240959877</v>
      </c>
      <c r="BJ8" s="71">
        <f t="shared" si="0"/>
        <v>147.32608644838132</v>
      </c>
      <c r="BK8" s="71">
        <f t="shared" si="0"/>
        <v>156.09443872586417</v>
      </c>
      <c r="BL8" s="71">
        <f t="shared" si="0"/>
        <v>170.25704001830758</v>
      </c>
      <c r="BM8" s="71">
        <f t="shared" si="0"/>
        <v>186.68590161706754</v>
      </c>
      <c r="BN8" s="71">
        <f t="shared" si="0"/>
        <v>193.50649841748771</v>
      </c>
      <c r="BO8" s="71">
        <f t="shared" si="0"/>
        <v>199.69475188696885</v>
      </c>
      <c r="BP8" s="71">
        <f t="shared" si="0"/>
        <v>207.20274295951651</v>
      </c>
      <c r="BQ8" s="71">
        <f t="shared" si="0"/>
        <v>203.90868858968128</v>
      </c>
      <c r="BR8" s="71">
        <f t="shared" si="0"/>
        <v>208.2322234054312</v>
      </c>
      <c r="BS8" s="71">
        <f t="shared" si="0"/>
        <v>210.74012757093476</v>
      </c>
      <c r="BT8" s="71">
        <f t="shared" si="0"/>
        <v>211.70171940696059</v>
      </c>
      <c r="BU8" s="71">
        <f t="shared" si="0"/>
        <v>214.42069116597483</v>
      </c>
      <c r="BV8" s="71">
        <f t="shared" si="0"/>
        <v>217.16124828021549</v>
      </c>
      <c r="BW8" s="71">
        <f t="shared" si="0"/>
        <v>221.0547111369788</v>
      </c>
      <c r="BX8" s="71">
        <f t="shared" si="0"/>
        <v>238.07272450039716</v>
      </c>
      <c r="BY8" s="71">
        <f t="shared" si="0"/>
        <v>241.47651643578592</v>
      </c>
      <c r="BZ8" s="71">
        <f t="shared" si="0"/>
        <v>247.05309988572054</v>
      </c>
      <c r="CA8" s="71">
        <f t="shared" si="0"/>
        <v>255.05144875651257</v>
      </c>
      <c r="CB8" s="71">
        <f t="shared" si="0"/>
        <v>263.35352561412225</v>
      </c>
      <c r="CC8" s="103">
        <f t="shared" si="0"/>
        <v>273.43730593913318</v>
      </c>
    </row>
    <row r="9" spans="1:81" x14ac:dyDescent="0.4">
      <c r="A9" s="60"/>
      <c r="B9" s="65" t="s">
        <v>193</v>
      </c>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6">
        <f>SUM(Table_2a!AH16,Table_2a!AH75,Table_2a!AH125-Table_1a!AH87)/1000</f>
        <v>15.872999999999999</v>
      </c>
      <c r="AI9" s="66">
        <f>SUM(Table_2a!AI16,Table_2a!AI75,Table_2a!AI125-Table_1a!AI87)/1000</f>
        <v>18.777059999999999</v>
      </c>
      <c r="AJ9" s="66">
        <f>SUM(Table_2a!AJ16,Table_2a!AJ75,Table_2a!AJ125-Table_1a!AJ87)/1000</f>
        <v>22.658060000000006</v>
      </c>
      <c r="AK9" s="66">
        <f>SUM(Table_2a!AK16,Table_2a!AK75,Table_2a!AK125-Table_1a!AK87)/1000</f>
        <v>27.698309999999996</v>
      </c>
      <c r="AL9" s="66">
        <f>SUM(Table_2a!AL16,Table_2a!AL75,Table_2a!AL125-Table_1a!AL87)/1000</f>
        <v>31.628059999999998</v>
      </c>
      <c r="AM9" s="66">
        <f>SUM(Table_2a!AM16,Table_2a!AM75,Table_2a!AM125-Table_1a!AM87)/1000</f>
        <v>35.332059999999998</v>
      </c>
      <c r="AN9" s="66">
        <f>SUM(Table_2a!AN16,Table_2a!AN75,Table_2a!AN125-Table_1a!AN87)/1000</f>
        <v>38.251059999999995</v>
      </c>
      <c r="AO9" s="66">
        <f>SUM(Table_2a!AO16,Table_2a!AO75,Table_2a!AO125-Table_1a!AO87)/1000</f>
        <v>41.768059999999998</v>
      </c>
      <c r="AP9" s="66">
        <f>SUM(Table_2a!AP16,Table_2a!AP75,Table_2a!AP125-Table_1a!AP87)/1000</f>
        <v>44.917658000000003</v>
      </c>
      <c r="AQ9" s="66">
        <f>SUM(Table_2a!AQ16,Table_2a!AQ75,Table_2a!AQ125-Table_1a!AQ87)/1000</f>
        <v>46.700744000000014</v>
      </c>
      <c r="AR9" s="66">
        <f>SUM(Table_2a!AR16,Table_2a!AR75,Table_2a!AR125-Table_1a!AR87)/1000</f>
        <v>47.317750509999989</v>
      </c>
      <c r="AS9" s="66">
        <f>SUM(Table_2a!AS16,Table_2a!AS75,Table_2a!AS125-Table_1a!AS87)/1000</f>
        <v>50.314249481000019</v>
      </c>
      <c r="AT9" s="66">
        <f>SUM(Table_2a!AT16,Table_2a!AT75,Table_2a!AT125-Table_1a!AT87)/1000</f>
        <v>56.478799715685049</v>
      </c>
      <c r="AU9" s="66">
        <f>SUM(Table_2a!AU16,Table_2a!AU75,Table_2a!AU125-Table_1a!AU87)/1000</f>
        <v>62.322729468443313</v>
      </c>
      <c r="AV9" s="66">
        <f>SUM(Table_2a!AV16,Table_2a!AV75,Table_2a!AV125-Table_1a!AV87)/1000</f>
        <v>70.755024000000034</v>
      </c>
      <c r="AW9" s="66">
        <f>SUM(Table_2a!AW16,Table_2a!AW75,Table_2a!AW125-Table_1a!AW87)/1000</f>
        <v>77.496390999999974</v>
      </c>
      <c r="AX9" s="66">
        <f>SUM(Table_2a!AX16,Table_2a!AX75,Table_2a!AX125-Table_1a!AX87)/1000</f>
        <v>79.690671811775147</v>
      </c>
      <c r="AY9" s="66">
        <f>SUM(Table_2a!AY16,Table_2a!AY75,Table_2a!AY125-Table_1a!AY87)/1000</f>
        <v>83.299626860138801</v>
      </c>
      <c r="AZ9" s="66">
        <f>SUM(Table_2a!AZ16,Table_2a!AZ75,Table_2a!AZ125-Table_1a!AZ87)/1000</f>
        <v>86.67607494808054</v>
      </c>
      <c r="BA9" s="66">
        <f>SUM(Table_2a!BA16,Table_2a!BA75,Table_2a!BA125-Table_1a!BA87)/1000</f>
        <v>87.926874053839455</v>
      </c>
      <c r="BB9" s="66">
        <f>SUM(Table_2a!BB16,Table_2a!BB75,Table_2a!BB125-Table_1a!BB87)/1000</f>
        <v>90.248553723961322</v>
      </c>
      <c r="BC9" s="66">
        <f>SUM(Table_2a!BC16,Table_2a!BC75,Table_2a!BC125-Table_1a!BC87)/1000</f>
        <v>93.746448396197465</v>
      </c>
      <c r="BD9" s="66">
        <f>SUM(Table_2a!BD16,Table_2a!BD75,Table_2a!BD125-Table_1a!BD87)/1000</f>
        <v>96.115685924979189</v>
      </c>
      <c r="BE9" s="66">
        <f>SUM(Table_2a!BE16,Table_2a!BE75,Table_2a!BE125-Table_1a!BE87)/1000</f>
        <v>101.43716308374756</v>
      </c>
      <c r="BF9" s="66">
        <f>SUM(Table_2a!BF16,Table_2a!BF75,Table_2a!BF125-Table_1a!BF87)/1000</f>
        <v>105.02910902924353</v>
      </c>
      <c r="BG9" s="66">
        <f>SUM(Table_2a!BG16,Table_2a!BG75,Table_2a!BG125-Table_1a!BG87)/1000</f>
        <v>100.72733073880592</v>
      </c>
      <c r="BH9" s="66">
        <f>SUM(Table_2a!BH16,Table_2a!BH75,Table_2a!BH125-Table_1a!BH87)/1000</f>
        <v>110.63034440351007</v>
      </c>
      <c r="BI9" s="66">
        <f>SUM(Table_2a!BI16,Table_2a!BI75,Table_2a!BI125-Table_1a!BI87)/1000</f>
        <v>115.29853022777368</v>
      </c>
      <c r="BJ9" s="66">
        <f>SUM(Table_2a!BJ16,Table_2a!BJ75,Table_2a!BJ125-Table_1a!BJ87)/1000</f>
        <v>118.74011661544036</v>
      </c>
      <c r="BK9" s="66">
        <f>SUM(Table_2a!BK16,Table_2a!BK75,Table_2a!BK125-Table_1a!BK87)/1000</f>
        <v>125.80318507885741</v>
      </c>
      <c r="BL9" s="66">
        <f>SUM(Table_2a!BL16,Table_2a!BL75,Table_2a!BL125-Table_1a!BL87)/1000</f>
        <v>135.30048475745357</v>
      </c>
      <c r="BM9" s="66">
        <f>SUM(Table_2a!BM16,Table_2a!BM75,Table_2a!BM125-Table_1a!BM87)/1000</f>
        <v>147.49982276252211</v>
      </c>
      <c r="BN9" s="66">
        <f>SUM(Table_2a!BN16,Table_2a!BN75,Table_2a!BN125-Table_1a!BN87)/1000</f>
        <v>152.83349445380352</v>
      </c>
      <c r="BO9" s="66">
        <f>SUM(Table_2a!BO16,Table_2a!BO75,Table_2a!BO125-Table_1a!BO87)/1000</f>
        <v>158.43185788556636</v>
      </c>
      <c r="BP9" s="66">
        <f>SUM(Table_2a!BP16,Table_2a!BP75,Table_2a!BP125-Table_1a!BP87)/1000</f>
        <v>166.00871980556201</v>
      </c>
      <c r="BQ9" s="66">
        <f>SUM(Table_2a!BQ16,Table_2a!BQ75,Table_2a!BQ125-Table_1a!BQ87)/1000</f>
        <v>163.64450199476664</v>
      </c>
      <c r="BR9" s="66">
        <f>SUM(Table_2a!BR16,Table_2a!BR75,Table_2a!BR125-Table_1a!BR87)/1000</f>
        <v>167.68148432687508</v>
      </c>
      <c r="BS9" s="66">
        <f>SUM(Table_2a!BS16,Table_2a!BS75,Table_2a!BS125-Table_1a!BS87)/1000</f>
        <v>171.16624014292108</v>
      </c>
      <c r="BT9" s="66">
        <f>SUM(Table_2a!BT16,Table_2a!BT75,Table_2a!BT125-Table_1a!BT87)/1000</f>
        <v>173.25511544219003</v>
      </c>
      <c r="BU9" s="66">
        <f>SUM(Table_2a!BU16,Table_2a!BU75,Table_2a!BU125-Table_1a!BU87)/1000</f>
        <v>177.42920564969674</v>
      </c>
      <c r="BV9" s="66">
        <f>SUM(Table_2a!BV16,Table_2a!BV75,Table_2a!BV125-Table_1a!BV87)/1000</f>
        <v>183.20732376696606</v>
      </c>
      <c r="BW9" s="66">
        <f>SUM(Table_2a!BW16,Table_2a!BW75,Table_2a!BW125-Table_1a!BW87)/1000</f>
        <v>191.91698227261583</v>
      </c>
      <c r="BX9" s="66">
        <f>SUM(Table_2a!BX16,Table_2a!BX75,Table_2a!BX125-Table_1a!BX87)/1000</f>
        <v>211.59218810584809</v>
      </c>
      <c r="BY9" s="66">
        <f>SUM(Table_2a!BY16,Table_2a!BY75,Table_2a!BY125-Table_1a!BY87)/1000</f>
        <v>218.74989059105505</v>
      </c>
      <c r="BZ9" s="66">
        <f>SUM(Table_2a!BZ16,Table_2a!BZ75,Table_2a!BZ125-Table_1a!BZ87)/1000</f>
        <v>226.56187259279145</v>
      </c>
      <c r="CA9" s="66">
        <f>SUM(Table_2a!CA16,Table_2a!CA75,Table_2a!CA125-Table_1a!CA87)/1000</f>
        <v>236.2545067003966</v>
      </c>
      <c r="CB9" s="66">
        <f>SUM(Table_2a!CB16,Table_2a!CB75,Table_2a!CB125-Table_1a!CB87)/1000</f>
        <v>246.42707935441877</v>
      </c>
      <c r="CC9" s="68">
        <f>SUM(Table_2a!CC16,Table_2a!CC75,Table_2a!CC125-Table_1a!CC87)/1000</f>
        <v>258.68297427887251</v>
      </c>
    </row>
    <row r="10" spans="1:81" x14ac:dyDescent="0.4">
      <c r="A10" s="60"/>
      <c r="B10" s="65" t="s">
        <v>194</v>
      </c>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6">
        <f>('Non-DWP_welfare'!AH4+Table_1a!AH87)/1000</f>
        <v>0</v>
      </c>
      <c r="AI10" s="66">
        <f>('Non-DWP_welfare'!AI4+Table_1a!AI87)/1000</f>
        <v>0</v>
      </c>
      <c r="AJ10" s="66">
        <f>('Non-DWP_welfare'!AJ4+Table_1a!AJ87)/1000</f>
        <v>0</v>
      </c>
      <c r="AK10" s="66">
        <f>('Non-DWP_welfare'!AK4+Table_1a!AK87)/1000</f>
        <v>0</v>
      </c>
      <c r="AL10" s="66">
        <f>('Non-DWP_welfare'!AL4+Table_1a!AL87)/1000</f>
        <v>0</v>
      </c>
      <c r="AM10" s="66">
        <f>('Non-DWP_welfare'!AM4+Table_1a!AM87)/1000</f>
        <v>0</v>
      </c>
      <c r="AN10" s="66">
        <f>('Non-DWP_welfare'!AN4+Table_1a!AN87)/1000</f>
        <v>0</v>
      </c>
      <c r="AO10" s="66">
        <f>('Non-DWP_welfare'!AO4+Table_1a!AO87)/1000</f>
        <v>0</v>
      </c>
      <c r="AP10" s="66">
        <f>('Non-DWP_welfare'!AP4+Table_1a!AP87)/1000</f>
        <v>0</v>
      </c>
      <c r="AQ10" s="66">
        <f>('Non-DWP_welfare'!AQ4+Table_1a!AQ87)/1000</f>
        <v>0</v>
      </c>
      <c r="AR10" s="66">
        <f>('Non-DWP_welfare'!AR4+Table_1a!AR87)/1000</f>
        <v>0</v>
      </c>
      <c r="AS10" s="66">
        <f>('Non-DWP_welfare'!AS4+Table_1a!AS87)/1000</f>
        <v>0</v>
      </c>
      <c r="AT10" s="66">
        <f>('Non-DWP_welfare'!AT4+Table_1a!AT87)/1000</f>
        <v>0</v>
      </c>
      <c r="AU10" s="66">
        <f>('Non-DWP_welfare'!AU4+Table_1a!AU87)/1000</f>
        <v>3.9801589999999996</v>
      </c>
      <c r="AV10" s="66">
        <f>('Non-DWP_welfare'!AV4+Table_1a!AV87)/1000</f>
        <v>4.5024279999999992</v>
      </c>
      <c r="AW10" s="66">
        <f>('Non-DWP_welfare'!AW4+Table_1a!AW87)/1000</f>
        <v>4.9411750000000021</v>
      </c>
      <c r="AX10" s="66">
        <f>('Non-DWP_welfare'!AX4+Table_1a!AX87)/1000</f>
        <v>5.1719954022248151</v>
      </c>
      <c r="AY10" s="66">
        <f>('Non-DWP_welfare'!AY4+Table_1a!AY87)/1000</f>
        <v>5.411192292902526</v>
      </c>
      <c r="AZ10" s="66">
        <f>('Non-DWP_welfare'!AZ4+Table_1a!AZ87)/1000</f>
        <v>5.5418748089194496</v>
      </c>
      <c r="BA10" s="66">
        <f>('Non-DWP_welfare'!BA4+Table_1a!BA87)/1000</f>
        <v>5.4205197031605667</v>
      </c>
      <c r="BB10" s="66">
        <f>('Non-DWP_welfare'!BB4+Table_1a!BB87)/1000</f>
        <v>5.3167638360770972</v>
      </c>
      <c r="BC10" s="66">
        <f>('Non-DWP_welfare'!BC4+Table_1a!BC87)/1000</f>
        <v>6.3573302516654238</v>
      </c>
      <c r="BD10" s="66">
        <f>('Non-DWP_welfare'!BD4+Table_1a!BD87)/1000</f>
        <v>9.5565503977951956</v>
      </c>
      <c r="BE10" s="66">
        <f>('Non-DWP_welfare'!BE4+Table_1a!BE87)/1000</f>
        <v>10.725751917842073</v>
      </c>
      <c r="BF10" s="66">
        <f>('Non-DWP_welfare'!BF4+Table_1a!BF87)/1000</f>
        <v>11.666535668378387</v>
      </c>
      <c r="BG10" s="66">
        <f>('Non-DWP_welfare'!BG4+Table_1a!BG87)/1000</f>
        <v>27.0736050916775</v>
      </c>
      <c r="BH10" s="66">
        <f>('Non-DWP_welfare'!BH4+Table_1a!BH87)/1000</f>
        <v>25.107701442439421</v>
      </c>
      <c r="BI10" s="66">
        <f>('Non-DWP_welfare'!BI4+Table_1a!BI87)/1000</f>
        <v>27.150762181825087</v>
      </c>
      <c r="BJ10" s="66">
        <f>('Non-DWP_welfare'!BJ4+Table_1a!BJ87)/1000</f>
        <v>28.585969832940958</v>
      </c>
      <c r="BK10" s="66">
        <f>('Non-DWP_welfare'!BK4+Table_1a!BK87)/1000</f>
        <v>30.291253647006769</v>
      </c>
      <c r="BL10" s="66">
        <f>('Non-DWP_welfare'!BL4+Table_1a!BL87)/1000</f>
        <v>34.956555260853989</v>
      </c>
      <c r="BM10" s="66">
        <f>('Non-DWP_welfare'!BM4+Table_1a!BM87)/1000</f>
        <v>39.186078854545428</v>
      </c>
      <c r="BN10" s="66">
        <f>('Non-DWP_welfare'!BN4+Table_1a!BN87)/1000</f>
        <v>40.673003963684181</v>
      </c>
      <c r="BO10" s="66">
        <f>('Non-DWP_welfare'!BO4+Table_1a!BO87)/1000</f>
        <v>41.262894001402493</v>
      </c>
      <c r="BP10" s="66">
        <f>('Non-DWP_welfare'!BP4+Table_1a!BP87)/1000</f>
        <v>41.194023153954497</v>
      </c>
      <c r="BQ10" s="66">
        <f>('Non-DWP_welfare'!BQ4+Table_1a!BQ87)/1000</f>
        <v>40.264186594914619</v>
      </c>
      <c r="BR10" s="66">
        <f>('Non-DWP_welfare'!BR4+Table_1a!BR87)/1000</f>
        <v>40.550739078556113</v>
      </c>
      <c r="BS10" s="66">
        <f>('Non-DWP_welfare'!BS4+Table_1a!BS87)/1000</f>
        <v>39.573887428013663</v>
      </c>
      <c r="BT10" s="66">
        <f>('Non-DWP_welfare'!BT4+Table_1a!BT87)/1000</f>
        <v>38.446603964770574</v>
      </c>
      <c r="BU10" s="66">
        <f>('Non-DWP_welfare'!BU4+Table_1a!BU87)/1000</f>
        <v>36.991485516278082</v>
      </c>
      <c r="BV10" s="66">
        <f>('Non-DWP_welfare'!BV4+Table_1a!BV87)/1000</f>
        <v>33.95392451324944</v>
      </c>
      <c r="BW10" s="66">
        <f>('Non-DWP_welfare'!BW4+Table_1a!BW87)/1000</f>
        <v>29.13772886436298</v>
      </c>
      <c r="BX10" s="66">
        <f>('Non-DWP_welfare'!BX4+Table_1a!BX87)/1000</f>
        <v>26.48053639454907</v>
      </c>
      <c r="BY10" s="66">
        <f>('Non-DWP_welfare'!BY4+Table_1a!BY87)/1000</f>
        <v>22.726625844730872</v>
      </c>
      <c r="BZ10" s="66">
        <f>('Non-DWP_welfare'!BZ4+Table_1a!BZ87)/1000</f>
        <v>20.4912272929291</v>
      </c>
      <c r="CA10" s="66">
        <f>('Non-DWP_welfare'!CA4+Table_1a!CA87)/1000</f>
        <v>18.79694205611597</v>
      </c>
      <c r="CB10" s="66">
        <f>('Non-DWP_welfare'!CB4+Table_1a!CB87)/1000</f>
        <v>16.926446259703503</v>
      </c>
      <c r="CC10" s="68">
        <f>('Non-DWP_welfare'!CC4+Table_1a!CC87)/1000</f>
        <v>14.754331660260688</v>
      </c>
    </row>
    <row r="11" spans="1:81" x14ac:dyDescent="0.4">
      <c r="A11" s="60"/>
      <c r="B11" s="104"/>
      <c r="C11" s="104"/>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6"/>
    </row>
    <row r="12" spans="1:81" ht="39" customHeight="1" x14ac:dyDescent="0.4">
      <c r="A12" s="60"/>
      <c r="B12" s="102" t="s">
        <v>195</v>
      </c>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4"/>
    </row>
    <row r="13" spans="1:81" ht="23.85" customHeight="1" x14ac:dyDescent="0.4">
      <c r="A13" s="60"/>
      <c r="B13" s="65" t="s">
        <v>191</v>
      </c>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v>33.377835312882681</v>
      </c>
      <c r="AI13" s="63">
        <v>35.027843213107992</v>
      </c>
      <c r="AJ13" s="63">
        <v>35.852249447355248</v>
      </c>
      <c r="AK13" s="63">
        <v>41.30187062361049</v>
      </c>
      <c r="AL13" s="63">
        <v>44.816795622458052</v>
      </c>
      <c r="AM13" s="63">
        <v>49.320637069915243</v>
      </c>
      <c r="AN13" s="63">
        <v>51.415352028954182</v>
      </c>
      <c r="AO13" s="63">
        <v>52.897909240811074</v>
      </c>
      <c r="AP13" s="63">
        <v>54.482778821335216</v>
      </c>
      <c r="AQ13" s="63">
        <v>52.573655704449585</v>
      </c>
      <c r="AR13" s="63">
        <v>48.035052253720117</v>
      </c>
      <c r="AS13" s="63">
        <v>45.872123142044032</v>
      </c>
      <c r="AT13" s="63">
        <v>47.935951604527247</v>
      </c>
      <c r="AU13" s="63">
        <v>56.346937232297016</v>
      </c>
      <c r="AV13" s="63">
        <v>65.151363479546475</v>
      </c>
      <c r="AW13" s="63">
        <v>70.93824938379673</v>
      </c>
      <c r="AX13" s="63">
        <v>72.367233195595489</v>
      </c>
      <c r="AY13" s="63">
        <v>73.801870269792886</v>
      </c>
      <c r="AZ13" s="63">
        <v>73.04852209797167</v>
      </c>
      <c r="BA13" s="63">
        <v>72.154845135981546</v>
      </c>
      <c r="BB13" s="63">
        <v>71.27068245213546</v>
      </c>
      <c r="BC13" s="63">
        <v>73.203256219675225</v>
      </c>
      <c r="BD13" s="63">
        <v>75.639998057091574</v>
      </c>
      <c r="BE13" s="63">
        <v>78.110643546241747</v>
      </c>
      <c r="BF13" s="63">
        <v>80.067695068081449</v>
      </c>
      <c r="BG13" s="63">
        <v>90.245517848670332</v>
      </c>
      <c r="BH13" s="63">
        <v>92.262170858253967</v>
      </c>
      <c r="BI13" s="63">
        <v>93.289508668668361</v>
      </c>
      <c r="BJ13" s="63">
        <v>93.881087708361349</v>
      </c>
      <c r="BK13" s="63">
        <v>95.887856219189786</v>
      </c>
      <c r="BL13" s="63">
        <v>102.32921357793028</v>
      </c>
      <c r="BM13" s="63">
        <v>113.58676231071189</v>
      </c>
      <c r="BN13" s="63">
        <v>115.37554625678521</v>
      </c>
      <c r="BO13" s="63">
        <v>116.48221482429997</v>
      </c>
      <c r="BP13" s="63">
        <v>116.35022958413742</v>
      </c>
      <c r="BQ13" s="63">
        <v>109.45809642999224</v>
      </c>
      <c r="BR13" s="63">
        <v>109.00741743317697</v>
      </c>
      <c r="BS13" s="63">
        <v>108.41033769693669</v>
      </c>
      <c r="BT13" s="63">
        <v>105.06403277228988</v>
      </c>
      <c r="BU13" s="63">
        <v>104.15809712996268</v>
      </c>
      <c r="BV13" s="63">
        <v>102.46356628652613</v>
      </c>
      <c r="BW13" s="63">
        <v>102.23842697724294</v>
      </c>
      <c r="BX13" s="63">
        <v>110.93791038497277</v>
      </c>
      <c r="BY13" s="63">
        <v>111.72104274977093</v>
      </c>
      <c r="BZ13" s="63">
        <v>110.5459245558243</v>
      </c>
      <c r="CA13" s="63">
        <v>110.10861227928238</v>
      </c>
      <c r="CB13" s="63">
        <v>110.77772432430099</v>
      </c>
      <c r="CC13" s="64">
        <v>111.87698503959218</v>
      </c>
    </row>
    <row r="14" spans="1:81" x14ac:dyDescent="0.4">
      <c r="A14" s="60"/>
      <c r="B14" s="65" t="s">
        <v>192</v>
      </c>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v>47.751487448920926</v>
      </c>
      <c r="AI14" s="63">
        <v>47.102403262817113</v>
      </c>
      <c r="AJ14" s="63">
        <v>47.346247503568421</v>
      </c>
      <c r="AK14" s="63">
        <v>50.711989026882613</v>
      </c>
      <c r="AL14" s="63">
        <v>53.048376816928887</v>
      </c>
      <c r="AM14" s="63">
        <v>55.020774088658925</v>
      </c>
      <c r="AN14" s="63">
        <v>55.469082043061611</v>
      </c>
      <c r="AO14" s="63">
        <v>57.659636104549975</v>
      </c>
      <c r="AP14" s="63">
        <v>59.678303305121332</v>
      </c>
      <c r="AQ14" s="63">
        <v>59.829984241943407</v>
      </c>
      <c r="AR14" s="63">
        <v>58.870024725382244</v>
      </c>
      <c r="AS14" s="63">
        <v>59.625349612260557</v>
      </c>
      <c r="AT14" s="63">
        <v>61.490541816959784</v>
      </c>
      <c r="AU14" s="63">
        <v>65.060634169408985</v>
      </c>
      <c r="AV14" s="63">
        <v>69.157162359997244</v>
      </c>
      <c r="AW14" s="63">
        <v>72.650568291120706</v>
      </c>
      <c r="AX14" s="63">
        <v>73.557331427486304</v>
      </c>
      <c r="AY14" s="63">
        <v>74.333653969579359</v>
      </c>
      <c r="AZ14" s="63">
        <v>75.659443796132223</v>
      </c>
      <c r="BA14" s="63">
        <v>78.872623680157815</v>
      </c>
      <c r="BB14" s="63">
        <v>80.841507829144604</v>
      </c>
      <c r="BC14" s="63">
        <v>85.425362009559393</v>
      </c>
      <c r="BD14" s="63">
        <v>88.814300061873652</v>
      </c>
      <c r="BE14" s="63">
        <v>93.929898017099219</v>
      </c>
      <c r="BF14" s="63">
        <v>95.018821096929699</v>
      </c>
      <c r="BG14" s="63">
        <v>97.470166135314727</v>
      </c>
      <c r="BH14" s="63">
        <v>101.57507606259928</v>
      </c>
      <c r="BI14" s="63">
        <v>104.90267668011084</v>
      </c>
      <c r="BJ14" s="63">
        <v>105.43760292045692</v>
      </c>
      <c r="BK14" s="63">
        <v>109.50406662085003</v>
      </c>
      <c r="BL14" s="63">
        <v>115.7881778756023</v>
      </c>
      <c r="BM14" s="63">
        <v>121.81539491383127</v>
      </c>
      <c r="BN14" s="63">
        <v>124.23891693119673</v>
      </c>
      <c r="BO14" s="63">
        <v>127.10184459234955</v>
      </c>
      <c r="BP14" s="63">
        <v>131.32791774814058</v>
      </c>
      <c r="BQ14" s="63">
        <v>129.96425065749636</v>
      </c>
      <c r="BR14" s="63">
        <v>132.16591592330806</v>
      </c>
      <c r="BS14" s="63">
        <v>133.69209933200497</v>
      </c>
      <c r="BT14" s="63">
        <v>132.26953602710637</v>
      </c>
      <c r="BU14" s="63">
        <v>132.06424791886292</v>
      </c>
      <c r="BV14" s="63">
        <v>131.3436430650822</v>
      </c>
      <c r="BW14" s="63">
        <v>130.60949567752505</v>
      </c>
      <c r="BX14" s="63">
        <v>123.29427396188863</v>
      </c>
      <c r="BY14" s="63">
        <v>129.75547368601499</v>
      </c>
      <c r="BZ14" s="63">
        <v>136.85355229533945</v>
      </c>
      <c r="CA14" s="63">
        <v>140.23031055741686</v>
      </c>
      <c r="CB14" s="63">
        <v>142.42436745853851</v>
      </c>
      <c r="CC14" s="64">
        <v>145.51458745576704</v>
      </c>
    </row>
    <row r="15" spans="1:81" ht="23.85" customHeight="1" x14ac:dyDescent="0.4">
      <c r="A15" s="60"/>
      <c r="B15" s="93" t="s">
        <v>133</v>
      </c>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71">
        <f t="shared" ref="AH15:CC15" si="1">SUM(AH13, AH14)</f>
        <v>81.129322761803607</v>
      </c>
      <c r="AI15" s="71">
        <f t="shared" si="1"/>
        <v>82.130246475925105</v>
      </c>
      <c r="AJ15" s="71">
        <f t="shared" si="1"/>
        <v>83.198496950923669</v>
      </c>
      <c r="AK15" s="71">
        <f t="shared" si="1"/>
        <v>92.013859650493103</v>
      </c>
      <c r="AL15" s="71">
        <f t="shared" si="1"/>
        <v>97.865172439386939</v>
      </c>
      <c r="AM15" s="71">
        <f t="shared" si="1"/>
        <v>104.34141115857418</v>
      </c>
      <c r="AN15" s="71">
        <f t="shared" si="1"/>
        <v>106.88443407201579</v>
      </c>
      <c r="AO15" s="71">
        <f t="shared" si="1"/>
        <v>110.55754534536105</v>
      </c>
      <c r="AP15" s="71">
        <f t="shared" si="1"/>
        <v>114.16108212645655</v>
      </c>
      <c r="AQ15" s="71">
        <f t="shared" si="1"/>
        <v>112.40363994639299</v>
      </c>
      <c r="AR15" s="71">
        <f t="shared" si="1"/>
        <v>106.90507697910236</v>
      </c>
      <c r="AS15" s="71">
        <f t="shared" si="1"/>
        <v>105.4974727543046</v>
      </c>
      <c r="AT15" s="71">
        <f t="shared" si="1"/>
        <v>109.42649342148704</v>
      </c>
      <c r="AU15" s="71">
        <f t="shared" si="1"/>
        <v>121.40757140170601</v>
      </c>
      <c r="AV15" s="71">
        <f t="shared" si="1"/>
        <v>134.30852583954373</v>
      </c>
      <c r="AW15" s="71">
        <f t="shared" si="1"/>
        <v>143.58881767491744</v>
      </c>
      <c r="AX15" s="71">
        <f t="shared" si="1"/>
        <v>145.92456462308178</v>
      </c>
      <c r="AY15" s="71">
        <f t="shared" si="1"/>
        <v>148.13552423937224</v>
      </c>
      <c r="AZ15" s="71">
        <f t="shared" si="1"/>
        <v>148.70796589410389</v>
      </c>
      <c r="BA15" s="71">
        <f t="shared" si="1"/>
        <v>151.02746881613936</v>
      </c>
      <c r="BB15" s="71">
        <f t="shared" si="1"/>
        <v>152.11219028128005</v>
      </c>
      <c r="BC15" s="71">
        <f t="shared" si="1"/>
        <v>158.62861822923463</v>
      </c>
      <c r="BD15" s="71">
        <f t="shared" si="1"/>
        <v>164.45429811896523</v>
      </c>
      <c r="BE15" s="71">
        <f t="shared" si="1"/>
        <v>172.04054156334098</v>
      </c>
      <c r="BF15" s="71">
        <f t="shared" si="1"/>
        <v>175.08651616501115</v>
      </c>
      <c r="BG15" s="71">
        <f t="shared" si="1"/>
        <v>187.71568398398506</v>
      </c>
      <c r="BH15" s="71">
        <f t="shared" si="1"/>
        <v>193.83724692085326</v>
      </c>
      <c r="BI15" s="71">
        <f t="shared" si="1"/>
        <v>198.19218534877922</v>
      </c>
      <c r="BJ15" s="71">
        <f t="shared" si="1"/>
        <v>199.31869062881827</v>
      </c>
      <c r="BK15" s="71">
        <f t="shared" si="1"/>
        <v>205.3919228400398</v>
      </c>
      <c r="BL15" s="71">
        <f t="shared" si="1"/>
        <v>218.11739145353258</v>
      </c>
      <c r="BM15" s="71">
        <f t="shared" si="1"/>
        <v>235.40215722454315</v>
      </c>
      <c r="BN15" s="71">
        <f t="shared" si="1"/>
        <v>239.61446318798193</v>
      </c>
      <c r="BO15" s="71">
        <f t="shared" si="1"/>
        <v>243.58405941664952</v>
      </c>
      <c r="BP15" s="71">
        <f t="shared" si="1"/>
        <v>247.678147332278</v>
      </c>
      <c r="BQ15" s="71">
        <f t="shared" si="1"/>
        <v>239.42234708748862</v>
      </c>
      <c r="BR15" s="71">
        <f t="shared" si="1"/>
        <v>241.17333335648505</v>
      </c>
      <c r="BS15" s="71">
        <f t="shared" si="1"/>
        <v>242.10243702894167</v>
      </c>
      <c r="BT15" s="71">
        <f t="shared" si="1"/>
        <v>237.33356879939623</v>
      </c>
      <c r="BU15" s="71">
        <f t="shared" si="1"/>
        <v>236.22234504882562</v>
      </c>
      <c r="BV15" s="71">
        <f t="shared" si="1"/>
        <v>233.80720935160832</v>
      </c>
      <c r="BW15" s="71">
        <f t="shared" si="1"/>
        <v>232.84792265476798</v>
      </c>
      <c r="BX15" s="71">
        <f t="shared" si="1"/>
        <v>234.2321843468614</v>
      </c>
      <c r="BY15" s="71">
        <f t="shared" si="1"/>
        <v>241.47651643578592</v>
      </c>
      <c r="BZ15" s="71">
        <f t="shared" si="1"/>
        <v>247.39947685116374</v>
      </c>
      <c r="CA15" s="71">
        <f t="shared" si="1"/>
        <v>250.33892283669923</v>
      </c>
      <c r="CB15" s="71">
        <f t="shared" si="1"/>
        <v>253.20209178283949</v>
      </c>
      <c r="CC15" s="103">
        <f t="shared" si="1"/>
        <v>257.39157249535924</v>
      </c>
    </row>
    <row r="16" spans="1:81" x14ac:dyDescent="0.4">
      <c r="A16" s="60"/>
      <c r="B16" s="65" t="s">
        <v>193</v>
      </c>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v>81.129322761803607</v>
      </c>
      <c r="AI16" s="63">
        <v>82.130246475925105</v>
      </c>
      <c r="AJ16" s="63">
        <v>83.198496950923669</v>
      </c>
      <c r="AK16" s="63">
        <v>92.013859650493103</v>
      </c>
      <c r="AL16" s="63">
        <v>97.865172439386939</v>
      </c>
      <c r="AM16" s="63">
        <v>104.34141115857416</v>
      </c>
      <c r="AN16" s="63">
        <v>106.88443407201579</v>
      </c>
      <c r="AO16" s="63">
        <v>110.55754534536106</v>
      </c>
      <c r="AP16" s="63">
        <v>114.16108212645655</v>
      </c>
      <c r="AQ16" s="63">
        <v>112.403639946393</v>
      </c>
      <c r="AR16" s="63">
        <v>106.90507697910235</v>
      </c>
      <c r="AS16" s="63">
        <v>105.49747275430458</v>
      </c>
      <c r="AT16" s="63">
        <v>109.42649342148705</v>
      </c>
      <c r="AU16" s="63">
        <v>114.11948110662586</v>
      </c>
      <c r="AV16" s="63">
        <v>126.27324891602146</v>
      </c>
      <c r="AW16" s="63">
        <v>134.98233508935854</v>
      </c>
      <c r="AX16" s="63">
        <v>137.0311229946324</v>
      </c>
      <c r="AY16" s="63">
        <v>139.09953725692441</v>
      </c>
      <c r="AZ16" s="63">
        <v>139.77130082785817</v>
      </c>
      <c r="BA16" s="63">
        <v>142.25756815273746</v>
      </c>
      <c r="BB16" s="63">
        <v>143.6494486406645</v>
      </c>
      <c r="BC16" s="63">
        <v>148.55452784952917</v>
      </c>
      <c r="BD16" s="63">
        <v>149.58174651224567</v>
      </c>
      <c r="BE16" s="63">
        <v>155.5888991591342</v>
      </c>
      <c r="BF16" s="63">
        <v>157.58240886791307</v>
      </c>
      <c r="BG16" s="63">
        <v>147.94961916864168</v>
      </c>
      <c r="BH16" s="63">
        <v>157.98283562605249</v>
      </c>
      <c r="BI16" s="63">
        <v>160.41685631991908</v>
      </c>
      <c r="BJ16" s="63">
        <v>160.64449371764869</v>
      </c>
      <c r="BK16" s="63">
        <v>165.53413621690115</v>
      </c>
      <c r="BL16" s="63">
        <v>173.33432317700866</v>
      </c>
      <c r="BM16" s="63">
        <v>185.99035153579635</v>
      </c>
      <c r="BN16" s="63">
        <v>189.25005635563707</v>
      </c>
      <c r="BO16" s="63">
        <v>193.25232496110615</v>
      </c>
      <c r="BP16" s="63">
        <v>198.43720008319713</v>
      </c>
      <c r="BQ16" s="63">
        <v>192.14556783497912</v>
      </c>
      <c r="BR16" s="63">
        <v>194.20770645347142</v>
      </c>
      <c r="BS16" s="63">
        <v>196.63917049558447</v>
      </c>
      <c r="BT16" s="63">
        <v>194.23203068843083</v>
      </c>
      <c r="BU16" s="63">
        <v>195.46967604109929</v>
      </c>
      <c r="BV16" s="63">
        <v>197.25063031254192</v>
      </c>
      <c r="BW16" s="63">
        <v>202.15570351115241</v>
      </c>
      <c r="BX16" s="63">
        <v>208.17882651098111</v>
      </c>
      <c r="BY16" s="63">
        <v>218.74989059105505</v>
      </c>
      <c r="BZ16" s="63">
        <v>226.87952015094845</v>
      </c>
      <c r="CA16" s="63">
        <v>231.88928747922998</v>
      </c>
      <c r="CB16" s="63">
        <v>236.92810574292403</v>
      </c>
      <c r="CC16" s="64">
        <v>243.50304834497169</v>
      </c>
    </row>
    <row r="17" spans="1:81" x14ac:dyDescent="0.4">
      <c r="A17" s="60"/>
      <c r="B17" s="65" t="s">
        <v>194</v>
      </c>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v>0</v>
      </c>
      <c r="AI17" s="63">
        <v>0</v>
      </c>
      <c r="AJ17" s="63">
        <v>0</v>
      </c>
      <c r="AK17" s="63">
        <v>0</v>
      </c>
      <c r="AL17" s="63">
        <v>0</v>
      </c>
      <c r="AM17" s="63">
        <v>0</v>
      </c>
      <c r="AN17" s="63">
        <v>0</v>
      </c>
      <c r="AO17" s="63">
        <v>0</v>
      </c>
      <c r="AP17" s="63">
        <v>0</v>
      </c>
      <c r="AQ17" s="63">
        <v>0</v>
      </c>
      <c r="AR17" s="63">
        <v>0</v>
      </c>
      <c r="AS17" s="63">
        <v>0</v>
      </c>
      <c r="AT17" s="63">
        <v>0</v>
      </c>
      <c r="AU17" s="63">
        <v>7.2880902950801412</v>
      </c>
      <c r="AV17" s="63">
        <v>8.0352769235222681</v>
      </c>
      <c r="AW17" s="63">
        <v>8.6064825855588776</v>
      </c>
      <c r="AX17" s="63">
        <v>8.8934416284494198</v>
      </c>
      <c r="AY17" s="63">
        <v>9.0359869824478452</v>
      </c>
      <c r="AZ17" s="63">
        <v>8.9366650662457445</v>
      </c>
      <c r="BA17" s="63">
        <v>8.7699006634018843</v>
      </c>
      <c r="BB17" s="63">
        <v>8.462741640615576</v>
      </c>
      <c r="BC17" s="63">
        <v>10.07409037970544</v>
      </c>
      <c r="BD17" s="63">
        <v>14.872551606719558</v>
      </c>
      <c r="BE17" s="63">
        <v>16.451642404206783</v>
      </c>
      <c r="BF17" s="63">
        <v>17.504107297098109</v>
      </c>
      <c r="BG17" s="63">
        <v>39.76606481534337</v>
      </c>
      <c r="BH17" s="63">
        <v>35.854411294800748</v>
      </c>
      <c r="BI17" s="63">
        <v>37.775329028860135</v>
      </c>
      <c r="BJ17" s="63">
        <v>38.674196911169574</v>
      </c>
      <c r="BK17" s="63">
        <v>39.857786623138679</v>
      </c>
      <c r="BL17" s="63">
        <v>44.78306827652392</v>
      </c>
      <c r="BM17" s="63">
        <v>49.411805688746831</v>
      </c>
      <c r="BN17" s="63">
        <v>50.364406832344855</v>
      </c>
      <c r="BO17" s="63">
        <v>50.331734455543376</v>
      </c>
      <c r="BP17" s="63">
        <v>49.240947249080861</v>
      </c>
      <c r="BQ17" s="63">
        <v>47.276779252509442</v>
      </c>
      <c r="BR17" s="63">
        <v>46.9656269030136</v>
      </c>
      <c r="BS17" s="63">
        <v>45.463266533357199</v>
      </c>
      <c r="BT17" s="63">
        <v>43.101538110965407</v>
      </c>
      <c r="BU17" s="63">
        <v>40.752669007726304</v>
      </c>
      <c r="BV17" s="63">
        <v>36.556579039066385</v>
      </c>
      <c r="BW17" s="63">
        <v>30.692219143615578</v>
      </c>
      <c r="BX17" s="63">
        <v>26.053357835880281</v>
      </c>
      <c r="BY17" s="63">
        <v>22.726625844730872</v>
      </c>
      <c r="BZ17" s="63">
        <v>20.519956700215285</v>
      </c>
      <c r="CA17" s="63">
        <v>18.449635357469298</v>
      </c>
      <c r="CB17" s="63">
        <v>16.273986039915471</v>
      </c>
      <c r="CC17" s="64">
        <v>13.888524150387559</v>
      </c>
    </row>
    <row r="18" spans="1:81" x14ac:dyDescent="0.4">
      <c r="A18" s="60"/>
      <c r="B18" s="104"/>
      <c r="C18" s="104"/>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6"/>
    </row>
    <row r="19" spans="1:81" ht="38.25" customHeight="1" x14ac:dyDescent="0.4">
      <c r="A19" s="60"/>
      <c r="B19" s="102" t="s">
        <v>196</v>
      </c>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4"/>
    </row>
    <row r="20" spans="1:81" ht="23.85" customHeight="1" x14ac:dyDescent="0.4">
      <c r="A20" s="60"/>
      <c r="B20" s="65" t="s">
        <v>191</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55">
        <v>1693.532665933466</v>
      </c>
      <c r="AI20" s="55">
        <v>1763.3831661854608</v>
      </c>
      <c r="AJ20" s="55">
        <v>1790.911106816287</v>
      </c>
      <c r="AK20" s="55">
        <v>2047.3836624999003</v>
      </c>
      <c r="AL20" s="55">
        <v>2198.1948019647857</v>
      </c>
      <c r="AM20" s="55">
        <v>2393.8570630449567</v>
      </c>
      <c r="AN20" s="55">
        <v>2469.7546368024873</v>
      </c>
      <c r="AO20" s="55">
        <v>2514.9959226363844</v>
      </c>
      <c r="AP20" s="55">
        <v>2564.1368044679602</v>
      </c>
      <c r="AQ20" s="55">
        <v>2449.6158654575338</v>
      </c>
      <c r="AR20" s="55">
        <v>2215.9455761276986</v>
      </c>
      <c r="AS20" s="55">
        <v>2095.3829317579039</v>
      </c>
      <c r="AT20" s="55">
        <v>2168.3607728107499</v>
      </c>
      <c r="AU20" s="55">
        <v>2524.2781664858444</v>
      </c>
      <c r="AV20" s="55">
        <v>2899.8692962810555</v>
      </c>
      <c r="AW20" s="55">
        <v>3138.7217107117708</v>
      </c>
      <c r="AX20" s="55">
        <v>3183.4960934187702</v>
      </c>
      <c r="AY20" s="55">
        <v>3223.4929141643538</v>
      </c>
      <c r="AZ20" s="55">
        <v>3169.9584316078658</v>
      </c>
      <c r="BA20" s="55">
        <v>3112.1347912866745</v>
      </c>
      <c r="BB20" s="55">
        <v>3054.1087783739913</v>
      </c>
      <c r="BC20" s="55">
        <v>3113.3099230074949</v>
      </c>
      <c r="BD20" s="55">
        <v>3189.6769021291884</v>
      </c>
      <c r="BE20" s="55">
        <v>3273.9681666219262</v>
      </c>
      <c r="BF20" s="55">
        <v>3338.2726515462418</v>
      </c>
      <c r="BG20" s="55">
        <v>3743.046830046796</v>
      </c>
      <c r="BH20" s="55">
        <v>3805.8475541158896</v>
      </c>
      <c r="BI20" s="55">
        <v>3816.0827676947019</v>
      </c>
      <c r="BJ20" s="55">
        <v>3812.8077546916866</v>
      </c>
      <c r="BK20" s="55">
        <v>3864.9651284477586</v>
      </c>
      <c r="BL20" s="55">
        <v>4090.4832226911785</v>
      </c>
      <c r="BM20" s="55">
        <v>4507.2622127495506</v>
      </c>
      <c r="BN20" s="55">
        <v>4541.88621827929</v>
      </c>
      <c r="BO20" s="55">
        <v>4540.0719336826896</v>
      </c>
      <c r="BP20" s="55">
        <v>4504.6869203909919</v>
      </c>
      <c r="BQ20" s="55">
        <v>4208.3023810498471</v>
      </c>
      <c r="BR20" s="55">
        <v>4155.7967545427091</v>
      </c>
      <c r="BS20" s="55">
        <v>4099.7016540165378</v>
      </c>
      <c r="BT20" s="55">
        <v>3939.1216767810351</v>
      </c>
      <c r="BU20" s="55">
        <v>3877.836865028919</v>
      </c>
      <c r="BV20" s="55">
        <v>3789.2943950174963</v>
      </c>
      <c r="BW20" s="55">
        <v>3752.1433027099165</v>
      </c>
      <c r="BX20" s="55">
        <v>4044.4518341144444</v>
      </c>
      <c r="BY20" s="55">
        <v>4048.0087747261</v>
      </c>
      <c r="BZ20" s="55">
        <v>3976.234247419814</v>
      </c>
      <c r="CA20" s="55">
        <v>3933.1378948621368</v>
      </c>
      <c r="CB20" s="55">
        <v>3930.5233378393591</v>
      </c>
      <c r="CC20" s="56">
        <v>3944.6695137687302</v>
      </c>
    </row>
    <row r="21" spans="1:81" x14ac:dyDescent="0.4">
      <c r="A21" s="60"/>
      <c r="B21" s="65" t="s">
        <v>192</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55">
        <v>2422.8264979918276</v>
      </c>
      <c r="AI21" s="55">
        <v>2371.2446266017478</v>
      </c>
      <c r="AJ21" s="55">
        <v>2365.065562893672</v>
      </c>
      <c r="AK21" s="55">
        <v>2513.8546089764841</v>
      </c>
      <c r="AL21" s="55">
        <v>2601.9411819172497</v>
      </c>
      <c r="AM21" s="55">
        <v>2670.5224524903615</v>
      </c>
      <c r="AN21" s="55">
        <v>2664.4769931339042</v>
      </c>
      <c r="AO21" s="55">
        <v>2741.3890602648207</v>
      </c>
      <c r="AP21" s="55">
        <v>2808.6550877786772</v>
      </c>
      <c r="AQ21" s="55">
        <v>2787.7170926261952</v>
      </c>
      <c r="AR21" s="55">
        <v>2715.7828447378442</v>
      </c>
      <c r="AS21" s="55">
        <v>2723.6136311100199</v>
      </c>
      <c r="AT21" s="55">
        <v>2781.496440808784</v>
      </c>
      <c r="AU21" s="55">
        <v>2914.641795959546</v>
      </c>
      <c r="AV21" s="55">
        <v>3078.1663043573794</v>
      </c>
      <c r="AW21" s="55">
        <v>3214.4846817008411</v>
      </c>
      <c r="AX21" s="55">
        <v>3235.8495261079665</v>
      </c>
      <c r="AY21" s="55">
        <v>3246.7199812002336</v>
      </c>
      <c r="AZ21" s="55">
        <v>3283.2600154544448</v>
      </c>
      <c r="BA21" s="55">
        <v>3401.8815475591032</v>
      </c>
      <c r="BB21" s="55">
        <v>3464.240136662007</v>
      </c>
      <c r="BC21" s="55">
        <v>3633.1119810130308</v>
      </c>
      <c r="BD21" s="55">
        <v>3745.2264511205894</v>
      </c>
      <c r="BE21" s="55">
        <v>3937.0242266660107</v>
      </c>
      <c r="BF21" s="55">
        <v>3961.631861393435</v>
      </c>
      <c r="BG21" s="55">
        <v>4042.6982422407341</v>
      </c>
      <c r="BH21" s="55">
        <v>4190.0082254285553</v>
      </c>
      <c r="BI21" s="55">
        <v>4291.1287933330914</v>
      </c>
      <c r="BJ21" s="55">
        <v>4282.15437064452</v>
      </c>
      <c r="BK21" s="55">
        <v>4413.7956108367525</v>
      </c>
      <c r="BL21" s="55">
        <v>4628.4886048247972</v>
      </c>
      <c r="BM21" s="55">
        <v>4833.7844591816183</v>
      </c>
      <c r="BN21" s="55">
        <v>4890.8026257822621</v>
      </c>
      <c r="BO21" s="55">
        <v>4953.9881965967152</v>
      </c>
      <c r="BP21" s="55">
        <v>5084.5722907184299</v>
      </c>
      <c r="BQ21" s="55">
        <v>4996.6963005163225</v>
      </c>
      <c r="BR21" s="55">
        <v>5038.690920202278</v>
      </c>
      <c r="BS21" s="55">
        <v>5055.7698869325759</v>
      </c>
      <c r="BT21" s="55">
        <v>4959.1261899434994</v>
      </c>
      <c r="BU21" s="55">
        <v>4916.7911400405665</v>
      </c>
      <c r="BV21" s="55">
        <v>4857.3336701549269</v>
      </c>
      <c r="BW21" s="55">
        <v>4793.3595905757447</v>
      </c>
      <c r="BX21" s="55">
        <v>4494.9264929413666</v>
      </c>
      <c r="BY21" s="55">
        <v>4701.4535768894557</v>
      </c>
      <c r="BZ21" s="55">
        <v>4922.4951865411595</v>
      </c>
      <c r="CA21" s="55">
        <v>5009.1008963286959</v>
      </c>
      <c r="CB21" s="55">
        <v>5053.3832824907731</v>
      </c>
      <c r="CC21" s="56">
        <v>5130.6974061042347</v>
      </c>
    </row>
    <row r="22" spans="1:81" ht="23.85" customHeight="1" x14ac:dyDescent="0.4">
      <c r="A22" s="60"/>
      <c r="B22" s="93" t="s">
        <v>133</v>
      </c>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107">
        <v>4116.3591639252936</v>
      </c>
      <c r="AI22" s="107">
        <v>4134.6277927872079</v>
      </c>
      <c r="AJ22" s="107">
        <v>4155.9766697099585</v>
      </c>
      <c r="AK22" s="107">
        <v>4561.2382714763844</v>
      </c>
      <c r="AL22" s="107">
        <v>4800.1359838820354</v>
      </c>
      <c r="AM22" s="107">
        <v>5064.3795155353191</v>
      </c>
      <c r="AN22" s="107">
        <v>5134.2316299363911</v>
      </c>
      <c r="AO22" s="107">
        <v>5256.3849829012051</v>
      </c>
      <c r="AP22" s="107">
        <v>5372.791892246637</v>
      </c>
      <c r="AQ22" s="107">
        <v>5237.332958083729</v>
      </c>
      <c r="AR22" s="107">
        <v>4931.7284208655419</v>
      </c>
      <c r="AS22" s="107">
        <v>4818.9965628679247</v>
      </c>
      <c r="AT22" s="107">
        <v>4949.8572136195335</v>
      </c>
      <c r="AU22" s="107">
        <v>5438.9199624453904</v>
      </c>
      <c r="AV22" s="107">
        <v>5978.0356006384354</v>
      </c>
      <c r="AW22" s="107">
        <v>6353.2063924126114</v>
      </c>
      <c r="AX22" s="107">
        <v>6419.3456195267363</v>
      </c>
      <c r="AY22" s="107">
        <v>6470.2128953645888</v>
      </c>
      <c r="AZ22" s="107">
        <v>6453.2184470623106</v>
      </c>
      <c r="BA22" s="107">
        <v>6514.0163388457786</v>
      </c>
      <c r="BB22" s="107">
        <v>6518.3489150359974</v>
      </c>
      <c r="BC22" s="107">
        <v>6746.4219040205262</v>
      </c>
      <c r="BD22" s="107">
        <v>6934.9033532497779</v>
      </c>
      <c r="BE22" s="107">
        <v>7210.9923932879383</v>
      </c>
      <c r="BF22" s="107">
        <v>7299.9045129396764</v>
      </c>
      <c r="BG22" s="107">
        <v>7785.7450722875301</v>
      </c>
      <c r="BH22" s="107">
        <v>7995.8557795444449</v>
      </c>
      <c r="BI22" s="107">
        <v>8107.2115610277942</v>
      </c>
      <c r="BJ22" s="107">
        <v>8094.9621253362066</v>
      </c>
      <c r="BK22" s="107">
        <v>8278.7607392845093</v>
      </c>
      <c r="BL22" s="107">
        <v>8718.9718275159757</v>
      </c>
      <c r="BM22" s="107">
        <v>9341.046671931168</v>
      </c>
      <c r="BN22" s="107">
        <v>9432.688844061553</v>
      </c>
      <c r="BO22" s="107">
        <v>9494.0601302794057</v>
      </c>
      <c r="BP22" s="107">
        <v>9589.2592111094218</v>
      </c>
      <c r="BQ22" s="107">
        <v>9204.9986815661705</v>
      </c>
      <c r="BR22" s="107">
        <v>9194.4876747449871</v>
      </c>
      <c r="BS22" s="107">
        <v>9155.4715409491128</v>
      </c>
      <c r="BT22" s="107">
        <v>8898.2478667245341</v>
      </c>
      <c r="BU22" s="107">
        <v>8794.6280050694859</v>
      </c>
      <c r="BV22" s="107">
        <v>8646.6280651724228</v>
      </c>
      <c r="BW22" s="107">
        <v>8545.5028932856621</v>
      </c>
      <c r="BX22" s="107">
        <v>8539.3783270558106</v>
      </c>
      <c r="BY22" s="107">
        <v>8749.4623516155552</v>
      </c>
      <c r="BZ22" s="107">
        <v>8898.7294339609743</v>
      </c>
      <c r="CA22" s="107">
        <v>8942.2387911908318</v>
      </c>
      <c r="CB22" s="107">
        <v>8983.9066203301318</v>
      </c>
      <c r="CC22" s="108">
        <v>9075.3669198729658</v>
      </c>
    </row>
    <row r="23" spans="1:81" ht="14.1" customHeight="1" x14ac:dyDescent="0.4">
      <c r="A23" s="60"/>
      <c r="B23" s="65" t="s">
        <v>193</v>
      </c>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55">
        <v>4116.3591639252936</v>
      </c>
      <c r="AI23" s="55">
        <v>4134.6277927872079</v>
      </c>
      <c r="AJ23" s="55">
        <v>4155.9766697099585</v>
      </c>
      <c r="AK23" s="55">
        <v>4561.2382714763844</v>
      </c>
      <c r="AL23" s="55">
        <v>4800.1359838820354</v>
      </c>
      <c r="AM23" s="55">
        <v>5064.3795155353182</v>
      </c>
      <c r="AN23" s="55">
        <v>5134.2316299363911</v>
      </c>
      <c r="AO23" s="55">
        <v>5256.3849829012061</v>
      </c>
      <c r="AP23" s="55">
        <v>5372.791892246637</v>
      </c>
      <c r="AQ23" s="55">
        <v>5237.332958083729</v>
      </c>
      <c r="AR23" s="55">
        <v>4931.7284208655419</v>
      </c>
      <c r="AS23" s="55">
        <v>4818.9965628679238</v>
      </c>
      <c r="AT23" s="55">
        <v>4949.8572136195344</v>
      </c>
      <c r="AU23" s="55">
        <v>5112.4218755768234</v>
      </c>
      <c r="AV23" s="55">
        <v>5620.3876314604286</v>
      </c>
      <c r="AW23" s="55">
        <v>5972.4054284924796</v>
      </c>
      <c r="AX23" s="55">
        <v>6028.1155637265701</v>
      </c>
      <c r="AY23" s="55">
        <v>6075.5421383238445</v>
      </c>
      <c r="AZ23" s="55">
        <v>6065.409687027347</v>
      </c>
      <c r="BA23" s="55">
        <v>6135.7588161629274</v>
      </c>
      <c r="BB23" s="55">
        <v>6155.7014330075626</v>
      </c>
      <c r="BC23" s="55">
        <v>6317.9742206238752</v>
      </c>
      <c r="BD23" s="55">
        <v>6307.7400064200765</v>
      </c>
      <c r="BE23" s="55">
        <v>6521.4301124685016</v>
      </c>
      <c r="BF23" s="55">
        <v>6570.1035285358221</v>
      </c>
      <c r="BG23" s="55">
        <v>6136.3973107720858</v>
      </c>
      <c r="BH23" s="55">
        <v>6516.8484869431686</v>
      </c>
      <c r="BI23" s="55">
        <v>6561.9811893788838</v>
      </c>
      <c r="BJ23" s="55">
        <v>6524.2807294468439</v>
      </c>
      <c r="BK23" s="55">
        <v>6672.2074021924564</v>
      </c>
      <c r="BL23" s="55">
        <v>6928.8242925087998</v>
      </c>
      <c r="BM23" s="55">
        <v>7380.3255446276853</v>
      </c>
      <c r="BN23" s="55">
        <v>7450.0381636953416</v>
      </c>
      <c r="BO23" s="55">
        <v>7532.3040345538639</v>
      </c>
      <c r="BP23" s="55">
        <v>7682.8164665319882</v>
      </c>
      <c r="BQ23" s="55">
        <v>7387.3626255257441</v>
      </c>
      <c r="BR23" s="55">
        <v>7403.9709883162359</v>
      </c>
      <c r="BS23" s="55">
        <v>7436.2090336701067</v>
      </c>
      <c r="BT23" s="55">
        <v>7282.2599915638257</v>
      </c>
      <c r="BU23" s="55">
        <v>7277.3940445709668</v>
      </c>
      <c r="BV23" s="55">
        <v>7294.6973733752529</v>
      </c>
      <c r="BW23" s="55">
        <v>7419.1005423314964</v>
      </c>
      <c r="BX23" s="55">
        <v>7589.55377638139</v>
      </c>
      <c r="BY23" s="55">
        <v>7926.0044015726016</v>
      </c>
      <c r="BZ23" s="55">
        <v>8160.6456473826211</v>
      </c>
      <c r="CA23" s="55">
        <v>8283.2080535515743</v>
      </c>
      <c r="CB23" s="55">
        <v>8406.4865449519657</v>
      </c>
      <c r="CC23" s="56">
        <v>8585.6715836258682</v>
      </c>
    </row>
    <row r="24" spans="1:81" x14ac:dyDescent="0.4">
      <c r="A24" s="60"/>
      <c r="B24" s="65" t="s">
        <v>194</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55">
        <v>0</v>
      </c>
      <c r="AI24" s="55">
        <v>0</v>
      </c>
      <c r="AJ24" s="55">
        <v>0</v>
      </c>
      <c r="AK24" s="55">
        <v>0</v>
      </c>
      <c r="AL24" s="55">
        <v>0</v>
      </c>
      <c r="AM24" s="55">
        <v>0</v>
      </c>
      <c r="AN24" s="55">
        <v>0</v>
      </c>
      <c r="AO24" s="55">
        <v>0</v>
      </c>
      <c r="AP24" s="55">
        <v>0</v>
      </c>
      <c r="AQ24" s="55">
        <v>0</v>
      </c>
      <c r="AR24" s="55">
        <v>0</v>
      </c>
      <c r="AS24" s="55">
        <v>0</v>
      </c>
      <c r="AT24" s="55">
        <v>0</v>
      </c>
      <c r="AU24" s="55">
        <v>326.49808686856647</v>
      </c>
      <c r="AV24" s="55">
        <v>357.64796917800635</v>
      </c>
      <c r="AW24" s="55">
        <v>380.80096392013087</v>
      </c>
      <c r="AX24" s="55">
        <v>391.23005580016803</v>
      </c>
      <c r="AY24" s="55">
        <v>394.67075704074455</v>
      </c>
      <c r="AZ24" s="55">
        <v>387.80876003496547</v>
      </c>
      <c r="BA24" s="55">
        <v>378.25752268285032</v>
      </c>
      <c r="BB24" s="55">
        <v>362.64748202843577</v>
      </c>
      <c r="BC24" s="55">
        <v>428.44768339665035</v>
      </c>
      <c r="BD24" s="55">
        <v>627.16334682970216</v>
      </c>
      <c r="BE24" s="55">
        <v>689.56228081943595</v>
      </c>
      <c r="BF24" s="55">
        <v>729.80098440385609</v>
      </c>
      <c r="BG24" s="55">
        <v>1649.3477615154436</v>
      </c>
      <c r="BH24" s="55">
        <v>1479.007292601276</v>
      </c>
      <c r="BI24" s="55">
        <v>1545.2303716489098</v>
      </c>
      <c r="BJ24" s="55">
        <v>1570.6813958893622</v>
      </c>
      <c r="BK24" s="55">
        <v>1606.5533370920552</v>
      </c>
      <c r="BL24" s="55">
        <v>1790.1475350071753</v>
      </c>
      <c r="BM24" s="55">
        <v>1960.7211273034839</v>
      </c>
      <c r="BN24" s="55">
        <v>1982.6506803662107</v>
      </c>
      <c r="BO24" s="55">
        <v>1961.7560957255409</v>
      </c>
      <c r="BP24" s="55">
        <v>1906.4427445774327</v>
      </c>
      <c r="BQ24" s="55">
        <v>1817.6360560404239</v>
      </c>
      <c r="BR24" s="55">
        <v>1790.516686428751</v>
      </c>
      <c r="BS24" s="55">
        <v>1719.2625072790067</v>
      </c>
      <c r="BT24" s="55">
        <v>1615.9878751607084</v>
      </c>
      <c r="BU24" s="55">
        <v>1517.2339604985175</v>
      </c>
      <c r="BV24" s="55">
        <v>1351.9306917971687</v>
      </c>
      <c r="BW24" s="55">
        <v>1126.4023509541662</v>
      </c>
      <c r="BX24" s="55">
        <v>949.82455067442095</v>
      </c>
      <c r="BY24" s="55">
        <v>823.45795004295348</v>
      </c>
      <c r="BZ24" s="55">
        <v>738.0837865783526</v>
      </c>
      <c r="CA24" s="55">
        <v>659.03073763926091</v>
      </c>
      <c r="CB24" s="55">
        <v>577.42007537816698</v>
      </c>
      <c r="CC24" s="56">
        <v>489.6953362470972</v>
      </c>
    </row>
    <row r="25" spans="1:81" x14ac:dyDescent="0.4">
      <c r="A25" s="60"/>
      <c r="B25" s="104"/>
      <c r="C25" s="104"/>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10"/>
    </row>
    <row r="26" spans="1:81" ht="39" customHeight="1" x14ac:dyDescent="0.4">
      <c r="A26" s="60"/>
      <c r="B26" s="102" t="s">
        <v>197</v>
      </c>
      <c r="CC26" s="111"/>
    </row>
    <row r="27" spans="1:81" ht="23.85" customHeight="1" x14ac:dyDescent="0.4">
      <c r="A27" s="60"/>
      <c r="B27" s="65" t="s">
        <v>191</v>
      </c>
      <c r="AH27" s="89">
        <v>3.3985736361374565E-2</v>
      </c>
      <c r="AI27" s="89">
        <v>3.4472424540933841E-2</v>
      </c>
      <c r="AJ27" s="89">
        <v>3.6538971363426681E-2</v>
      </c>
      <c r="AK27" s="89">
        <v>4.1733205922401553E-2</v>
      </c>
      <c r="AL27" s="89">
        <v>4.4277937792628425E-2</v>
      </c>
      <c r="AM27" s="89">
        <v>4.6679879544271823E-2</v>
      </c>
      <c r="AN27" s="89">
        <v>4.7705662941867906E-2</v>
      </c>
      <c r="AO27" s="89">
        <v>4.7179222025585554E-2</v>
      </c>
      <c r="AP27" s="89">
        <v>4.7072075090570757E-2</v>
      </c>
      <c r="AQ27" s="89">
        <v>4.2748122802491621E-2</v>
      </c>
      <c r="AR27" s="89">
        <v>3.7291262437781782E-2</v>
      </c>
      <c r="AS27" s="89">
        <v>3.4814615887808723E-2</v>
      </c>
      <c r="AT27" s="89">
        <v>3.6463725279356332E-2</v>
      </c>
      <c r="AU27" s="89">
        <v>4.3047520904642561E-2</v>
      </c>
      <c r="AV27" s="89">
        <v>4.9525367511085501E-2</v>
      </c>
      <c r="AW27" s="89">
        <v>5.2161583298623374E-2</v>
      </c>
      <c r="AX27" s="89">
        <v>5.1384737459855889E-2</v>
      </c>
      <c r="AY27" s="89">
        <v>5.1181242992568272E-2</v>
      </c>
      <c r="AZ27" s="89">
        <v>4.9216141211151344E-2</v>
      </c>
      <c r="BA27" s="89">
        <v>4.633750787388706E-2</v>
      </c>
      <c r="BB27" s="89">
        <v>4.4336906946504287E-2</v>
      </c>
      <c r="BC27" s="89">
        <v>4.3855509044244206E-2</v>
      </c>
      <c r="BD27" s="89">
        <v>4.3891052358486095E-2</v>
      </c>
      <c r="BE27" s="89">
        <v>4.4393353985490019E-2</v>
      </c>
      <c r="BF27" s="89">
        <v>4.4216649046379168E-2</v>
      </c>
      <c r="BG27" s="89">
        <v>4.8347426887945695E-2</v>
      </c>
      <c r="BH27" s="89">
        <v>4.8409187864140911E-2</v>
      </c>
      <c r="BI27" s="89">
        <v>4.7298632232322217E-2</v>
      </c>
      <c r="BJ27" s="89">
        <v>4.6636325053177385E-2</v>
      </c>
      <c r="BK27" s="89">
        <v>4.6519740095726243E-2</v>
      </c>
      <c r="BL27" s="89">
        <v>5.0784928438525362E-2</v>
      </c>
      <c r="BM27" s="89">
        <v>5.7763863766390394E-2</v>
      </c>
      <c r="BN27" s="89">
        <v>5.7352839734119206E-2</v>
      </c>
      <c r="BO27" s="89">
        <v>5.7177382470089452E-2</v>
      </c>
      <c r="BP27" s="89">
        <v>5.6454687530830237E-2</v>
      </c>
      <c r="BQ27" s="89">
        <v>5.1624634050382284E-2</v>
      </c>
      <c r="BR27" s="89">
        <v>5.0227760868526893E-2</v>
      </c>
      <c r="BS27" s="89">
        <v>4.8723123228550595E-2</v>
      </c>
      <c r="BT27" s="89">
        <v>4.6471006154288251E-2</v>
      </c>
      <c r="BU27" s="89">
        <v>4.5400149960113829E-2</v>
      </c>
      <c r="BV27" s="89">
        <v>4.3983199441731735E-2</v>
      </c>
      <c r="BW27" s="89">
        <v>4.364070393848285E-2</v>
      </c>
      <c r="BX27" s="89">
        <v>5.3779108063579162E-2</v>
      </c>
      <c r="BY27" s="89">
        <v>4.9336769659570165E-2</v>
      </c>
      <c r="BZ27" s="89">
        <v>4.6482129200984518E-2</v>
      </c>
      <c r="CA27" s="89">
        <v>4.5616847136286998E-2</v>
      </c>
      <c r="CB27" s="89">
        <v>4.515328973120606E-2</v>
      </c>
      <c r="CC27" s="90">
        <v>4.481815068184606E-2</v>
      </c>
    </row>
    <row r="28" spans="1:81" x14ac:dyDescent="0.4">
      <c r="A28" s="60"/>
      <c r="B28" s="65" t="s">
        <v>192</v>
      </c>
      <c r="AH28" s="89">
        <v>4.8621171747352428E-2</v>
      </c>
      <c r="AI28" s="89">
        <v>4.6355524440810307E-2</v>
      </c>
      <c r="AJ28" s="89">
        <v>4.8253128000765262E-2</v>
      </c>
      <c r="AK28" s="89">
        <v>5.1241598717894896E-2</v>
      </c>
      <c r="AL28" s="89">
        <v>5.2410546003490953E-2</v>
      </c>
      <c r="AM28" s="89">
        <v>5.207481613123463E-2</v>
      </c>
      <c r="AN28" s="89">
        <v>5.1466910703070405E-2</v>
      </c>
      <c r="AO28" s="89">
        <v>5.1426168117666836E-2</v>
      </c>
      <c r="AP28" s="89">
        <v>5.1560908515122676E-2</v>
      </c>
      <c r="AQ28" s="89">
        <v>4.864831024921995E-2</v>
      </c>
      <c r="AR28" s="89">
        <v>4.5702824057673667E-2</v>
      </c>
      <c r="AS28" s="89">
        <v>4.5252617531987609E-2</v>
      </c>
      <c r="AT28" s="89">
        <v>4.6774375996337485E-2</v>
      </c>
      <c r="AU28" s="89">
        <v>4.9704547346215412E-2</v>
      </c>
      <c r="AV28" s="89">
        <v>5.2570409872971E-2</v>
      </c>
      <c r="AW28" s="89">
        <v>5.3420668010947678E-2</v>
      </c>
      <c r="AX28" s="89">
        <v>5.222977301665082E-2</v>
      </c>
      <c r="AY28" s="89">
        <v>5.1550032437317587E-2</v>
      </c>
      <c r="AZ28" s="89">
        <v>5.0975238962856537E-2</v>
      </c>
      <c r="BA28" s="89">
        <v>5.0651634189301568E-2</v>
      </c>
      <c r="BB28" s="89">
        <v>5.0290838907611553E-2</v>
      </c>
      <c r="BC28" s="89">
        <v>5.1177678831329572E-2</v>
      </c>
      <c r="BD28" s="89">
        <v>5.1535605424734968E-2</v>
      </c>
      <c r="BE28" s="89">
        <v>5.3384059113858032E-2</v>
      </c>
      <c r="BF28" s="89">
        <v>5.2473271044847405E-2</v>
      </c>
      <c r="BG28" s="89">
        <v>5.2217903374272477E-2</v>
      </c>
      <c r="BH28" s="89">
        <v>5.3295591179869477E-2</v>
      </c>
      <c r="BI28" s="89">
        <v>5.3186614393062943E-2</v>
      </c>
      <c r="BJ28" s="89">
        <v>5.2377134124196249E-2</v>
      </c>
      <c r="BK28" s="89">
        <v>5.3125608596175558E-2</v>
      </c>
      <c r="BL28" s="89">
        <v>5.7464472967550813E-2</v>
      </c>
      <c r="BM28" s="89">
        <v>6.1948485310316916E-2</v>
      </c>
      <c r="BN28" s="89">
        <v>6.1758794845804925E-2</v>
      </c>
      <c r="BO28" s="89">
        <v>6.2390218042064224E-2</v>
      </c>
      <c r="BP28" s="89">
        <v>6.3722062148441588E-2</v>
      </c>
      <c r="BQ28" s="89">
        <v>6.1296122430893989E-2</v>
      </c>
      <c r="BR28" s="89">
        <v>6.0898589988476484E-2</v>
      </c>
      <c r="BS28" s="89">
        <v>6.0085567196060549E-2</v>
      </c>
      <c r="BT28" s="89">
        <v>5.8504306950243716E-2</v>
      </c>
      <c r="BU28" s="89">
        <v>5.7563807568458934E-2</v>
      </c>
      <c r="BV28" s="89">
        <v>5.6380173535837533E-2</v>
      </c>
      <c r="BW28" s="89">
        <v>5.5750958821834708E-2</v>
      </c>
      <c r="BX28" s="89">
        <v>5.9769073169013892E-2</v>
      </c>
      <c r="BY28" s="89">
        <v>5.7300896588064344E-2</v>
      </c>
      <c r="BZ28" s="89">
        <v>5.7543907882314664E-2</v>
      </c>
      <c r="CA28" s="89">
        <v>5.8095951880190462E-2</v>
      </c>
      <c r="CB28" s="89">
        <v>5.8052544118099479E-2</v>
      </c>
      <c r="CC28" s="90">
        <v>5.829344350575115E-2</v>
      </c>
    </row>
    <row r="29" spans="1:81" ht="23.85" customHeight="1" x14ac:dyDescent="0.4">
      <c r="A29" s="60"/>
      <c r="B29" s="93" t="s">
        <v>133</v>
      </c>
      <c r="AH29" s="112">
        <f t="shared" ref="AH29:CC29" si="2">SUM(AH27,AH28)</f>
        <v>8.2606908108726992E-2</v>
      </c>
      <c r="AI29" s="112">
        <f t="shared" si="2"/>
        <v>8.0827948981744141E-2</v>
      </c>
      <c r="AJ29" s="112">
        <f t="shared" si="2"/>
        <v>8.4792099364191936E-2</v>
      </c>
      <c r="AK29" s="112">
        <f t="shared" si="2"/>
        <v>9.2974804640296449E-2</v>
      </c>
      <c r="AL29" s="112">
        <f t="shared" si="2"/>
        <v>9.6688483796119384E-2</v>
      </c>
      <c r="AM29" s="112">
        <f t="shared" si="2"/>
        <v>9.875469567550646E-2</v>
      </c>
      <c r="AN29" s="112">
        <f t="shared" si="2"/>
        <v>9.9172573644938311E-2</v>
      </c>
      <c r="AO29" s="112">
        <f t="shared" si="2"/>
        <v>9.8605390143252397E-2</v>
      </c>
      <c r="AP29" s="112">
        <f t="shared" si="2"/>
        <v>9.8632983605693433E-2</v>
      </c>
      <c r="AQ29" s="112">
        <f t="shared" si="2"/>
        <v>9.1396433051711579E-2</v>
      </c>
      <c r="AR29" s="112">
        <f t="shared" si="2"/>
        <v>8.2994086495455449E-2</v>
      </c>
      <c r="AS29" s="112">
        <f t="shared" si="2"/>
        <v>8.0067233419796324E-2</v>
      </c>
      <c r="AT29" s="112">
        <f t="shared" si="2"/>
        <v>8.323810127569381E-2</v>
      </c>
      <c r="AU29" s="112">
        <f t="shared" si="2"/>
        <v>9.2752068250857966E-2</v>
      </c>
      <c r="AV29" s="112">
        <f t="shared" si="2"/>
        <v>0.10209577738405651</v>
      </c>
      <c r="AW29" s="112">
        <f t="shared" si="2"/>
        <v>0.10558225130957105</v>
      </c>
      <c r="AX29" s="112">
        <f t="shared" si="2"/>
        <v>0.10361451047650672</v>
      </c>
      <c r="AY29" s="112">
        <f t="shared" si="2"/>
        <v>0.10273127542988586</v>
      </c>
      <c r="AZ29" s="112">
        <f t="shared" si="2"/>
        <v>0.10019138017400789</v>
      </c>
      <c r="BA29" s="112">
        <f t="shared" si="2"/>
        <v>9.6989142063188621E-2</v>
      </c>
      <c r="BB29" s="112">
        <f t="shared" si="2"/>
        <v>9.4627745854115847E-2</v>
      </c>
      <c r="BC29" s="112">
        <f t="shared" si="2"/>
        <v>9.5033187875573771E-2</v>
      </c>
      <c r="BD29" s="112">
        <f t="shared" si="2"/>
        <v>9.5426657783221069E-2</v>
      </c>
      <c r="BE29" s="112">
        <f t="shared" si="2"/>
        <v>9.7777413099348051E-2</v>
      </c>
      <c r="BF29" s="112">
        <f t="shared" si="2"/>
        <v>9.6689920091226567E-2</v>
      </c>
      <c r="BG29" s="112">
        <f t="shared" si="2"/>
        <v>0.10056533026221817</v>
      </c>
      <c r="BH29" s="112">
        <f t="shared" si="2"/>
        <v>0.10170477904401039</v>
      </c>
      <c r="BI29" s="112">
        <f t="shared" si="2"/>
        <v>0.10048524662538516</v>
      </c>
      <c r="BJ29" s="112">
        <f t="shared" si="2"/>
        <v>9.9013459177373642E-2</v>
      </c>
      <c r="BK29" s="112">
        <f t="shared" si="2"/>
        <v>9.9645348691901808E-2</v>
      </c>
      <c r="BL29" s="112">
        <f t="shared" si="2"/>
        <v>0.10824940140607617</v>
      </c>
      <c r="BM29" s="112">
        <f t="shared" si="2"/>
        <v>0.1197123490767073</v>
      </c>
      <c r="BN29" s="112">
        <f t="shared" si="2"/>
        <v>0.11911163457992413</v>
      </c>
      <c r="BO29" s="112">
        <f t="shared" si="2"/>
        <v>0.11956760051215368</v>
      </c>
      <c r="BP29" s="112">
        <f t="shared" si="2"/>
        <v>0.12017674967927183</v>
      </c>
      <c r="BQ29" s="112">
        <f t="shared" si="2"/>
        <v>0.11292075648127628</v>
      </c>
      <c r="BR29" s="112">
        <f t="shared" si="2"/>
        <v>0.11112635085700337</v>
      </c>
      <c r="BS29" s="112">
        <f t="shared" si="2"/>
        <v>0.10880869042461114</v>
      </c>
      <c r="BT29" s="112">
        <f t="shared" si="2"/>
        <v>0.10497531310453197</v>
      </c>
      <c r="BU29" s="112">
        <f t="shared" si="2"/>
        <v>0.10296395752857276</v>
      </c>
      <c r="BV29" s="112">
        <f t="shared" si="2"/>
        <v>0.10036337297756927</v>
      </c>
      <c r="BW29" s="112">
        <f t="shared" si="2"/>
        <v>9.9391662760317551E-2</v>
      </c>
      <c r="BX29" s="112">
        <f t="shared" si="2"/>
        <v>0.11354818123259305</v>
      </c>
      <c r="BY29" s="112">
        <f t="shared" si="2"/>
        <v>0.10663766624763452</v>
      </c>
      <c r="BZ29" s="112">
        <f t="shared" si="2"/>
        <v>0.10402603708329919</v>
      </c>
      <c r="CA29" s="112">
        <f t="shared" si="2"/>
        <v>0.10371279901647745</v>
      </c>
      <c r="CB29" s="112">
        <f t="shared" si="2"/>
        <v>0.10320583384930554</v>
      </c>
      <c r="CC29" s="113">
        <f t="shared" si="2"/>
        <v>0.10311159418759722</v>
      </c>
    </row>
    <row r="30" spans="1:81" x14ac:dyDescent="0.4">
      <c r="A30" s="60"/>
      <c r="B30" s="65" t="s">
        <v>193</v>
      </c>
      <c r="AH30" s="89">
        <v>8.2606908108726979E-2</v>
      </c>
      <c r="AI30" s="89">
        <v>8.0827948981744141E-2</v>
      </c>
      <c r="AJ30" s="89">
        <v>8.4792099364191936E-2</v>
      </c>
      <c r="AK30" s="89">
        <v>9.2974804640296449E-2</v>
      </c>
      <c r="AL30" s="89">
        <v>9.6688483796119384E-2</v>
      </c>
      <c r="AM30" s="89">
        <v>9.875469567550646E-2</v>
      </c>
      <c r="AN30" s="89">
        <v>9.9172573644938311E-2</v>
      </c>
      <c r="AO30" s="89">
        <v>9.8605390143252397E-2</v>
      </c>
      <c r="AP30" s="89">
        <v>9.8632983605693433E-2</v>
      </c>
      <c r="AQ30" s="89">
        <v>9.1396433051711592E-2</v>
      </c>
      <c r="AR30" s="89">
        <v>8.2994086495455435E-2</v>
      </c>
      <c r="AS30" s="89">
        <v>8.0067233419796338E-2</v>
      </c>
      <c r="AT30" s="89">
        <v>8.3238101275693824E-2</v>
      </c>
      <c r="AU30" s="89">
        <v>8.7184166342738678E-2</v>
      </c>
      <c r="AV30" s="89">
        <v>9.5987692741810821E-2</v>
      </c>
      <c r="AW30" s="89">
        <v>9.9253821129881251E-2</v>
      </c>
      <c r="AX30" s="89">
        <v>9.7299675115076312E-2</v>
      </c>
      <c r="AY30" s="89">
        <v>9.6464861804652344E-2</v>
      </c>
      <c r="AZ30" s="89">
        <v>9.4170338854825231E-2</v>
      </c>
      <c r="BA30" s="89">
        <v>9.1357152412628845E-2</v>
      </c>
      <c r="BB30" s="89">
        <v>8.9363143696219186E-2</v>
      </c>
      <c r="BC30" s="89">
        <v>8.8997877636997819E-2</v>
      </c>
      <c r="BD30" s="89">
        <v>8.6796674202548371E-2</v>
      </c>
      <c r="BE30" s="89">
        <v>8.8427297011003658E-2</v>
      </c>
      <c r="BF30" s="89">
        <v>8.7023437640747117E-2</v>
      </c>
      <c r="BG30" s="89">
        <v>7.9261370164110653E-2</v>
      </c>
      <c r="BH30" s="89">
        <v>8.289226990855135E-2</v>
      </c>
      <c r="BI30" s="89">
        <v>8.133281007931191E-2</v>
      </c>
      <c r="BJ30" s="89">
        <v>7.9801683277175392E-2</v>
      </c>
      <c r="BK30" s="89">
        <v>8.0308448821485745E-2</v>
      </c>
      <c r="BL30" s="89">
        <v>8.602402862972007E-2</v>
      </c>
      <c r="BM30" s="89">
        <v>9.4584272933040739E-2</v>
      </c>
      <c r="BN30" s="89">
        <v>9.407563824383243E-2</v>
      </c>
      <c r="BO30" s="89">
        <v>9.4861366726262247E-2</v>
      </c>
      <c r="BP30" s="89">
        <v>9.628438349654149E-2</v>
      </c>
      <c r="BQ30" s="89">
        <v>9.0623215160954576E-2</v>
      </c>
      <c r="BR30" s="89">
        <v>8.9485820949292222E-2</v>
      </c>
      <c r="BS30" s="89">
        <v>8.8376023349358637E-2</v>
      </c>
      <c r="BT30" s="89">
        <v>8.5911016884767613E-2</v>
      </c>
      <c r="BU30" s="89">
        <v>8.5200794268042876E-2</v>
      </c>
      <c r="BV30" s="89">
        <v>8.467120682470991E-2</v>
      </c>
      <c r="BW30" s="89">
        <v>8.6290619557063811E-2</v>
      </c>
      <c r="BX30" s="89">
        <v>0.10091835666123809</v>
      </c>
      <c r="BY30" s="89">
        <v>9.6601434246541579E-2</v>
      </c>
      <c r="BZ30" s="89">
        <v>9.5397846741860109E-2</v>
      </c>
      <c r="CA30" s="89">
        <v>9.606930793616833E-2</v>
      </c>
      <c r="CB30" s="89">
        <v>9.6572514639834198E-2</v>
      </c>
      <c r="CC30" s="90">
        <v>9.7547822801549888E-2</v>
      </c>
    </row>
    <row r="31" spans="1:81" x14ac:dyDescent="0.4">
      <c r="A31" s="60"/>
      <c r="B31" s="65" t="s">
        <v>194</v>
      </c>
      <c r="AH31" s="89">
        <v>0</v>
      </c>
      <c r="AI31" s="89">
        <v>0</v>
      </c>
      <c r="AJ31" s="89">
        <v>0</v>
      </c>
      <c r="AK31" s="89">
        <v>0</v>
      </c>
      <c r="AL31" s="89">
        <v>0</v>
      </c>
      <c r="AM31" s="89">
        <v>0</v>
      </c>
      <c r="AN31" s="89">
        <v>0</v>
      </c>
      <c r="AO31" s="89">
        <v>0</v>
      </c>
      <c r="AP31" s="89">
        <v>0</v>
      </c>
      <c r="AQ31" s="89">
        <v>0</v>
      </c>
      <c r="AR31" s="89">
        <v>0</v>
      </c>
      <c r="AS31" s="89">
        <v>0</v>
      </c>
      <c r="AT31" s="89">
        <v>0</v>
      </c>
      <c r="AU31" s="89">
        <v>5.5679019081192986E-3</v>
      </c>
      <c r="AV31" s="89">
        <v>6.1080846422456939E-3</v>
      </c>
      <c r="AW31" s="89">
        <v>6.3284301796898042E-3</v>
      </c>
      <c r="AX31" s="89">
        <v>6.3148353614304051E-3</v>
      </c>
      <c r="AY31" s="89">
        <v>6.2664136252335214E-3</v>
      </c>
      <c r="AZ31" s="89">
        <v>6.0210413191826425E-3</v>
      </c>
      <c r="BA31" s="89">
        <v>5.6319896505597853E-3</v>
      </c>
      <c r="BB31" s="89">
        <v>5.2646021578966569E-3</v>
      </c>
      <c r="BC31" s="89">
        <v>6.035310238575964E-3</v>
      </c>
      <c r="BD31" s="89">
        <v>8.6299835806726913E-3</v>
      </c>
      <c r="BE31" s="89">
        <v>9.3501160883444016E-3</v>
      </c>
      <c r="BF31" s="89">
        <v>9.6664824504794789E-3</v>
      </c>
      <c r="BG31" s="89">
        <v>2.1303960098107529E-2</v>
      </c>
      <c r="BH31" s="89">
        <v>1.8812509135459034E-2</v>
      </c>
      <c r="BI31" s="89">
        <v>1.9152436546073251E-2</v>
      </c>
      <c r="BJ31" s="89">
        <v>1.9211775900198232E-2</v>
      </c>
      <c r="BK31" s="89">
        <v>1.9336899870416067E-2</v>
      </c>
      <c r="BL31" s="89">
        <v>2.2225372776356122E-2</v>
      </c>
      <c r="BM31" s="89">
        <v>2.5128076143666585E-2</v>
      </c>
      <c r="BN31" s="89">
        <v>2.5035996336091694E-2</v>
      </c>
      <c r="BO31" s="89">
        <v>2.4706233785891426E-2</v>
      </c>
      <c r="BP31" s="89">
        <v>2.3892366182730329E-2</v>
      </c>
      <c r="BQ31" s="89">
        <v>2.2297541320321669E-2</v>
      </c>
      <c r="BR31" s="89">
        <v>2.1640529907711151E-2</v>
      </c>
      <c r="BS31" s="89">
        <v>2.04326670752525E-2</v>
      </c>
      <c r="BT31" s="89">
        <v>1.9064296219764344E-2</v>
      </c>
      <c r="BU31" s="89">
        <v>1.7763163260529898E-2</v>
      </c>
      <c r="BV31" s="89">
        <v>1.5692166152859358E-2</v>
      </c>
      <c r="BW31" s="89">
        <v>1.3101043203253747E-2</v>
      </c>
      <c r="BX31" s="89">
        <v>1.2629824571354951E-2</v>
      </c>
      <c r="BY31" s="89">
        <v>1.003623200109292E-2</v>
      </c>
      <c r="BZ31" s="89">
        <v>8.6281903414390654E-3</v>
      </c>
      <c r="CA31" s="89">
        <v>7.6434910803091444E-3</v>
      </c>
      <c r="CB31" s="89">
        <v>6.6333192094713365E-3</v>
      </c>
      <c r="CC31" s="90">
        <v>5.5637713860473247E-3</v>
      </c>
    </row>
    <row r="32" spans="1:81" x14ac:dyDescent="0.4">
      <c r="A32" s="60"/>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14"/>
    </row>
    <row r="33" spans="1:81" ht="39" customHeight="1" x14ac:dyDescent="0.4">
      <c r="A33" s="60"/>
      <c r="B33" s="102" t="s">
        <v>198</v>
      </c>
      <c r="CC33" s="111"/>
    </row>
    <row r="34" spans="1:81" ht="24" customHeight="1" x14ac:dyDescent="0.4">
      <c r="A34" s="60"/>
      <c r="B34" s="65" t="s">
        <v>191</v>
      </c>
      <c r="AH34" s="89">
        <v>8.1933067695153128E-2</v>
      </c>
      <c r="AI34" s="89">
        <v>8.4003844172783518E-2</v>
      </c>
      <c r="AJ34" s="89">
        <v>8.5102608612872846E-2</v>
      </c>
      <c r="AK34" s="89">
        <v>9.7014707638891431E-2</v>
      </c>
      <c r="AL34" s="89">
        <v>0.10226712984127478</v>
      </c>
      <c r="AM34" s="89">
        <v>0.10886545498524465</v>
      </c>
      <c r="AN34" s="89">
        <v>0.11216127672494731</v>
      </c>
      <c r="AO34" s="89">
        <v>0.11669062016088738</v>
      </c>
      <c r="AP34" s="89">
        <v>0.12010980266476223</v>
      </c>
      <c r="AQ34" s="89">
        <v>0.11498294735541617</v>
      </c>
      <c r="AR34" s="89">
        <v>0.10801715500026558</v>
      </c>
      <c r="AS34" s="89">
        <v>0.10028514218873454</v>
      </c>
      <c r="AT34" s="89">
        <v>0.10449595741112283</v>
      </c>
      <c r="AU34" s="89">
        <v>0.11707715017529824</v>
      </c>
      <c r="AV34" s="89">
        <v>0.12845558877522972</v>
      </c>
      <c r="AW34" s="89">
        <v>0.13740264305866287</v>
      </c>
      <c r="AX34" s="89">
        <v>0.13642746823494334</v>
      </c>
      <c r="AY34" s="89">
        <v>0.13693881371201799</v>
      </c>
      <c r="AZ34" s="89">
        <v>0.13839956206913193</v>
      </c>
      <c r="BA34" s="89">
        <v>0.12994949511713078</v>
      </c>
      <c r="BB34" s="89">
        <v>0.12637041422572565</v>
      </c>
      <c r="BC34" s="89">
        <v>0.12549704858682126</v>
      </c>
      <c r="BD34" s="89">
        <v>0.12441020471447153</v>
      </c>
      <c r="BE34" s="89">
        <v>0.12199233951208847</v>
      </c>
      <c r="BF34" s="89">
        <v>0.11812161819716389</v>
      </c>
      <c r="BG34" s="89">
        <v>0.12445888267548016</v>
      </c>
      <c r="BH34" s="89">
        <v>0.12110263838939579</v>
      </c>
      <c r="BI34" s="89">
        <v>0.11852365699178256</v>
      </c>
      <c r="BJ34" s="89">
        <v>0.11721789061275281</v>
      </c>
      <c r="BK34" s="89">
        <v>0.11588894874352583</v>
      </c>
      <c r="BL34" s="89">
        <v>0.11636675400456918</v>
      </c>
      <c r="BM34" s="89">
        <v>0.1248097836003771</v>
      </c>
      <c r="BN34" s="89">
        <v>0.1252833214712947</v>
      </c>
      <c r="BO34" s="89">
        <v>0.12797069327541163</v>
      </c>
      <c r="BP34" s="89">
        <v>0.1278389876336436</v>
      </c>
      <c r="BQ34" s="89">
        <v>0.12134930309678528</v>
      </c>
      <c r="BR34" s="89">
        <v>0.11966773702101512</v>
      </c>
      <c r="BS34" s="89">
        <v>0.11874431575671557</v>
      </c>
      <c r="BT34" s="89">
        <v>0.1151619653843101</v>
      </c>
      <c r="BU34" s="89">
        <v>0.11297822947600414</v>
      </c>
      <c r="BV34" s="89">
        <v>0.11137909548642827</v>
      </c>
      <c r="BW34" s="89">
        <v>0.10964439205875676</v>
      </c>
      <c r="BX34" s="89">
        <v>9.8827332596111164E-2</v>
      </c>
      <c r="BY34" s="89">
        <v>0.10607257765945542</v>
      </c>
      <c r="BZ34" s="89">
        <v>0.11124707790621483</v>
      </c>
      <c r="CA34" s="89">
        <v>0.10890823449556539</v>
      </c>
      <c r="CB34" s="89">
        <v>0.10781594655697586</v>
      </c>
      <c r="CC34" s="90">
        <v>0.10693116838283109</v>
      </c>
    </row>
    <row r="35" spans="1:81" x14ac:dyDescent="0.4">
      <c r="A35" s="60"/>
      <c r="B35" s="65" t="s">
        <v>192</v>
      </c>
      <c r="AH35" s="89">
        <v>0.11721628490948403</v>
      </c>
      <c r="AI35" s="89">
        <v>0.11296107841354634</v>
      </c>
      <c r="AJ35" s="89">
        <v>0.11238595158445837</v>
      </c>
      <c r="AK35" s="89">
        <v>0.11911830420623239</v>
      </c>
      <c r="AL35" s="89">
        <v>0.12105071691219203</v>
      </c>
      <c r="AM35" s="89">
        <v>0.12144736890383617</v>
      </c>
      <c r="AN35" s="89">
        <v>0.12100438517287711</v>
      </c>
      <c r="AO35" s="89">
        <v>0.1271947944986089</v>
      </c>
      <c r="AP35" s="89">
        <v>0.13156357638900412</v>
      </c>
      <c r="AQ35" s="89">
        <v>0.13085313996501322</v>
      </c>
      <c r="AR35" s="89">
        <v>0.13238192293500847</v>
      </c>
      <c r="AS35" s="89">
        <v>0.13035229796106867</v>
      </c>
      <c r="AT35" s="89">
        <v>0.13404371507845581</v>
      </c>
      <c r="AU35" s="89">
        <v>0.13518238987417489</v>
      </c>
      <c r="AV35" s="89">
        <v>0.1363536161720777</v>
      </c>
      <c r="AW35" s="89">
        <v>0.14071929022249005</v>
      </c>
      <c r="AX35" s="89">
        <v>0.13867105392363355</v>
      </c>
      <c r="AY35" s="89">
        <v>0.13792553435654822</v>
      </c>
      <c r="AZ35" s="89">
        <v>0.14334627980200509</v>
      </c>
      <c r="BA35" s="89">
        <v>0.14204808570351776</v>
      </c>
      <c r="BB35" s="89">
        <v>0.14334049400834872</v>
      </c>
      <c r="BC35" s="89">
        <v>0.14645019033701165</v>
      </c>
      <c r="BD35" s="89">
        <v>0.14607886747868939</v>
      </c>
      <c r="BE35" s="89">
        <v>0.14669867624959729</v>
      </c>
      <c r="BF35" s="89">
        <v>0.14017859384627709</v>
      </c>
      <c r="BG35" s="89">
        <v>0.13442249831993661</v>
      </c>
      <c r="BH35" s="89">
        <v>0.1333266884071356</v>
      </c>
      <c r="BI35" s="89">
        <v>0.13327810432052523</v>
      </c>
      <c r="BJ35" s="89">
        <v>0.13164710494188531</v>
      </c>
      <c r="BK35" s="89">
        <v>0.13234534240522156</v>
      </c>
      <c r="BL35" s="89">
        <v>0.1316720215114941</v>
      </c>
      <c r="BM35" s="89">
        <v>0.13385145213313257</v>
      </c>
      <c r="BN35" s="89">
        <v>0.13490782643398508</v>
      </c>
      <c r="BO35" s="89">
        <v>0.13963772232182359</v>
      </c>
      <c r="BP35" s="89">
        <v>0.14429561602898294</v>
      </c>
      <c r="BQ35" s="89">
        <v>0.14408318579585425</v>
      </c>
      <c r="BR35" s="89">
        <v>0.14509100795409124</v>
      </c>
      <c r="BS35" s="89">
        <v>0.14643600596132414</v>
      </c>
      <c r="BT35" s="89">
        <v>0.14498224870509499</v>
      </c>
      <c r="BU35" s="89">
        <v>0.14324747972628926</v>
      </c>
      <c r="BV35" s="89">
        <v>0.14277207687240959</v>
      </c>
      <c r="BW35" s="89">
        <v>0.1400706092030411</v>
      </c>
      <c r="BX35" s="89">
        <v>0.10983480919862477</v>
      </c>
      <c r="BY35" s="89">
        <v>0.12319521211528854</v>
      </c>
      <c r="BZ35" s="89">
        <v>0.13772156554042536</v>
      </c>
      <c r="CA35" s="89">
        <v>0.13870155321580308</v>
      </c>
      <c r="CB35" s="89">
        <v>0.13861647803278049</v>
      </c>
      <c r="CC35" s="90">
        <v>0.13908173202812246</v>
      </c>
    </row>
    <row r="36" spans="1:81" s="93" customFormat="1" ht="23.85" customHeight="1" x14ac:dyDescent="0.4">
      <c r="A36" s="115"/>
      <c r="B36" s="93" t="s">
        <v>133</v>
      </c>
      <c r="AH36" s="112">
        <f t="shared" ref="AH36:CC36" si="3">SUM(AH34,AH35)</f>
        <v>0.19914935260463718</v>
      </c>
      <c r="AI36" s="112">
        <f t="shared" si="3"/>
        <v>0.19696492258632986</v>
      </c>
      <c r="AJ36" s="112">
        <f t="shared" si="3"/>
        <v>0.19748856019733121</v>
      </c>
      <c r="AK36" s="112">
        <f t="shared" si="3"/>
        <v>0.21613301184512382</v>
      </c>
      <c r="AL36" s="112">
        <f t="shared" si="3"/>
        <v>0.22331784675346683</v>
      </c>
      <c r="AM36" s="112">
        <f t="shared" si="3"/>
        <v>0.23031282388908081</v>
      </c>
      <c r="AN36" s="112">
        <f t="shared" si="3"/>
        <v>0.23316566189782442</v>
      </c>
      <c r="AO36" s="112">
        <f t="shared" si="3"/>
        <v>0.24388541465949629</v>
      </c>
      <c r="AP36" s="112">
        <f t="shared" si="3"/>
        <v>0.25167337905376636</v>
      </c>
      <c r="AQ36" s="112">
        <f t="shared" si="3"/>
        <v>0.24583608732042939</v>
      </c>
      <c r="AR36" s="112">
        <f t="shared" si="3"/>
        <v>0.24039907793527404</v>
      </c>
      <c r="AS36" s="112">
        <f t="shared" si="3"/>
        <v>0.2306374401498032</v>
      </c>
      <c r="AT36" s="112">
        <f t="shared" si="3"/>
        <v>0.23853967248957864</v>
      </c>
      <c r="AU36" s="112">
        <f t="shared" si="3"/>
        <v>0.25225954004947315</v>
      </c>
      <c r="AV36" s="112">
        <f t="shared" si="3"/>
        <v>0.26480920494730742</v>
      </c>
      <c r="AW36" s="112">
        <f t="shared" si="3"/>
        <v>0.27812193328115292</v>
      </c>
      <c r="AX36" s="112">
        <f t="shared" si="3"/>
        <v>0.27509852215857689</v>
      </c>
      <c r="AY36" s="112">
        <f t="shared" si="3"/>
        <v>0.27486434806856619</v>
      </c>
      <c r="AZ36" s="112">
        <f t="shared" si="3"/>
        <v>0.28174584187113705</v>
      </c>
      <c r="BA36" s="112">
        <f t="shared" si="3"/>
        <v>0.27199758082064851</v>
      </c>
      <c r="BB36" s="112">
        <f t="shared" si="3"/>
        <v>0.2697109082340744</v>
      </c>
      <c r="BC36" s="112">
        <f t="shared" si="3"/>
        <v>0.27194723892383288</v>
      </c>
      <c r="BD36" s="112">
        <f t="shared" si="3"/>
        <v>0.27048907219316093</v>
      </c>
      <c r="BE36" s="112">
        <f t="shared" si="3"/>
        <v>0.26869101576168575</v>
      </c>
      <c r="BF36" s="112">
        <f t="shared" si="3"/>
        <v>0.258300212043441</v>
      </c>
      <c r="BG36" s="112">
        <f t="shared" si="3"/>
        <v>0.2588813809954168</v>
      </c>
      <c r="BH36" s="112">
        <f t="shared" si="3"/>
        <v>0.25442932679653141</v>
      </c>
      <c r="BI36" s="112">
        <f t="shared" si="3"/>
        <v>0.2518017613123078</v>
      </c>
      <c r="BJ36" s="112">
        <f t="shared" si="3"/>
        <v>0.24886499555463812</v>
      </c>
      <c r="BK36" s="112">
        <f t="shared" si="3"/>
        <v>0.2482342911487474</v>
      </c>
      <c r="BL36" s="112">
        <f t="shared" si="3"/>
        <v>0.24803877551606329</v>
      </c>
      <c r="BM36" s="112">
        <f t="shared" si="3"/>
        <v>0.25866123573350969</v>
      </c>
      <c r="BN36" s="112">
        <f t="shared" si="3"/>
        <v>0.26019114790527975</v>
      </c>
      <c r="BO36" s="112">
        <f t="shared" si="3"/>
        <v>0.26760841559723525</v>
      </c>
      <c r="BP36" s="112">
        <f t="shared" si="3"/>
        <v>0.27213460366262654</v>
      </c>
      <c r="BQ36" s="112">
        <f t="shared" si="3"/>
        <v>0.26543248889263954</v>
      </c>
      <c r="BR36" s="112">
        <f t="shared" si="3"/>
        <v>0.26475874497510637</v>
      </c>
      <c r="BS36" s="112">
        <f t="shared" si="3"/>
        <v>0.26518032171803974</v>
      </c>
      <c r="BT36" s="112">
        <f t="shared" si="3"/>
        <v>0.26014421408940508</v>
      </c>
      <c r="BU36" s="112">
        <f t="shared" si="3"/>
        <v>0.25622570920229337</v>
      </c>
      <c r="BV36" s="112">
        <f t="shared" si="3"/>
        <v>0.25415117235883788</v>
      </c>
      <c r="BW36" s="112">
        <f t="shared" si="3"/>
        <v>0.24971500126179785</v>
      </c>
      <c r="BX36" s="112">
        <f t="shared" si="3"/>
        <v>0.20866214179473594</v>
      </c>
      <c r="BY36" s="112">
        <f t="shared" si="3"/>
        <v>0.22926778977474396</v>
      </c>
      <c r="BZ36" s="112">
        <f t="shared" si="3"/>
        <v>0.24896864344664019</v>
      </c>
      <c r="CA36" s="112">
        <f t="shared" si="3"/>
        <v>0.24760978771136846</v>
      </c>
      <c r="CB36" s="112">
        <f t="shared" si="3"/>
        <v>0.24643242458975634</v>
      </c>
      <c r="CC36" s="113">
        <f t="shared" si="3"/>
        <v>0.24601290041095356</v>
      </c>
    </row>
    <row r="37" spans="1:81" s="93" customFormat="1" x14ac:dyDescent="0.4">
      <c r="A37" s="115"/>
      <c r="B37" s="65" t="s">
        <v>193</v>
      </c>
      <c r="AH37" s="89">
        <v>0.19914935260463715</v>
      </c>
      <c r="AI37" s="89">
        <v>0.19696492258632986</v>
      </c>
      <c r="AJ37" s="89">
        <v>0.19748856019733121</v>
      </c>
      <c r="AK37" s="89">
        <v>0.21613301184512382</v>
      </c>
      <c r="AL37" s="89">
        <v>0.22331784675346683</v>
      </c>
      <c r="AM37" s="89">
        <v>0.23031282388908081</v>
      </c>
      <c r="AN37" s="89">
        <v>0.23316566189782445</v>
      </c>
      <c r="AO37" s="89">
        <v>0.24388541465949634</v>
      </c>
      <c r="AP37" s="89">
        <v>0.25167337905376636</v>
      </c>
      <c r="AQ37" s="89">
        <v>0.24583608732042941</v>
      </c>
      <c r="AR37" s="89">
        <v>0.24039907793527404</v>
      </c>
      <c r="AS37" s="89">
        <v>0.2306374401498032</v>
      </c>
      <c r="AT37" s="89">
        <v>0.23853967248957866</v>
      </c>
      <c r="AU37" s="89">
        <v>0.23711641277619244</v>
      </c>
      <c r="AV37" s="89">
        <v>0.24896646316789542</v>
      </c>
      <c r="AW37" s="89">
        <v>0.26145175231437739</v>
      </c>
      <c r="AX37" s="89">
        <v>0.25833251257541029</v>
      </c>
      <c r="AY37" s="89">
        <v>0.25809814236713557</v>
      </c>
      <c r="AZ37" s="89">
        <v>0.26481421209951617</v>
      </c>
      <c r="BA37" s="89">
        <v>0.25620315757313528</v>
      </c>
      <c r="BB37" s="89">
        <v>0.2547055774330384</v>
      </c>
      <c r="BC37" s="89">
        <v>0.25467657809344596</v>
      </c>
      <c r="BD37" s="89">
        <v>0.24602718380678165</v>
      </c>
      <c r="BE37" s="89">
        <v>0.24299702254144903</v>
      </c>
      <c r="BF37" s="89">
        <v>0.23247689494567864</v>
      </c>
      <c r="BG37" s="89">
        <v>0.20403943301504646</v>
      </c>
      <c r="BH37" s="89">
        <v>0.20736709353985017</v>
      </c>
      <c r="BI37" s="89">
        <v>0.20380847455945289</v>
      </c>
      <c r="BJ37" s="89">
        <v>0.20057723181299805</v>
      </c>
      <c r="BK37" s="89">
        <v>0.20006263341097744</v>
      </c>
      <c r="BL37" s="89">
        <v>0.19711235765851401</v>
      </c>
      <c r="BM37" s="89">
        <v>0.20436726124336099</v>
      </c>
      <c r="BN37" s="89">
        <v>0.20550174121034373</v>
      </c>
      <c r="BO37" s="89">
        <v>0.21231253234376773</v>
      </c>
      <c r="BP37" s="89">
        <v>0.21803146292157585</v>
      </c>
      <c r="BQ37" s="89">
        <v>0.21301969895688649</v>
      </c>
      <c r="BR37" s="89">
        <v>0.21320014078468741</v>
      </c>
      <c r="BS37" s="89">
        <v>0.21538336885123549</v>
      </c>
      <c r="BT37" s="89">
        <v>0.21290009344248984</v>
      </c>
      <c r="BU37" s="89">
        <v>0.212022094526329</v>
      </c>
      <c r="BV37" s="89">
        <v>0.21441374319242051</v>
      </c>
      <c r="BW37" s="89">
        <v>0.21679949377179192</v>
      </c>
      <c r="BX37" s="89">
        <v>0.18545290834913453</v>
      </c>
      <c r="BY37" s="89">
        <v>0.20769019145021039</v>
      </c>
      <c r="BZ37" s="89">
        <v>0.22831853598376189</v>
      </c>
      <c r="CA37" s="89">
        <v>0.22936128587054561</v>
      </c>
      <c r="CB37" s="89">
        <v>0.23059354344419378</v>
      </c>
      <c r="CC37" s="90">
        <v>0.23273835503427454</v>
      </c>
    </row>
    <row r="38" spans="1:81" x14ac:dyDescent="0.4">
      <c r="A38" s="60"/>
      <c r="B38" s="65" t="s">
        <v>194</v>
      </c>
      <c r="AH38" s="89">
        <v>0</v>
      </c>
      <c r="AI38" s="89">
        <v>0</v>
      </c>
      <c r="AJ38" s="89">
        <v>0</v>
      </c>
      <c r="AK38" s="89">
        <v>0</v>
      </c>
      <c r="AL38" s="89">
        <v>0</v>
      </c>
      <c r="AM38" s="89">
        <v>0</v>
      </c>
      <c r="AN38" s="89">
        <v>0</v>
      </c>
      <c r="AO38" s="89">
        <v>0</v>
      </c>
      <c r="AP38" s="89">
        <v>0</v>
      </c>
      <c r="AQ38" s="89">
        <v>0</v>
      </c>
      <c r="AR38" s="89">
        <v>0</v>
      </c>
      <c r="AS38" s="89">
        <v>0</v>
      </c>
      <c r="AT38" s="89">
        <v>0</v>
      </c>
      <c r="AU38" s="89">
        <v>1.5143127273280675E-2</v>
      </c>
      <c r="AV38" s="89">
        <v>1.5842741779412021E-2</v>
      </c>
      <c r="AW38" s="89">
        <v>1.6670180966775531E-2</v>
      </c>
      <c r="AX38" s="89">
        <v>1.6766009583166597E-2</v>
      </c>
      <c r="AY38" s="89">
        <v>1.6766205701430625E-2</v>
      </c>
      <c r="AZ38" s="89">
        <v>1.6931629771620854E-2</v>
      </c>
      <c r="BA38" s="89">
        <v>1.5794423247513248E-2</v>
      </c>
      <c r="BB38" s="89">
        <v>1.5005330801036047E-2</v>
      </c>
      <c r="BC38" s="89">
        <v>1.7270660830386916E-2</v>
      </c>
      <c r="BD38" s="89">
        <v>2.4461888386379322E-2</v>
      </c>
      <c r="BE38" s="89">
        <v>2.5693993220236758E-2</v>
      </c>
      <c r="BF38" s="89">
        <v>2.582331709776239E-2</v>
      </c>
      <c r="BG38" s="89">
        <v>5.4841947980370329E-2</v>
      </c>
      <c r="BH38" s="89">
        <v>4.7062233256681199E-2</v>
      </c>
      <c r="BI38" s="89">
        <v>4.799328675285492E-2</v>
      </c>
      <c r="BJ38" s="89">
        <v>4.8287763741640018E-2</v>
      </c>
      <c r="BK38" s="89">
        <v>4.8171657737769963E-2</v>
      </c>
      <c r="BL38" s="89">
        <v>5.0926417857549304E-2</v>
      </c>
      <c r="BM38" s="89">
        <v>5.4293974490148694E-2</v>
      </c>
      <c r="BN38" s="89">
        <v>5.4689406694936035E-2</v>
      </c>
      <c r="BO38" s="89">
        <v>5.5295883253467466E-2</v>
      </c>
      <c r="BP38" s="89">
        <v>5.4103140741050673E-2</v>
      </c>
      <c r="BQ38" s="89">
        <v>5.2412789935752997E-2</v>
      </c>
      <c r="BR38" s="89">
        <v>5.1558604190418938E-2</v>
      </c>
      <c r="BS38" s="89">
        <v>4.9796952866804238E-2</v>
      </c>
      <c r="BT38" s="89">
        <v>4.7244120646915251E-2</v>
      </c>
      <c r="BU38" s="89">
        <v>4.4203614675964405E-2</v>
      </c>
      <c r="BV38" s="89">
        <v>3.9737429166417315E-2</v>
      </c>
      <c r="BW38" s="89">
        <v>3.2915507490005942E-2</v>
      </c>
      <c r="BX38" s="89">
        <v>2.3209233445601388E-2</v>
      </c>
      <c r="BY38" s="89">
        <v>2.1577598324533584E-2</v>
      </c>
      <c r="BZ38" s="89">
        <v>2.0650107462878261E-2</v>
      </c>
      <c r="CA38" s="89">
        <v>1.8248501840822912E-2</v>
      </c>
      <c r="CB38" s="89">
        <v>1.5838881145562554E-2</v>
      </c>
      <c r="CC38" s="90">
        <v>1.3274545376679037E-2</v>
      </c>
    </row>
    <row r="39" spans="1:81" ht="15.4" thickBot="1" x14ac:dyDescent="0.45">
      <c r="A39" s="116"/>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14"/>
    </row>
  </sheetData>
  <conditionalFormatting sqref="AH5:CC5">
    <cfRule type="cellIs" dxfId="2" priority="5" stopIfTrue="1" operator="equal">
      <formula>FALSE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3"/>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10.73046875" defaultRowHeight="15" x14ac:dyDescent="0.4"/>
  <cols>
    <col min="1" max="1" width="23.1328125" style="49" bestFit="1" customWidth="1"/>
    <col min="2" max="2" width="75.73046875" style="49" customWidth="1"/>
    <col min="3" max="3" width="25.73046875" style="49" customWidth="1"/>
    <col min="4" max="81" width="12.73046875" style="49" customWidth="1"/>
    <col min="82" max="82" width="10.73046875" style="49" customWidth="1"/>
    <col min="83" max="16384" width="10.73046875" style="49"/>
  </cols>
  <sheetData>
    <row r="1" spans="1:81" s="16" customFormat="1" ht="25.5" customHeight="1" thickBot="1" x14ac:dyDescent="0.4">
      <c r="A1" s="42" t="s">
        <v>44</v>
      </c>
      <c r="B1" s="43" t="s">
        <v>85</v>
      </c>
      <c r="C1" s="95"/>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row>
    <row r="2" spans="1:81" ht="32.25" customHeight="1" x14ac:dyDescent="0.4">
      <c r="A2" s="45" t="s">
        <v>45</v>
      </c>
      <c r="B2" s="18" t="s">
        <v>199</v>
      </c>
      <c r="C2" s="1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200</v>
      </c>
      <c r="C3" s="23"/>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9"/>
      <c r="B4" s="99"/>
      <c r="C4" s="119"/>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1"/>
      <c r="BU4" s="121"/>
      <c r="BV4" s="121"/>
      <c r="BW4" s="121"/>
      <c r="BX4" s="121"/>
      <c r="BY4" s="121"/>
      <c r="BZ4" s="121"/>
      <c r="CA4" s="121"/>
      <c r="CB4" s="121"/>
      <c r="CC4" s="122"/>
    </row>
    <row r="5" spans="1:81" ht="40.5" customHeight="1" x14ac:dyDescent="0.4">
      <c r="B5" s="102" t="s">
        <v>201</v>
      </c>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3"/>
      <c r="BW5" s="63"/>
      <c r="BX5" s="63"/>
      <c r="BY5" s="63"/>
      <c r="BZ5" s="63"/>
      <c r="CA5" s="63"/>
      <c r="CB5" s="63"/>
      <c r="CC5" s="64"/>
    </row>
    <row r="6" spans="1:81" x14ac:dyDescent="0.4">
      <c r="B6" s="65" t="s">
        <v>202</v>
      </c>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f>Table_2a!AH16/1000</f>
        <v>2.1402302398240955</v>
      </c>
      <c r="AI6" s="66">
        <f>Table_2a!AI16/1000</f>
        <v>3.1954036116683207</v>
      </c>
      <c r="AJ6" s="66">
        <f>Table_2a!AJ16/1000</f>
        <v>3.4816023161308887</v>
      </c>
      <c r="AK6" s="66">
        <f>Table_2a!AK16/1000</f>
        <v>4.1149635010235581</v>
      </c>
      <c r="AL6" s="66">
        <f>Table_2a!AL16/1000</f>
        <v>4.6340142418760122</v>
      </c>
      <c r="AM6" s="66">
        <f>Table_2a!AM16/1000</f>
        <v>5.1280436409009997</v>
      </c>
      <c r="AN6" s="66">
        <f>Table_2a!AN16/1000</f>
        <v>5.5735994938701277</v>
      </c>
      <c r="AO6" s="66">
        <f>Table_2a!AO16/1000</f>
        <v>5.9417182276070992</v>
      </c>
      <c r="AP6" s="66">
        <f>Table_2a!AP16/1000</f>
        <v>6.0998808325284717</v>
      </c>
      <c r="AQ6" s="66">
        <f>Table_2a!AQ16/1000</f>
        <v>6.2654553240804169</v>
      </c>
      <c r="AR6" s="66">
        <f>Table_2a!AR16/1000</f>
        <v>6.3518234230750714</v>
      </c>
      <c r="AS6" s="66">
        <f>Table_2a!AS16/1000</f>
        <v>6.5317307903545769</v>
      </c>
      <c r="AT6" s="66">
        <f>Table_2a!AT16/1000</f>
        <v>6.8645773705436106</v>
      </c>
      <c r="AU6" s="66">
        <f>Table_2a!AU16/1000</f>
        <v>8.0810507873405797</v>
      </c>
      <c r="AV6" s="66">
        <f>Table_2a!AV16/1000</f>
        <v>9.2941511629693743</v>
      </c>
      <c r="AW6" s="66">
        <f>Table_2a!AW16/1000</f>
        <v>10.170602145994048</v>
      </c>
      <c r="AX6" s="66">
        <f>Table_2a!AX16/1000</f>
        <v>10.304518169157031</v>
      </c>
      <c r="AY6" s="66">
        <f>Table_2a!AY16/1000</f>
        <v>10.698025342314521</v>
      </c>
      <c r="AZ6" s="66">
        <f>Table_2a!AZ16/1000</f>
        <v>11.060411199032972</v>
      </c>
      <c r="BA6" s="66">
        <f>Table_2a!BA16/1000</f>
        <v>11.191470568894628</v>
      </c>
      <c r="BB6" s="66">
        <f>Table_2a!BB16/1000</f>
        <v>11.462957930880082</v>
      </c>
      <c r="BC6" s="66">
        <f>Table_2a!BC16/1000</f>
        <v>12.482486571392403</v>
      </c>
      <c r="BD6" s="66">
        <f>Table_2a!BD16/1000</f>
        <v>12.579086615294388</v>
      </c>
      <c r="BE6" s="66">
        <f>Table_2a!BE16/1000</f>
        <v>13.086047671190972</v>
      </c>
      <c r="BF6" s="66">
        <f>Table_2a!BF16/1000</f>
        <v>13.654315129659999</v>
      </c>
      <c r="BG6" s="66">
        <f>Table_2a!BG16/1000</f>
        <v>4.8027443435502457</v>
      </c>
      <c r="BH6" s="66">
        <f>Table_2a!BH16/1000</f>
        <v>4.2634400000000001</v>
      </c>
      <c r="BI6" s="66">
        <f>Table_2a!BI16/1000</f>
        <v>3.4743883622779057</v>
      </c>
      <c r="BJ6" s="66">
        <f>Table_2a!BJ16/1000</f>
        <v>3.0353044847562924</v>
      </c>
      <c r="BK6" s="66">
        <f>Table_2a!BK16/1000</f>
        <v>2.7775366963541721</v>
      </c>
      <c r="BL6" s="66">
        <f>Table_2a!BL16/1000</f>
        <v>2.5616293883814527</v>
      </c>
      <c r="BM6" s="66">
        <f>Table_2a!BM16/1000</f>
        <v>2.0693648479653115</v>
      </c>
      <c r="BN6" s="66">
        <f>Table_2a!BN16/1000</f>
        <v>1.8535156563857014</v>
      </c>
      <c r="BO6" s="66">
        <f>Table_2a!BO16/1000</f>
        <v>1.7657742885330194</v>
      </c>
      <c r="BP6" s="66">
        <f>Table_2a!BP16/1000</f>
        <v>1.6829105468621641</v>
      </c>
      <c r="BQ6" s="66">
        <f>Table_2a!BQ16/1000</f>
        <v>1.6355663497088375</v>
      </c>
      <c r="BR6" s="66">
        <f>Table_2a!BR16/1000</f>
        <v>1.8368957664640082</v>
      </c>
      <c r="BS6" s="66">
        <f>Table_2a!BS16/1000</f>
        <v>1.9151738924102122</v>
      </c>
      <c r="BT6" s="66">
        <f>Table_2a!BT16/1000</f>
        <v>1.9563863700215895</v>
      </c>
      <c r="BU6" s="66">
        <f>Table_2a!BU16/1000</f>
        <v>2.0080498251361174</v>
      </c>
      <c r="BV6" s="66">
        <f>Table_2a!BV16/1000</f>
        <v>2.147004757668499</v>
      </c>
      <c r="BW6" s="66">
        <f>Table_2a!BW16/1000</f>
        <v>2.3171199886614717</v>
      </c>
      <c r="BX6" s="66">
        <f>Table_2a!BX16/1000</f>
        <v>2.2939873894454119</v>
      </c>
      <c r="BY6" s="66">
        <f>Table_2a!BY16/1000</f>
        <v>2.4581868555031274</v>
      </c>
      <c r="BZ6" s="66">
        <f>Table_2a!BZ16/1000</f>
        <v>2.6615013507713954</v>
      </c>
      <c r="CA6" s="66">
        <f>Table_2a!CA16/1000</f>
        <v>2.8331675236537444</v>
      </c>
      <c r="CB6" s="66">
        <f>Table_2a!CB16/1000</f>
        <v>3.0111042170060123</v>
      </c>
      <c r="CC6" s="68">
        <f>Table_2a!CC16/1000</f>
        <v>3.1437088338683616</v>
      </c>
    </row>
    <row r="7" spans="1:81" x14ac:dyDescent="0.4">
      <c r="B7" s="65" t="s">
        <v>203</v>
      </c>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6">
        <f>Table_2a!AH75/1000</f>
        <v>4.3901629877503892</v>
      </c>
      <c r="AI7" s="66">
        <f>Table_2a!AI75/1000</f>
        <v>4.8128508610114782</v>
      </c>
      <c r="AJ7" s="66">
        <f>Table_2a!AJ75/1000</f>
        <v>6.2823050726326253</v>
      </c>
      <c r="AK7" s="66">
        <f>Table_2a!AK75/1000</f>
        <v>8.3178593417309337</v>
      </c>
      <c r="AL7" s="66">
        <f>Table_2a!AL75/1000</f>
        <v>9.8498748232840523</v>
      </c>
      <c r="AM7" s="66">
        <f>Table_2a!AM75/1000</f>
        <v>11.572896942930397</v>
      </c>
      <c r="AN7" s="66">
        <f>Table_2a!AN75/1000</f>
        <v>12.826570114134206</v>
      </c>
      <c r="AO7" s="66">
        <f>Table_2a!AO75/1000</f>
        <v>14.042834071766636</v>
      </c>
      <c r="AP7" s="66">
        <f>Table_2a!AP75/1000</f>
        <v>15.33683630786763</v>
      </c>
      <c r="AQ7" s="66">
        <f>Table_2a!AQ75/1000</f>
        <v>15.577510236185928</v>
      </c>
      <c r="AR7" s="66">
        <f>Table_2a!AR75/1000</f>
        <v>14.909193195627202</v>
      </c>
      <c r="AS7" s="66">
        <f>Table_2a!AS75/1000</f>
        <v>15.345773833544426</v>
      </c>
      <c r="AT7" s="66">
        <f>Table_2a!AT75/1000</f>
        <v>17.876825969730529</v>
      </c>
      <c r="AU7" s="66">
        <f>Table_2a!AU75/1000</f>
        <v>22.691039056134109</v>
      </c>
      <c r="AV7" s="66">
        <f>Table_2a!AV75/1000</f>
        <v>27.212284889007034</v>
      </c>
      <c r="AW7" s="66">
        <f>Table_2a!AW75/1000</f>
        <v>30.556640477738103</v>
      </c>
      <c r="AX7" s="66">
        <f>Table_2a!AX75/1000</f>
        <v>31.780763659426519</v>
      </c>
      <c r="AY7" s="66">
        <f>Table_2a!AY75/1000</f>
        <v>33.498155150357007</v>
      </c>
      <c r="AZ7" s="66">
        <f>Table_2a!AZ75/1000</f>
        <v>34.23901106225253</v>
      </c>
      <c r="BA7" s="66">
        <f>Table_2a!BA75/1000</f>
        <v>33.406156559343721</v>
      </c>
      <c r="BB7" s="66">
        <f>Table_2a!BB75/1000</f>
        <v>33.313239089650168</v>
      </c>
      <c r="BC7" s="66">
        <f>Table_2a!BC75/1000</f>
        <v>32.657783608021326</v>
      </c>
      <c r="BD7" s="66">
        <f>Table_2a!BD75/1000</f>
        <v>31.72597693305347</v>
      </c>
      <c r="BE7" s="66">
        <f>Table_2a!BE75/1000</f>
        <v>32.38261541270014</v>
      </c>
      <c r="BF7" s="66">
        <f>Table_2a!BF75/1000</f>
        <v>33.317678186724869</v>
      </c>
      <c r="BG7" s="66">
        <f>Table_2a!BG75/1000</f>
        <v>34.628061685856949</v>
      </c>
      <c r="BH7" s="66">
        <f>Table_2a!BH75/1000</f>
        <v>35.699324872273571</v>
      </c>
      <c r="BI7" s="66">
        <f>Table_2a!BI75/1000</f>
        <v>36.930522008288243</v>
      </c>
      <c r="BJ7" s="66">
        <f>Table_2a!BJ75/1000</f>
        <v>38.244559119927516</v>
      </c>
      <c r="BK7" s="66">
        <f>Table_2a!BK75/1000</f>
        <v>40.24340330059421</v>
      </c>
      <c r="BL7" s="66">
        <f>Table_2a!BL75/1000</f>
        <v>42.814148734302925</v>
      </c>
      <c r="BM7" s="66">
        <f>Table_2a!BM75/1000</f>
        <v>49.328831631441837</v>
      </c>
      <c r="BN7" s="66">
        <f>Table_2a!BN75/1000</f>
        <v>51.175874824025215</v>
      </c>
      <c r="BO7" s="66">
        <f>Table_2a!BO75/1000</f>
        <v>52.994211439042175</v>
      </c>
      <c r="BP7" s="66">
        <f>Table_2a!BP75/1000</f>
        <v>55.00337493246429</v>
      </c>
      <c r="BQ7" s="66">
        <f>Table_2a!BQ75/1000</f>
        <v>51.810043229267251</v>
      </c>
      <c r="BR7" s="66">
        <f>Table_2a!BR75/1000</f>
        <v>52.336540697534218</v>
      </c>
      <c r="BS7" s="66">
        <f>Table_2a!BS75/1000</f>
        <v>53.510906121016774</v>
      </c>
      <c r="BT7" s="66">
        <f>Table_2a!BT75/1000</f>
        <v>53.901309192444018</v>
      </c>
      <c r="BU7" s="66">
        <f>Table_2a!BU75/1000</f>
        <v>56.176275949973522</v>
      </c>
      <c r="BV7" s="66">
        <f>Table_2a!BV75/1000</f>
        <v>59.606736436129097</v>
      </c>
      <c r="BW7" s="66">
        <f>Table_2a!BW75/1000</f>
        <v>66.103450327364669</v>
      </c>
      <c r="BX7" s="66">
        <f>Table_2a!BX75/1000</f>
        <v>84.450874301376061</v>
      </c>
      <c r="BY7" s="66">
        <f>Table_2a!BY75/1000</f>
        <v>87.016832279828606</v>
      </c>
      <c r="BZ7" s="66">
        <f>Table_2a!BZ75/1000</f>
        <v>87.716476008519848</v>
      </c>
      <c r="CA7" s="66">
        <f>Table_2a!CA75/1000</f>
        <v>91.019204175475735</v>
      </c>
      <c r="CB7" s="66">
        <f>Table_2a!CB75/1000</f>
        <v>95.743001055640249</v>
      </c>
      <c r="CC7" s="68">
        <f>Table_2a!CC75/1000</f>
        <v>101.35498574415737</v>
      </c>
    </row>
    <row r="8" spans="1:81" x14ac:dyDescent="0.4">
      <c r="B8" s="65" t="s">
        <v>192</v>
      </c>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6">
        <f>Table_2a!AH125/1000</f>
        <v>9.3426067724255155</v>
      </c>
      <c r="AI8" s="66">
        <f>Table_2a!AI125/1000</f>
        <v>10.7688055273202</v>
      </c>
      <c r="AJ8" s="66">
        <f>Table_2a!AJ125/1000</f>
        <v>12.894152611236493</v>
      </c>
      <c r="AK8" s="66">
        <f>Table_2a!AK125/1000</f>
        <v>15.265487157245504</v>
      </c>
      <c r="AL8" s="66">
        <f>Table_2a!AL125/1000</f>
        <v>17.144170934839934</v>
      </c>
      <c r="AM8" s="66">
        <f>Table_2a!AM125/1000</f>
        <v>18.631119416168602</v>
      </c>
      <c r="AN8" s="66">
        <f>Table_2a!AN125/1000</f>
        <v>19.850890391995662</v>
      </c>
      <c r="AO8" s="66">
        <f>Table_2a!AO125/1000</f>
        <v>21.783507700626259</v>
      </c>
      <c r="AP8" s="66">
        <f>Table_2a!AP125/1000</f>
        <v>23.480940859603898</v>
      </c>
      <c r="AQ8" s="66">
        <f>Table_2a!AQ125/1000</f>
        <v>24.857778439733668</v>
      </c>
      <c r="AR8" s="66">
        <f>Table_2a!AR125/1000</f>
        <v>26.056733891297718</v>
      </c>
      <c r="AS8" s="66">
        <f>Table_2a!AS125/1000</f>
        <v>28.436744857101015</v>
      </c>
      <c r="AT8" s="66">
        <f>Table_2a!AT125/1000</f>
        <v>31.737396375410903</v>
      </c>
      <c r="AU8" s="66">
        <f>Table_2a!AU125/1000</f>
        <v>35.530798624968625</v>
      </c>
      <c r="AV8" s="66">
        <f>Table_2a!AV125/1000</f>
        <v>38.751015948023621</v>
      </c>
      <c r="AW8" s="66">
        <f>Table_2a!AW125/1000</f>
        <v>41.710323376267837</v>
      </c>
      <c r="AX8" s="66">
        <f>Table_2a!AX125/1000</f>
        <v>42.777385385416402</v>
      </c>
      <c r="AY8" s="66">
        <f>Table_2a!AY125/1000</f>
        <v>44.514638660369798</v>
      </c>
      <c r="AZ8" s="66">
        <f>Table_2a!AZ125/1000</f>
        <v>46.918527495714486</v>
      </c>
      <c r="BA8" s="66">
        <f>Table_2a!BA125/1000</f>
        <v>48.749766628761677</v>
      </c>
      <c r="BB8" s="66">
        <f>Table_2a!BB125/1000</f>
        <v>50.789120539508168</v>
      </c>
      <c r="BC8" s="66">
        <f>Table_2a!BC125/1000</f>
        <v>53.90831506305399</v>
      </c>
      <c r="BD8" s="66">
        <f>Table_2a!BD125/1000</f>
        <v>57.068777236767062</v>
      </c>
      <c r="BE8" s="66">
        <f>Table_2a!BE125/1000</f>
        <v>61.23818881098439</v>
      </c>
      <c r="BF8" s="66">
        <f>Table_2a!BF125/1000</f>
        <v>63.330305663652602</v>
      </c>
      <c r="BG8" s="66">
        <f>Table_2a!BG125/1000</f>
        <v>66.359817055609824</v>
      </c>
      <c r="BH8" s="66">
        <f>Table_2a!BH125/1000</f>
        <v>71.129788265206841</v>
      </c>
      <c r="BI8" s="66">
        <f>Table_2a!BI125/1000</f>
        <v>75.398089176207534</v>
      </c>
      <c r="BJ8" s="66">
        <f>Table_2a!BJ125/1000</f>
        <v>77.934032948756567</v>
      </c>
      <c r="BK8" s="66">
        <f>Table_2a!BK125/1000</f>
        <v>83.221265865909004</v>
      </c>
      <c r="BL8" s="66">
        <f>Table_2a!BL125/1000</f>
        <v>90.381387301769209</v>
      </c>
      <c r="BM8" s="66">
        <f>Table_2a!BM125/1000</f>
        <v>96.605813211114963</v>
      </c>
      <c r="BN8" s="66">
        <f>Table_2a!BN125/1000</f>
        <v>100.33216468939261</v>
      </c>
      <c r="BO8" s="66">
        <f>Table_2a!BO125/1000</f>
        <v>104.20046115099119</v>
      </c>
      <c r="BP8" s="66">
        <f>Table_2a!BP125/1000</f>
        <v>109.86639345323555</v>
      </c>
      <c r="BQ8" s="66">
        <f>Table_2a!BQ125/1000</f>
        <v>110.68657640979058</v>
      </c>
      <c r="BR8" s="66">
        <f>Table_2a!BR125/1000</f>
        <v>114.11378757387685</v>
      </c>
      <c r="BS8" s="66">
        <f>Table_2a!BS125/1000</f>
        <v>116.37342611749409</v>
      </c>
      <c r="BT8" s="66">
        <f>Table_2a!BT125/1000</f>
        <v>117.98452424472444</v>
      </c>
      <c r="BU8" s="66">
        <f>Table_2a!BU125/1000</f>
        <v>119.87565067658707</v>
      </c>
      <c r="BV8" s="66">
        <f>Table_2a!BV125/1000</f>
        <v>121.99260048816846</v>
      </c>
      <c r="BW8" s="66">
        <f>Table_2a!BW125/1000</f>
        <v>123.99442524358967</v>
      </c>
      <c r="BX8" s="66">
        <f>Table_2a!BX125/1000</f>
        <v>125.31584333405685</v>
      </c>
      <c r="BY8" s="66">
        <f>Table_2a!BY125/1000</f>
        <v>129.75547368601499</v>
      </c>
      <c r="BZ8" s="66">
        <f>Table_2a!BZ125/1000</f>
        <v>136.66194753223522</v>
      </c>
      <c r="CA8" s="66">
        <f>Table_2a!CA125/1000</f>
        <v>142.87008772733131</v>
      </c>
      <c r="CB8" s="66">
        <f>Table_2a!CB125/1000</f>
        <v>148.13447645502211</v>
      </c>
      <c r="CC8" s="68">
        <f>Table_2a!CC125/1000</f>
        <v>154.58593450827425</v>
      </c>
    </row>
    <row r="9" spans="1:81" ht="26.25" customHeight="1" x14ac:dyDescent="0.4">
      <c r="B9" s="65" t="s">
        <v>204</v>
      </c>
      <c r="D9" s="63">
        <f>Table_1a!D78/1000</f>
        <v>0.25080000000000002</v>
      </c>
      <c r="E9" s="63">
        <f>Table_1a!E78/1000</f>
        <v>0.35489999999999999</v>
      </c>
      <c r="F9" s="63">
        <f>Table_1a!F78/1000</f>
        <v>0.35589999999999999</v>
      </c>
      <c r="G9" s="63">
        <f>Table_1a!G78/1000</f>
        <v>0.37730000000000002</v>
      </c>
      <c r="H9" s="63">
        <f>Table_1a!H78/1000</f>
        <v>0.44950000000000001</v>
      </c>
      <c r="I9" s="63">
        <f>Table_1a!I78/1000</f>
        <v>0.47170000000000001</v>
      </c>
      <c r="J9" s="63">
        <f>Table_1a!J78/1000</f>
        <v>0.4803</v>
      </c>
      <c r="K9" s="63">
        <f>Table_1a!K78/1000</f>
        <v>0.58350000000000002</v>
      </c>
      <c r="L9" s="63">
        <f>Table_1a!L78/1000</f>
        <v>0.6036999999999999</v>
      </c>
      <c r="M9" s="63">
        <f>Table_1a!M78/1000</f>
        <v>0.66269999999999996</v>
      </c>
      <c r="N9" s="63">
        <f>Table_1a!N78/1000</f>
        <v>0.85780000000000001</v>
      </c>
      <c r="O9" s="63">
        <f>Table_1a!O78/1000</f>
        <v>0.89100000000000001</v>
      </c>
      <c r="P9" s="63">
        <f>Table_1a!P78/1000</f>
        <v>0.90760000000000007</v>
      </c>
      <c r="Q9" s="63">
        <f>Table_1a!Q78/1000</f>
        <v>1.0548</v>
      </c>
      <c r="R9" s="63">
        <f>Table_1a!R78/1000</f>
        <v>1.1171</v>
      </c>
      <c r="S9" s="63">
        <f>Table_1a!S78/1000</f>
        <v>1.3137999999999996</v>
      </c>
      <c r="T9" s="63">
        <f>Table_1a!T78/1000</f>
        <v>1.3685</v>
      </c>
      <c r="U9" s="63">
        <f>Table_1a!U78/1000</f>
        <v>1.6715</v>
      </c>
      <c r="V9" s="63">
        <f>Table_1a!V78/1000</f>
        <v>1.7526999999999999</v>
      </c>
      <c r="W9" s="63">
        <f>Table_1a!W78/1000</f>
        <v>1.9772000000000001</v>
      </c>
      <c r="X9" s="63">
        <f>Table_1a!X78/1000</f>
        <v>2.169</v>
      </c>
      <c r="Y9" s="63">
        <f>Table_1a!Y78/1000</f>
        <v>2.2987000000000002</v>
      </c>
      <c r="Z9" s="63">
        <f>Table_1a!Z78/1000</f>
        <v>2.5215999999999998</v>
      </c>
      <c r="AA9" s="63">
        <f>Table_1a!AA78/1000</f>
        <v>2.9506000000000001</v>
      </c>
      <c r="AB9" s="63">
        <f>Table_1a!AB78/1000</f>
        <v>3.3402999999999996</v>
      </c>
      <c r="AC9" s="63">
        <f>Table_1a!AC78/1000</f>
        <v>3.8525990000000001</v>
      </c>
      <c r="AD9" s="63">
        <f>Table_1a!AD78/1000</f>
        <v>4.9183270000000006</v>
      </c>
      <c r="AE9" s="63">
        <f>Table_1a!AE78/1000</f>
        <v>6.5839790000000002</v>
      </c>
      <c r="AF9" s="63">
        <f>Table_1a!AF78/1000</f>
        <v>7.8012960000000007</v>
      </c>
      <c r="AG9" s="63">
        <f>Table_1a!AG78/1000</f>
        <v>9.0823199999999993</v>
      </c>
      <c r="AH9" s="63">
        <f>Table_1a!AH78/1000</f>
        <v>10.46</v>
      </c>
      <c r="AI9" s="63">
        <f>Table_1a!AI78/1000</f>
        <v>11.936999999999999</v>
      </c>
      <c r="AJ9" s="63">
        <f>Table_1a!AJ78/1000</f>
        <v>14.529</v>
      </c>
      <c r="AK9" s="63">
        <f>Table_1a!AK78/1000</f>
        <v>16.863</v>
      </c>
      <c r="AL9" s="63">
        <f>Table_1a!AL78/1000</f>
        <v>18.21</v>
      </c>
      <c r="AM9" s="63">
        <f>Table_1a!AM78/1000</f>
        <v>19.797999999999998</v>
      </c>
      <c r="AN9" s="63">
        <f>Table_1a!AN78/1000</f>
        <v>20.863</v>
      </c>
      <c r="AO9" s="63">
        <f>Table_1a!AO78/1000</f>
        <v>22.448</v>
      </c>
      <c r="AP9" s="63">
        <f>Table_1a!AP78/1000</f>
        <v>24.257598000000002</v>
      </c>
      <c r="AQ9" s="63">
        <f>Table_1a!AQ78/1000</f>
        <v>25.406486000000001</v>
      </c>
      <c r="AR9" s="63">
        <f>Table_1a!AR78/1000</f>
        <v>26.034205999999998</v>
      </c>
      <c r="AS9" s="63">
        <f>Table_1a!AS78/1000</f>
        <v>27.702068000000004</v>
      </c>
      <c r="AT9" s="63">
        <f>Table_1a!AT78/1000</f>
        <v>30.508146</v>
      </c>
      <c r="AU9" s="63">
        <f>Table_1a!AU78/1000</f>
        <v>35.252113999999999</v>
      </c>
      <c r="AV9" s="63">
        <f>Table_1a!AV78/1000</f>
        <v>37.320296999999997</v>
      </c>
      <c r="AW9" s="63">
        <f>Table_1a!AW78/1000</f>
        <v>39.538795000000007</v>
      </c>
      <c r="AX9" s="63">
        <f>Table_1a!AX78/1000</f>
        <v>39.824572000000003</v>
      </c>
      <c r="AY9" s="63">
        <f>Table_1a!AY78/1000</f>
        <v>40.701778000000004</v>
      </c>
      <c r="AZ9" s="63">
        <f>Table_1a!AZ78/1000</f>
        <v>42.158667000000001</v>
      </c>
      <c r="BA9" s="63">
        <f>Table_1a!BA78/1000</f>
        <v>43.119707999999996</v>
      </c>
      <c r="BB9" s="63">
        <f>Table_1a!BB78/1000</f>
        <v>45.018209000000006</v>
      </c>
      <c r="BC9" s="63">
        <f>Table_1a!BC78/1000</f>
        <v>46.884318</v>
      </c>
      <c r="BD9" s="63">
        <f>Table_1a!BD78/1000</f>
        <v>47.796771</v>
      </c>
      <c r="BE9" s="63">
        <f>Table_1a!BE78/1000</f>
        <v>51.093595998929331</v>
      </c>
      <c r="BF9" s="63">
        <f>Table_1a!BF78/1000</f>
        <v>53.686528709614699</v>
      </c>
      <c r="BG9" s="63">
        <f>Table_1a!BG78/1000</f>
        <v>56.079337540435695</v>
      </c>
      <c r="BH9" s="63">
        <f>Table_1a!BH78/1000</f>
        <v>58.408538999999998</v>
      </c>
      <c r="BI9" s="63">
        <f>Table_1a!BI78/1000</f>
        <v>60.914807692682672</v>
      </c>
      <c r="BJ9" s="63">
        <f>Table_1a!BJ78/1000</f>
        <v>63.129216045855109</v>
      </c>
      <c r="BK9" s="63">
        <f>Table_1a!BK78/1000</f>
        <v>67.411978362963168</v>
      </c>
      <c r="BL9" s="63">
        <f>Table_1a!BL78/1000</f>
        <v>72.671184816889408</v>
      </c>
      <c r="BM9" s="63">
        <f>Table_1a!BM78/1000</f>
        <v>77.814820358342374</v>
      </c>
      <c r="BN9" s="63">
        <f>Table_1a!BN78/1000</f>
        <v>80.345367492594733</v>
      </c>
      <c r="BO9" s="63">
        <f>Table_1a!BO78/1000</f>
        <v>84.501883808506491</v>
      </c>
      <c r="BP9" s="63">
        <f>Table_1a!BP78/1000</f>
        <v>89.391276039061708</v>
      </c>
      <c r="BQ9" s="63">
        <f>Table_1a!BQ78/1000</f>
        <v>91.660368819799984</v>
      </c>
      <c r="BR9" s="63">
        <f>Table_1a!BR78/1000</f>
        <v>94.520993083800036</v>
      </c>
      <c r="BS9" s="63">
        <f>Table_1a!BS78/1000</f>
        <v>97.594637879079997</v>
      </c>
      <c r="BT9" s="63">
        <f>Table_1a!BT78/1000</f>
        <v>99.876345809219927</v>
      </c>
      <c r="BU9" s="63">
        <f>Table_1a!BU78/1000</f>
        <v>102.02263289946769</v>
      </c>
      <c r="BV9" s="63">
        <f>Table_1a!BV78/1000</f>
        <v>104.79046798265999</v>
      </c>
      <c r="BW9" s="63">
        <f>Table_1a!BW78/1000</f>
        <v>106.86946924337629</v>
      </c>
      <c r="BX9" s="63">
        <f>Table_1a!BX78/1000</f>
        <v>109.84225682399727</v>
      </c>
      <c r="BY9" s="63">
        <f>Table_1a!BY78/1000</f>
        <v>113.62009586198393</v>
      </c>
      <c r="BZ9" s="63">
        <f>Table_1a!BZ78/1000</f>
        <v>120.14594761383739</v>
      </c>
      <c r="CA9" s="63">
        <f>Table_1a!CA78/1000</f>
        <v>126.18169473630957</v>
      </c>
      <c r="CB9" s="63">
        <f>Table_1a!CB78/1000</f>
        <v>131.60513462770541</v>
      </c>
      <c r="CC9" s="64">
        <f>Table_1a!CC78/1000</f>
        <v>137.61222888837926</v>
      </c>
    </row>
    <row r="10" spans="1:81" x14ac:dyDescent="0.4">
      <c r="B10" s="65" t="s">
        <v>205</v>
      </c>
      <c r="D10" s="63">
        <f>Table_1a!D79/1000</f>
        <v>6.25E-2</v>
      </c>
      <c r="E10" s="63">
        <f>Table_1a!E79/1000</f>
        <v>7.5200000000000003E-2</v>
      </c>
      <c r="F10" s="63">
        <f>Table_1a!F79/1000</f>
        <v>8.4500000000000006E-2</v>
      </c>
      <c r="G10" s="63">
        <f>Table_1a!G79/1000</f>
        <v>9.459999999999999E-2</v>
      </c>
      <c r="H10" s="63">
        <f>Table_1a!H79/1000</f>
        <v>0.1186</v>
      </c>
      <c r="I10" s="63">
        <f>Table_1a!I79/1000</f>
        <v>0.12029999999999999</v>
      </c>
      <c r="J10" s="63">
        <f>Table_1a!J79/1000</f>
        <v>0.12540000000000001</v>
      </c>
      <c r="K10" s="63">
        <f>Table_1a!K79/1000</f>
        <v>0.11409999999999999</v>
      </c>
      <c r="L10" s="63">
        <f>Table_1a!L79/1000</f>
        <v>0.12129999999999999</v>
      </c>
      <c r="M10" s="63">
        <f>Table_1a!M79/1000</f>
        <v>0.1196</v>
      </c>
      <c r="N10" s="63">
        <f>Table_1a!N79/1000</f>
        <v>0.1318</v>
      </c>
      <c r="O10" s="63">
        <f>Table_1a!O79/1000</f>
        <v>0.1585</v>
      </c>
      <c r="P10" s="63">
        <f>Table_1a!P79/1000</f>
        <v>0.17949999999999999</v>
      </c>
      <c r="Q10" s="63">
        <f>Table_1a!Q79/1000</f>
        <v>0.1711</v>
      </c>
      <c r="R10" s="63">
        <f>Table_1a!R79/1000</f>
        <v>0.19980000000000001</v>
      </c>
      <c r="S10" s="63">
        <f>Table_1a!S79/1000</f>
        <v>0.21740000000000001</v>
      </c>
      <c r="T10" s="63">
        <f>Table_1a!T79/1000</f>
        <v>0.2233</v>
      </c>
      <c r="U10" s="63">
        <f>Table_1a!U79/1000</f>
        <v>0.24590000000000001</v>
      </c>
      <c r="V10" s="63">
        <f>Table_1a!V79/1000</f>
        <v>0.29749999999999999</v>
      </c>
      <c r="W10" s="63">
        <f>Table_1a!W79/1000</f>
        <v>0.38569999999999999</v>
      </c>
      <c r="X10" s="63">
        <f>Table_1a!X79/1000</f>
        <v>0.4289</v>
      </c>
      <c r="Y10" s="63">
        <f>Table_1a!Y79/1000</f>
        <v>0.47070000000000001</v>
      </c>
      <c r="Z10" s="63">
        <f>Table_1a!Z79/1000</f>
        <v>0.56379999999999997</v>
      </c>
      <c r="AA10" s="63">
        <f>Table_1a!AA79/1000</f>
        <v>0.68610000000000004</v>
      </c>
      <c r="AB10" s="63">
        <f>Table_1a!AB79/1000</f>
        <v>0.84529999999999994</v>
      </c>
      <c r="AC10" s="63">
        <f>Table_1a!AC79/1000</f>
        <v>0.97430000000000005</v>
      </c>
      <c r="AD10" s="63">
        <f>Table_1a!AD79/1000</f>
        <v>1.2081999999999999</v>
      </c>
      <c r="AE10" s="63">
        <f>Table_1a!AE79/1000</f>
        <v>1.6511</v>
      </c>
      <c r="AF10" s="63">
        <f>Table_1a!AF79/1000</f>
        <v>2.0819000000000001</v>
      </c>
      <c r="AG10" s="63">
        <f>Table_1a!AG79/1000</f>
        <v>2.5093000000000001</v>
      </c>
      <c r="AH10" s="63">
        <f>Table_1a!AH79/1000</f>
        <v>2.6920000000000002</v>
      </c>
      <c r="AI10" s="63">
        <f>Table_1a!AI79/1000</f>
        <v>2.94</v>
      </c>
      <c r="AJ10" s="63">
        <f>Table_1a!AJ79/1000</f>
        <v>3.83</v>
      </c>
      <c r="AK10" s="63">
        <f>Table_1a!AK79/1000</f>
        <v>5.8572499999999996</v>
      </c>
      <c r="AL10" s="63">
        <f>Table_1a!AL79/1000</f>
        <v>7.9169999999999998</v>
      </c>
      <c r="AM10" s="63">
        <f>Table_1a!AM79/1000</f>
        <v>9.4489999999999998</v>
      </c>
      <c r="AN10" s="63">
        <f>Table_1a!AN79/1000</f>
        <v>10.782999999999999</v>
      </c>
      <c r="AO10" s="63">
        <f>Table_1a!AO79/1000</f>
        <v>12.231999999999999</v>
      </c>
      <c r="AP10" s="63">
        <f>Table_1a!AP79/1000</f>
        <v>13.176</v>
      </c>
      <c r="AQ10" s="63">
        <f>Table_1a!AQ79/1000</f>
        <v>13.40169</v>
      </c>
      <c r="AR10" s="63">
        <f>Table_1a!AR79/1000</f>
        <v>13.25199351</v>
      </c>
      <c r="AS10" s="63">
        <f>Table_1a!AS79/1000</f>
        <v>14.200272480999999</v>
      </c>
      <c r="AT10" s="63">
        <f>Table_1a!AT79/1000</f>
        <v>16.797837000000005</v>
      </c>
      <c r="AU10" s="63">
        <f>Table_1a!AU79/1000</f>
        <v>20.295427899511736</v>
      </c>
      <c r="AV10" s="63">
        <f>Table_1a!AV79/1000</f>
        <v>25.526476000000002</v>
      </c>
      <c r="AW10" s="63">
        <f>Table_1a!AW79/1000</f>
        <v>28.829948000000002</v>
      </c>
      <c r="AX10" s="63">
        <f>Table_1a!AX79/1000</f>
        <v>30.339205213999996</v>
      </c>
      <c r="AY10" s="63">
        <f>Table_1a!AY79/1000</f>
        <v>31.886693626000003</v>
      </c>
      <c r="AZ10" s="63">
        <f>Table_1a!AZ79/1000</f>
        <v>32.437416757000001</v>
      </c>
      <c r="BA10" s="63">
        <f>Table_1a!BA79/1000</f>
        <v>31.640413748</v>
      </c>
      <c r="BB10" s="63">
        <f>Table_1a!BB79/1000</f>
        <v>31.212963835000004</v>
      </c>
      <c r="BC10" s="63">
        <f>Table_1a!BC79/1000</f>
        <v>30.726584142467686</v>
      </c>
      <c r="BD10" s="63">
        <f>Table_1a!BD79/1000</f>
        <v>29.666571453818168</v>
      </c>
      <c r="BE10" s="63">
        <f>Table_1a!BE79/1000</f>
        <v>30.918086668030107</v>
      </c>
      <c r="BF10" s="63">
        <f>Table_1a!BF79/1000</f>
        <v>32.295353709467577</v>
      </c>
      <c r="BG10" s="63">
        <f>Table_1a!BG79/1000</f>
        <v>33.353048856553258</v>
      </c>
      <c r="BH10" s="63">
        <f>Table_1a!BH79/1000</f>
        <v>35.028023048480414</v>
      </c>
      <c r="BI10" s="63">
        <f>Table_1a!BI79/1000</f>
        <v>35.716781529642006</v>
      </c>
      <c r="BJ10" s="63">
        <f>Table_1a!BJ79/1000</f>
        <v>37.172236532855472</v>
      </c>
      <c r="BK10" s="63">
        <f>Table_1a!BK79/1000</f>
        <v>38.696081911583093</v>
      </c>
      <c r="BL10" s="63">
        <f>Table_1a!BL79/1000</f>
        <v>40.966842600690001</v>
      </c>
      <c r="BM10" s="63">
        <f>Table_1a!BM79/1000</f>
        <v>46.695822820729994</v>
      </c>
      <c r="BN10" s="63">
        <f>Table_1a!BN79/1000</f>
        <v>48.764863047781709</v>
      </c>
      <c r="BO10" s="63">
        <f>Table_1a!BO79/1000</f>
        <v>49.940019439679816</v>
      </c>
      <c r="BP10" s="63">
        <f>Table_1a!BP79/1000</f>
        <v>51.405957286050004</v>
      </c>
      <c r="BQ10" s="63">
        <f>Table_1a!BQ79/1000</f>
        <v>46.170925824626167</v>
      </c>
      <c r="BR10" s="63">
        <f>Table_1a!BR79/1000</f>
        <v>45.840720174789986</v>
      </c>
      <c r="BS10" s="63">
        <f>Table_1a!BS79/1000</f>
        <v>45.405656244279996</v>
      </c>
      <c r="BT10" s="63">
        <f>Table_1a!BT79/1000</f>
        <v>44.931877995250012</v>
      </c>
      <c r="BU10" s="63">
        <f>Table_1a!BU79/1000</f>
        <v>45.555270080459998</v>
      </c>
      <c r="BV10" s="63">
        <f>Table_1a!BV79/1000</f>
        <v>47.779270845328405</v>
      </c>
      <c r="BW10" s="63">
        <f>Table_1a!BW79/1000</f>
        <v>53.341281912869569</v>
      </c>
      <c r="BX10" s="63">
        <f>Table_1a!BX79/1000</f>
        <v>71.134769244478505</v>
      </c>
      <c r="BY10" s="63">
        <f>Table_1a!BY79/1000</f>
        <v>73.331611593959266</v>
      </c>
      <c r="BZ10" s="63">
        <f>Table_1a!BZ79/1000</f>
        <v>72.721484040819448</v>
      </c>
      <c r="CA10" s="63">
        <f>Table_1a!CA79/1000</f>
        <v>74.524364482218161</v>
      </c>
      <c r="CB10" s="63">
        <f>Table_1a!CB79/1000</f>
        <v>77.642045064871056</v>
      </c>
      <c r="CC10" s="64">
        <f>Table_1a!CC79/1000</f>
        <v>81.606515028843518</v>
      </c>
    </row>
    <row r="11" spans="1:81" x14ac:dyDescent="0.4">
      <c r="B11" s="65" t="s">
        <v>206</v>
      </c>
      <c r="D11" s="63">
        <f>Table_1a!D80/1000</f>
        <v>0.158</v>
      </c>
      <c r="E11" s="63">
        <f>Table_1a!E80/1000</f>
        <v>0.16769999999999999</v>
      </c>
      <c r="F11" s="63">
        <f>Table_1a!F80/1000</f>
        <v>0.1701</v>
      </c>
      <c r="G11" s="63">
        <f>Table_1a!G80/1000</f>
        <v>0.17019999999999999</v>
      </c>
      <c r="H11" s="63">
        <f>Table_1a!H80/1000</f>
        <v>0.20710000000000001</v>
      </c>
      <c r="I11" s="63">
        <f>Table_1a!I80/1000</f>
        <v>0.22469999999999998</v>
      </c>
      <c r="J11" s="63">
        <f>Table_1a!J80/1000</f>
        <v>0.23350000000000001</v>
      </c>
      <c r="K11" s="63">
        <f>Table_1a!K80/1000</f>
        <v>0.2447</v>
      </c>
      <c r="L11" s="63">
        <f>Table_1a!L80/1000</f>
        <v>0.25580000000000003</v>
      </c>
      <c r="M11" s="63">
        <f>Table_1a!M80/1000</f>
        <v>0.26880000000000004</v>
      </c>
      <c r="N11" s="63">
        <f>Table_1a!N80/1000</f>
        <v>0.2974</v>
      </c>
      <c r="O11" s="63">
        <f>Table_1a!O80/1000</f>
        <v>0.30090000000000006</v>
      </c>
      <c r="P11" s="63">
        <f>Table_1a!P80/1000</f>
        <v>0.30270000000000002</v>
      </c>
      <c r="Q11" s="63">
        <f>Table_1a!Q80/1000</f>
        <v>0.32719999999999999</v>
      </c>
      <c r="R11" s="63">
        <f>Table_1a!R80/1000</f>
        <v>0.32890000000000003</v>
      </c>
      <c r="S11" s="63">
        <f>Table_1a!S80/1000</f>
        <v>0.35940000000000005</v>
      </c>
      <c r="T11" s="63">
        <f>Table_1a!T80/1000</f>
        <v>0.37030000000000002</v>
      </c>
      <c r="U11" s="63">
        <f>Table_1a!U80/1000</f>
        <v>0.40500000000000008</v>
      </c>
      <c r="V11" s="63">
        <f>Table_1a!V80/1000</f>
        <v>0.40629999999999999</v>
      </c>
      <c r="W11" s="63">
        <f>Table_1a!W80/1000</f>
        <v>0.42669999999999997</v>
      </c>
      <c r="X11" s="63">
        <f>Table_1a!X80/1000</f>
        <v>0.57429999999999992</v>
      </c>
      <c r="Y11" s="63">
        <f>Table_1a!Y80/1000</f>
        <v>0.62269999999999992</v>
      </c>
      <c r="Z11" s="63">
        <f>Table_1a!Z80/1000</f>
        <v>0.55109999999999992</v>
      </c>
      <c r="AA11" s="63">
        <f>Table_1a!AA80/1000</f>
        <v>0.59309999999999996</v>
      </c>
      <c r="AB11" s="63">
        <f>Table_1a!AB80/1000</f>
        <v>0.71209999999999996</v>
      </c>
      <c r="AC11" s="63">
        <f>Table_1a!AC80/1000</f>
        <v>0.67810000000000004</v>
      </c>
      <c r="AD11" s="63">
        <f>Table_1a!AD80/1000</f>
        <v>0.77519999999999989</v>
      </c>
      <c r="AE11" s="63">
        <f>Table_1a!AE80/1000</f>
        <v>1.1025</v>
      </c>
      <c r="AF11" s="63">
        <f>Table_1a!AF80/1000</f>
        <v>1.2310000000000001</v>
      </c>
      <c r="AG11" s="63">
        <f>Table_1a!AG80/1000</f>
        <v>1.7755000000000001</v>
      </c>
      <c r="AH11" s="63">
        <f>Table_1a!AH80/1000</f>
        <v>2.7210000000000001</v>
      </c>
      <c r="AI11" s="63">
        <f>Table_1a!AI80/1000</f>
        <v>3.9000599999999999</v>
      </c>
      <c r="AJ11" s="63">
        <f>Table_1a!AJ80/1000</f>
        <v>4.2990600000000008</v>
      </c>
      <c r="AK11" s="63">
        <f>Table_1a!AK80/1000</f>
        <v>4.9780600000000002</v>
      </c>
      <c r="AL11" s="63">
        <f>Table_1a!AL80/1000</f>
        <v>5.5010600000000007</v>
      </c>
      <c r="AM11" s="63">
        <f>Table_1a!AM80/1000</f>
        <v>6.0850600000000004</v>
      </c>
      <c r="AN11" s="63">
        <f>Table_1a!AN80/1000</f>
        <v>6.6050600000000008</v>
      </c>
      <c r="AO11" s="63">
        <f>Table_1a!AO80/1000</f>
        <v>7.0880600000000005</v>
      </c>
      <c r="AP11" s="63">
        <f>Table_1a!AP80/1000</f>
        <v>7.4840600000000004</v>
      </c>
      <c r="AQ11" s="63">
        <f>Table_1a!AQ80/1000</f>
        <v>7.8925679999999998</v>
      </c>
      <c r="AR11" s="63">
        <f>Table_1a!AR80/1000</f>
        <v>8.0315510000000021</v>
      </c>
      <c r="AS11" s="63">
        <f>Table_1a!AS80/1000</f>
        <v>8.4119089999999996</v>
      </c>
      <c r="AT11" s="63">
        <f>Table_1a!AT80/1000</f>
        <v>9.1728167156850411</v>
      </c>
      <c r="AU11" s="63">
        <f>Table_1a!AU80/1000</f>
        <v>10.755346568931577</v>
      </c>
      <c r="AV11" s="63">
        <f>Table_1a!AV80/1000</f>
        <v>12.410679000000002</v>
      </c>
      <c r="AW11" s="63">
        <f>Table_1a!AW80/1000</f>
        <v>14.068823</v>
      </c>
      <c r="AX11" s="63">
        <f>Table_1a!AX80/1000</f>
        <v>14.698889999999999</v>
      </c>
      <c r="AY11" s="63">
        <f>Table_1a!AY80/1000</f>
        <v>16.122347527041317</v>
      </c>
      <c r="AZ11" s="63">
        <f>Table_1a!AZ80/1000</f>
        <v>17.621866000000001</v>
      </c>
      <c r="BA11" s="63">
        <f>Table_1a!BA80/1000</f>
        <v>18.587272009000003</v>
      </c>
      <c r="BB11" s="63">
        <f>Table_1a!BB80/1000</f>
        <v>19.334144725038435</v>
      </c>
      <c r="BC11" s="63">
        <f>Table_1a!BC80/1000</f>
        <v>21.437683100000015</v>
      </c>
      <c r="BD11" s="63">
        <f>Table_1a!BD80/1000</f>
        <v>23.910498331296751</v>
      </c>
      <c r="BE11" s="63">
        <f>Table_1a!BE80/1000</f>
        <v>24.695169227916086</v>
      </c>
      <c r="BF11" s="63">
        <f>Table_1a!BF80/1000</f>
        <v>24.320416560955216</v>
      </c>
      <c r="BG11" s="63">
        <f>Table_1a!BG80/1000</f>
        <v>16.358236688028089</v>
      </c>
      <c r="BH11" s="63">
        <f>Table_1a!BH80/1000</f>
        <v>17.655991089</v>
      </c>
      <c r="BI11" s="63">
        <f>Table_1a!BI80/1000</f>
        <v>19.171410324448999</v>
      </c>
      <c r="BJ11" s="63">
        <f>Table_1a!BJ80/1000</f>
        <v>18.912443974729797</v>
      </c>
      <c r="BK11" s="63">
        <f>Table_1a!BK80/1000</f>
        <v>20.134145588311135</v>
      </c>
      <c r="BL11" s="63">
        <f>Table_1a!BL80/1000</f>
        <v>22.11913800687423</v>
      </c>
      <c r="BM11" s="63">
        <f>Table_1a!BM80/1000</f>
        <v>23.493366511449778</v>
      </c>
      <c r="BN11" s="63">
        <f>Table_1a!BN80/1000</f>
        <v>24.251324629427096</v>
      </c>
      <c r="BO11" s="63">
        <f>Table_1a!BO80/1000</f>
        <v>24.518543630379988</v>
      </c>
      <c r="BP11" s="63">
        <f>Table_1a!BP80/1000</f>
        <v>25.755445607450234</v>
      </c>
      <c r="BQ11" s="63">
        <f>Table_1a!BQ80/1000</f>
        <v>26.300891344340588</v>
      </c>
      <c r="BR11" s="63">
        <f>Table_1a!BR80/1000</f>
        <v>27.925510779285048</v>
      </c>
      <c r="BS11" s="63">
        <f>Table_1a!BS80/1000</f>
        <v>28.79921200756111</v>
      </c>
      <c r="BT11" s="63">
        <f>Table_1a!BT80/1000</f>
        <v>29.03399600272008</v>
      </c>
      <c r="BU11" s="63">
        <f>Table_1a!BU80/1000</f>
        <v>30.482073471769031</v>
      </c>
      <c r="BV11" s="63">
        <f>Table_1a!BV80/1000</f>
        <v>31.176602853977649</v>
      </c>
      <c r="BW11" s="63">
        <f>Table_1a!BW80/1000</f>
        <v>32.204244403370019</v>
      </c>
      <c r="BX11" s="63">
        <f>Table_1a!BX80/1000</f>
        <v>31.08367895640254</v>
      </c>
      <c r="BY11" s="63">
        <f>Table_1a!BY80/1000</f>
        <v>32.278785365403451</v>
      </c>
      <c r="BZ11" s="63">
        <f>Table_1a!BZ80/1000</f>
        <v>34.172493236869677</v>
      </c>
      <c r="CA11" s="63">
        <f>Table_1a!CA80/1000</f>
        <v>36.016400207933124</v>
      </c>
      <c r="CB11" s="63">
        <f>Table_1a!CB80/1000</f>
        <v>37.641402035092007</v>
      </c>
      <c r="CC11" s="64">
        <f>Table_1a!CC80/1000</f>
        <v>39.865885169077295</v>
      </c>
    </row>
    <row r="12" spans="1:81" x14ac:dyDescent="0.4">
      <c r="B12" s="93" t="s">
        <v>133</v>
      </c>
      <c r="D12" s="71">
        <f t="shared" ref="D12:AI12" si="0">SUM(D9:D11)</f>
        <v>0.47130000000000005</v>
      </c>
      <c r="E12" s="71">
        <f t="shared" si="0"/>
        <v>0.5978</v>
      </c>
      <c r="F12" s="71">
        <f t="shared" si="0"/>
        <v>0.61050000000000004</v>
      </c>
      <c r="G12" s="71">
        <f t="shared" si="0"/>
        <v>0.6421</v>
      </c>
      <c r="H12" s="71">
        <f t="shared" si="0"/>
        <v>0.77520000000000011</v>
      </c>
      <c r="I12" s="71">
        <f t="shared" si="0"/>
        <v>0.81669999999999998</v>
      </c>
      <c r="J12" s="71">
        <f t="shared" si="0"/>
        <v>0.83920000000000006</v>
      </c>
      <c r="K12" s="71">
        <f t="shared" si="0"/>
        <v>0.94230000000000003</v>
      </c>
      <c r="L12" s="71">
        <f t="shared" si="0"/>
        <v>0.98079999999999989</v>
      </c>
      <c r="M12" s="71">
        <f t="shared" si="0"/>
        <v>1.0510999999999999</v>
      </c>
      <c r="N12" s="71">
        <f t="shared" si="0"/>
        <v>1.2869999999999999</v>
      </c>
      <c r="O12" s="71">
        <f t="shared" si="0"/>
        <v>1.3504</v>
      </c>
      <c r="P12" s="71">
        <f t="shared" si="0"/>
        <v>1.3897999999999999</v>
      </c>
      <c r="Q12" s="71">
        <f t="shared" si="0"/>
        <v>1.5530999999999999</v>
      </c>
      <c r="R12" s="71">
        <f t="shared" si="0"/>
        <v>1.6457999999999999</v>
      </c>
      <c r="S12" s="71">
        <f t="shared" si="0"/>
        <v>1.8905999999999996</v>
      </c>
      <c r="T12" s="71">
        <f t="shared" si="0"/>
        <v>1.9621000000000002</v>
      </c>
      <c r="U12" s="71">
        <f t="shared" si="0"/>
        <v>2.3224</v>
      </c>
      <c r="V12" s="71">
        <f t="shared" si="0"/>
        <v>2.4564999999999997</v>
      </c>
      <c r="W12" s="71">
        <f t="shared" si="0"/>
        <v>2.7896000000000001</v>
      </c>
      <c r="X12" s="71">
        <f t="shared" si="0"/>
        <v>3.1722000000000001</v>
      </c>
      <c r="Y12" s="71">
        <f t="shared" si="0"/>
        <v>3.3921000000000001</v>
      </c>
      <c r="Z12" s="71">
        <f t="shared" si="0"/>
        <v>3.6364999999999998</v>
      </c>
      <c r="AA12" s="71">
        <f t="shared" si="0"/>
        <v>4.2298</v>
      </c>
      <c r="AB12" s="71">
        <f t="shared" si="0"/>
        <v>4.8976999999999986</v>
      </c>
      <c r="AC12" s="71">
        <f t="shared" si="0"/>
        <v>5.5049989999999998</v>
      </c>
      <c r="AD12" s="71">
        <f t="shared" si="0"/>
        <v>6.9017270000000002</v>
      </c>
      <c r="AE12" s="71">
        <f t="shared" si="0"/>
        <v>9.3375790000000016</v>
      </c>
      <c r="AF12" s="71">
        <f t="shared" si="0"/>
        <v>11.114196000000002</v>
      </c>
      <c r="AG12" s="71">
        <f t="shared" si="0"/>
        <v>13.36712</v>
      </c>
      <c r="AH12" s="71">
        <f t="shared" si="0"/>
        <v>15.873000000000001</v>
      </c>
      <c r="AI12" s="71">
        <f t="shared" si="0"/>
        <v>18.777059999999999</v>
      </c>
      <c r="AJ12" s="71">
        <f t="shared" ref="AJ12:BO12" si="1">SUM(AJ9:AJ11)</f>
        <v>22.658060000000003</v>
      </c>
      <c r="AK12" s="71">
        <f t="shared" si="1"/>
        <v>27.698309999999999</v>
      </c>
      <c r="AL12" s="71">
        <f t="shared" si="1"/>
        <v>31.628060000000005</v>
      </c>
      <c r="AM12" s="71">
        <f t="shared" si="1"/>
        <v>35.332059999999998</v>
      </c>
      <c r="AN12" s="71">
        <f t="shared" si="1"/>
        <v>38.251060000000003</v>
      </c>
      <c r="AO12" s="71">
        <f t="shared" si="1"/>
        <v>41.768059999999998</v>
      </c>
      <c r="AP12" s="71">
        <f t="shared" si="1"/>
        <v>44.917658000000003</v>
      </c>
      <c r="AQ12" s="71">
        <f t="shared" si="1"/>
        <v>46.700744</v>
      </c>
      <c r="AR12" s="71">
        <f t="shared" si="1"/>
        <v>47.317750509999996</v>
      </c>
      <c r="AS12" s="71">
        <f t="shared" si="1"/>
        <v>50.314249481000004</v>
      </c>
      <c r="AT12" s="71">
        <f t="shared" si="1"/>
        <v>56.478799715685042</v>
      </c>
      <c r="AU12" s="71">
        <f t="shared" si="1"/>
        <v>66.302888468443314</v>
      </c>
      <c r="AV12" s="71">
        <f t="shared" si="1"/>
        <v>75.257452000000001</v>
      </c>
      <c r="AW12" s="71">
        <f t="shared" si="1"/>
        <v>82.437566000000004</v>
      </c>
      <c r="AX12" s="71">
        <f t="shared" si="1"/>
        <v>84.862667213999998</v>
      </c>
      <c r="AY12" s="71">
        <f t="shared" si="1"/>
        <v>88.710819153041314</v>
      </c>
      <c r="AZ12" s="71">
        <f t="shared" si="1"/>
        <v>92.217949757</v>
      </c>
      <c r="BA12" s="71">
        <f t="shared" si="1"/>
        <v>93.347393756999992</v>
      </c>
      <c r="BB12" s="71">
        <f t="shared" si="1"/>
        <v>95.565317560038437</v>
      </c>
      <c r="BC12" s="71">
        <f t="shared" si="1"/>
        <v>99.048585242467709</v>
      </c>
      <c r="BD12" s="71">
        <f t="shared" si="1"/>
        <v>101.37384078511492</v>
      </c>
      <c r="BE12" s="71">
        <f t="shared" si="1"/>
        <v>106.70685189487553</v>
      </c>
      <c r="BF12" s="71">
        <f t="shared" si="1"/>
        <v>110.30229898003748</v>
      </c>
      <c r="BG12" s="71">
        <f t="shared" si="1"/>
        <v>105.79062308501705</v>
      </c>
      <c r="BH12" s="71">
        <f t="shared" si="1"/>
        <v>111.09255313748041</v>
      </c>
      <c r="BI12" s="71">
        <f t="shared" si="1"/>
        <v>115.80299954677368</v>
      </c>
      <c r="BJ12" s="71">
        <f t="shared" si="1"/>
        <v>119.21389655344038</v>
      </c>
      <c r="BK12" s="71">
        <f t="shared" si="1"/>
        <v>126.24220586285739</v>
      </c>
      <c r="BL12" s="71">
        <f t="shared" si="1"/>
        <v>135.75716542445363</v>
      </c>
      <c r="BM12" s="71">
        <f t="shared" si="1"/>
        <v>148.00400969052214</v>
      </c>
      <c r="BN12" s="71">
        <f t="shared" si="1"/>
        <v>153.36155516980355</v>
      </c>
      <c r="BO12" s="71">
        <f t="shared" si="1"/>
        <v>158.96044687856627</v>
      </c>
      <c r="BP12" s="71">
        <f t="shared" ref="BP12:CC12" si="2">SUM(BP9:BP11)</f>
        <v>166.55267893256195</v>
      </c>
      <c r="BQ12" s="71">
        <f t="shared" si="2"/>
        <v>164.13218598876674</v>
      </c>
      <c r="BR12" s="71">
        <f t="shared" si="2"/>
        <v>168.28722403787506</v>
      </c>
      <c r="BS12" s="71">
        <f t="shared" si="2"/>
        <v>171.79950613092109</v>
      </c>
      <c r="BT12" s="71">
        <f t="shared" si="2"/>
        <v>173.84221980719002</v>
      </c>
      <c r="BU12" s="71">
        <f t="shared" si="2"/>
        <v>178.05997645169674</v>
      </c>
      <c r="BV12" s="71">
        <f t="shared" si="2"/>
        <v>183.74634168196604</v>
      </c>
      <c r="BW12" s="71">
        <f t="shared" si="2"/>
        <v>192.41499555961587</v>
      </c>
      <c r="BX12" s="71">
        <f t="shared" si="2"/>
        <v>212.0607050248783</v>
      </c>
      <c r="BY12" s="71">
        <f t="shared" si="2"/>
        <v>219.23049282134664</v>
      </c>
      <c r="BZ12" s="71">
        <f t="shared" si="2"/>
        <v>227.03992489152654</v>
      </c>
      <c r="CA12" s="71">
        <f t="shared" si="2"/>
        <v>236.72245942646086</v>
      </c>
      <c r="CB12" s="71">
        <f t="shared" si="2"/>
        <v>246.88858172766848</v>
      </c>
      <c r="CC12" s="103">
        <f t="shared" si="2"/>
        <v>259.08462908630008</v>
      </c>
    </row>
    <row r="13" spans="1:81" ht="51" customHeight="1" x14ac:dyDescent="0.4">
      <c r="B13" s="102" t="s">
        <v>207</v>
      </c>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4"/>
    </row>
    <row r="14" spans="1:81" x14ac:dyDescent="0.4">
      <c r="B14" s="65" t="s">
        <v>202</v>
      </c>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6">
        <f>Table_2a!AH17/1000</f>
        <v>3.8212009057648627E-2</v>
      </c>
      <c r="AI14" s="66">
        <f>Table_2a!AI17/1000</f>
        <v>4.5189829137708332E-2</v>
      </c>
      <c r="AJ14" s="66">
        <f>Table_2a!AJ17/1000</f>
        <v>5.3999241405613699E-2</v>
      </c>
      <c r="AK14" s="66">
        <f>Table_2a!AK17/1000</f>
        <v>6.2342414539001766E-2</v>
      </c>
      <c r="AL14" s="66">
        <f>Table_2a!AL17/1000</f>
        <v>7.185954155132003E-2</v>
      </c>
      <c r="AM14" s="66">
        <f>Table_2a!AM17/1000</f>
        <v>7.86472729167699E-2</v>
      </c>
      <c r="AN14" s="66">
        <f>Table_2a!AN17/1000</f>
        <v>8.4034886228206235E-2</v>
      </c>
      <c r="AO14" s="66">
        <f>Table_2a!AO17/1000</f>
        <v>9.3675937329378026E-2</v>
      </c>
      <c r="AP14" s="66">
        <f>Table_2a!AP17/1000</f>
        <v>0.10099402633497175</v>
      </c>
      <c r="AQ14" s="66">
        <f>Table_2a!AQ17/1000</f>
        <v>0.11138888622317154</v>
      </c>
      <c r="AR14" s="66">
        <f>Table_2a!AR17/1000</f>
        <v>0.11974097445514689</v>
      </c>
      <c r="AS14" s="66">
        <f>Table_2a!AS17/1000</f>
        <v>0.13007975711499967</v>
      </c>
      <c r="AT14" s="66">
        <f>Table_2a!AT17/1000</f>
        <v>0.15129442329670836</v>
      </c>
      <c r="AU14" s="66">
        <f>Table_2a!AU17/1000</f>
        <v>0.18310452084153347</v>
      </c>
      <c r="AV14" s="66">
        <f>Table_2a!AV17/1000</f>
        <v>0.23344177379818212</v>
      </c>
      <c r="AW14" s="66">
        <f>Table_2a!AW17/1000</f>
        <v>0.32523502588180236</v>
      </c>
      <c r="AX14" s="66">
        <f>Table_2a!AX17/1000</f>
        <v>0.36515245224968751</v>
      </c>
      <c r="AY14" s="66">
        <f>Table_2a!AY17/1000</f>
        <v>0.43739160512525266</v>
      </c>
      <c r="AZ14" s="66">
        <f>Table_2a!AZ17/1000</f>
        <v>0.44327124191823353</v>
      </c>
      <c r="BA14" s="66">
        <f>Table_2a!BA17/1000</f>
        <v>0.4886237591892677</v>
      </c>
      <c r="BB14" s="66">
        <f>Table_2a!BB17/1000</f>
        <v>0.52858293270579093</v>
      </c>
      <c r="BC14" s="66">
        <f>Table_2a!BC17/1000</f>
        <v>0.56642950568822015</v>
      </c>
      <c r="BD14" s="66">
        <f>Table_2a!BD17/1000</f>
        <v>0.66776598548293808</v>
      </c>
      <c r="BE14" s="66">
        <f>Table_2a!BE17/1000</f>
        <v>0.68014794552251256</v>
      </c>
      <c r="BF14" s="66">
        <f>Table_2a!BF17/1000</f>
        <v>0.76279799999999887</v>
      </c>
      <c r="BG14" s="66">
        <f>Table_2a!BG17/1000</f>
        <v>0.79402521823565664</v>
      </c>
      <c r="BH14" s="66">
        <f>Table_2a!BH17/1000</f>
        <v>0.84255900000000061</v>
      </c>
      <c r="BI14" s="66">
        <f>Table_2a!BI17/1000</f>
        <v>0.92426479697783859</v>
      </c>
      <c r="BJ14" s="66">
        <f>Table_2a!BJ17/1000</f>
        <v>0.97307987379439642</v>
      </c>
      <c r="BK14" s="66">
        <f>Table_2a!BK17/1000</f>
        <v>1.040024715870719</v>
      </c>
      <c r="BL14" s="66">
        <f>Table_2a!BL17/1000</f>
        <v>1.1059393085337212</v>
      </c>
      <c r="BM14" s="66">
        <f>Table_2a!BM17/1000</f>
        <v>1.1923924182195147</v>
      </c>
      <c r="BN14" s="66">
        <f>Table_2a!BN17/1000</f>
        <v>1.2202959423261623</v>
      </c>
      <c r="BO14" s="66">
        <f>Table_2a!BO17/1000</f>
        <v>1.3147165739259212</v>
      </c>
      <c r="BP14" s="66">
        <f>Table_2a!BP17/1000</f>
        <v>1.3906353122046253</v>
      </c>
      <c r="BQ14" s="66">
        <f>Table_2a!BQ17/1000</f>
        <v>1.4633916564663692</v>
      </c>
      <c r="BR14" s="66">
        <f>Table_2a!BR17/1000</f>
        <v>1.7174043496814249</v>
      </c>
      <c r="BS14" s="66">
        <f>Table_2a!BS17/1000</f>
        <v>1.8349490892979174</v>
      </c>
      <c r="BT14" s="66">
        <f>Table_2a!BT17/1000</f>
        <v>1.8972120008984343</v>
      </c>
      <c r="BU14" s="66">
        <f>Table_2a!BU17/1000</f>
        <v>1.9654420231168197</v>
      </c>
      <c r="BV14" s="66">
        <f>Table_2a!BV17/1000</f>
        <v>2.1143233711450695</v>
      </c>
      <c r="BW14" s="66">
        <f>Table_2a!BW17/1000</f>
        <v>2.2994628969686621</v>
      </c>
      <c r="BX14" s="66">
        <f>Table_2a!BX17/1000</f>
        <v>2.2832097072802897</v>
      </c>
      <c r="BY14" s="66">
        <f>Table_2a!BY17/1000</f>
        <v>2.4516368116180343</v>
      </c>
      <c r="BZ14" s="66">
        <f>Table_2a!BZ17/1000</f>
        <v>2.657580987180153</v>
      </c>
      <c r="CA14" s="66">
        <f>Table_2a!CA17/1000</f>
        <v>2.8309053158439728</v>
      </c>
      <c r="CB14" s="66">
        <f>Table_2a!CB17/1000</f>
        <v>3.0097804129078987</v>
      </c>
      <c r="CC14" s="68">
        <f>Table_2a!CC17/1000</f>
        <v>3.1432112823537448</v>
      </c>
    </row>
    <row r="15" spans="1:81" x14ac:dyDescent="0.4">
      <c r="B15" s="65" t="s">
        <v>203</v>
      </c>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6">
        <f>Table_2a!AH76/1000</f>
        <v>4.0872273647098112</v>
      </c>
      <c r="AI15" s="66">
        <f>Table_2a!AI76/1000</f>
        <v>4.4339729056964119</v>
      </c>
      <c r="AJ15" s="66">
        <f>Table_2a!AJ76/1000</f>
        <v>5.8044348053450809</v>
      </c>
      <c r="AK15" s="66">
        <f>Table_2a!AK76/1000</f>
        <v>7.6697643336848849</v>
      </c>
      <c r="AL15" s="66">
        <f>Table_2a!AL76/1000</f>
        <v>9.0884149574401771</v>
      </c>
      <c r="AM15" s="66">
        <f>Table_2a!AM76/1000</f>
        <v>10.708548004269627</v>
      </c>
      <c r="AN15" s="66">
        <f>Table_2a!AN76/1000</f>
        <v>11.886313985398557</v>
      </c>
      <c r="AO15" s="66">
        <f>Table_2a!AO76/1000</f>
        <v>13.017019488817986</v>
      </c>
      <c r="AP15" s="66">
        <f>Table_2a!AP76/1000</f>
        <v>14.194694757319626</v>
      </c>
      <c r="AQ15" s="66">
        <f>Table_2a!AQ76/1000</f>
        <v>14.367511717459035</v>
      </c>
      <c r="AR15" s="66">
        <f>Table_2a!AR76/1000</f>
        <v>13.821885689247209</v>
      </c>
      <c r="AS15" s="66">
        <f>Table_2a!AS76/1000</f>
        <v>14.05693518393573</v>
      </c>
      <c r="AT15" s="66">
        <f>Table_2a!AT76/1000</f>
        <v>16.319359410054382</v>
      </c>
      <c r="AU15" s="66">
        <f>Table_2a!AU76/1000</f>
        <v>21.223094072210827</v>
      </c>
      <c r="AV15" s="66">
        <f>Table_2a!AV76/1000</f>
        <v>25.238697901374167</v>
      </c>
      <c r="AW15" s="66">
        <f>Table_2a!AW76/1000</f>
        <v>28.282290239862771</v>
      </c>
      <c r="AX15" s="66">
        <f>Table_2a!AX76/1000</f>
        <v>29.274234871308582</v>
      </c>
      <c r="AY15" s="66">
        <f>Table_2a!AY76/1000</f>
        <v>30.689238521149569</v>
      </c>
      <c r="AZ15" s="66">
        <f>Table_2a!AZ76/1000</f>
        <v>31.142787199387289</v>
      </c>
      <c r="BA15" s="66">
        <f>Table_2a!BA76/1000</f>
        <v>30.118971854383787</v>
      </c>
      <c r="BB15" s="66">
        <f>Table_2a!BB76/1000</f>
        <v>29.936464944798306</v>
      </c>
      <c r="BC15" s="66">
        <f>Table_2a!BC76/1000</f>
        <v>29.598920484797166</v>
      </c>
      <c r="BD15" s="66">
        <f>Table_2a!BD76/1000</f>
        <v>29.680475521105301</v>
      </c>
      <c r="BE15" s="66">
        <f>Table_2a!BE76/1000</f>
        <v>30.37090463706021</v>
      </c>
      <c r="BF15" s="66">
        <f>Table_2a!BF76/1000</f>
        <v>31.767564711638769</v>
      </c>
      <c r="BG15" s="66">
        <f>Table_2a!BG76/1000</f>
        <v>32.949344465398681</v>
      </c>
      <c r="BH15" s="66">
        <f>Table_2a!BH76/1000</f>
        <v>33.970896257800078</v>
      </c>
      <c r="BI15" s="66">
        <f>Table_2a!BI76/1000</f>
        <v>34.999728367404188</v>
      </c>
      <c r="BJ15" s="66">
        <f>Table_2a!BJ76/1000</f>
        <v>36.307526404963731</v>
      </c>
      <c r="BK15" s="66">
        <f>Table_2a!BK76/1000</f>
        <v>38.263329337690422</v>
      </c>
      <c r="BL15" s="66">
        <f>Table_2a!BL76/1000</f>
        <v>40.742530283141413</v>
      </c>
      <c r="BM15" s="66">
        <f>Table_2a!BM76/1000</f>
        <v>46.870899391809679</v>
      </c>
      <c r="BN15" s="66">
        <f>Table_2a!BN76/1000</f>
        <v>48.524116056627939</v>
      </c>
      <c r="BO15" s="66">
        <f>Table_2a!BO76/1000</f>
        <v>50.302962045437845</v>
      </c>
      <c r="BP15" s="66">
        <f>Table_2a!BP76/1000</f>
        <v>52.228012503016231</v>
      </c>
      <c r="BQ15" s="66">
        <f>Table_2a!BQ76/1000</f>
        <v>51.810043229267251</v>
      </c>
      <c r="BR15" s="66">
        <f>Table_2a!BR76/1000</f>
        <v>52.336540697534218</v>
      </c>
      <c r="BS15" s="66">
        <f>Table_2a!BS76/1000</f>
        <v>53.510906121016774</v>
      </c>
      <c r="BT15" s="66">
        <f>Table_2a!BT76/1000</f>
        <v>53.901309192444018</v>
      </c>
      <c r="BU15" s="66">
        <f>Table_2a!BU76/1000</f>
        <v>56.176275949973522</v>
      </c>
      <c r="BV15" s="66">
        <f>Table_2a!BV76/1000</f>
        <v>59.606736436129097</v>
      </c>
      <c r="BW15" s="66">
        <f>Table_2a!BW76/1000</f>
        <v>66.103450327364669</v>
      </c>
      <c r="BX15" s="66">
        <f>Table_2a!BX76/1000</f>
        <v>84.450874301376061</v>
      </c>
      <c r="BY15" s="66">
        <f>Table_2a!BY76/1000</f>
        <v>87.016832279828606</v>
      </c>
      <c r="BZ15" s="66">
        <f>Table_2a!BZ76/1000</f>
        <v>87.716476008519848</v>
      </c>
      <c r="CA15" s="66">
        <f>Table_2a!CA76/1000</f>
        <v>91.019204175475735</v>
      </c>
      <c r="CB15" s="66">
        <f>Table_2a!CB76/1000</f>
        <v>95.743001055640249</v>
      </c>
      <c r="CC15" s="68">
        <f>Table_2a!CC76/1000</f>
        <v>101.35498574415737</v>
      </c>
    </row>
    <row r="16" spans="1:81" x14ac:dyDescent="0.4">
      <c r="B16" s="65" t="s">
        <v>192</v>
      </c>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6">
        <f>Table_2a!AH126/1000</f>
        <v>8.9100543624361954</v>
      </c>
      <c r="AI16" s="66">
        <f>Table_2a!AI126/1000</f>
        <v>10.30681680916588</v>
      </c>
      <c r="AJ16" s="66">
        <f>Table_2a!AJ126/1000</f>
        <v>12.313740307095463</v>
      </c>
      <c r="AK16" s="66">
        <f>Table_2a!AK126/1000</f>
        <v>14.493238721276105</v>
      </c>
      <c r="AL16" s="66">
        <f>Table_2a!AL126/1000</f>
        <v>16.239318895258503</v>
      </c>
      <c r="AM16" s="66">
        <f>Table_2a!AM126/1000</f>
        <v>17.595902157313606</v>
      </c>
      <c r="AN16" s="66">
        <f>Table_2a!AN126/1000</f>
        <v>18.637940530623233</v>
      </c>
      <c r="AO16" s="66">
        <f>Table_2a!AO126/1000</f>
        <v>20.344244861138339</v>
      </c>
      <c r="AP16" s="66">
        <f>Table_2a!AP126/1000</f>
        <v>21.827393655278737</v>
      </c>
      <c r="AQ16" s="66">
        <f>Table_2a!AQ126/1000</f>
        <v>23.018209763317806</v>
      </c>
      <c r="AR16" s="66">
        <f>Table_2a!AR126/1000</f>
        <v>24.111016892964305</v>
      </c>
      <c r="AS16" s="66">
        <f>Table_2a!AS126/1000</f>
        <v>26.101131256615957</v>
      </c>
      <c r="AT16" s="66">
        <f>Table_2a!AT126/1000</f>
        <v>28.882238575136881</v>
      </c>
      <c r="AU16" s="66">
        <f>Table_2a!AU126/1000</f>
        <v>32.769179029366185</v>
      </c>
      <c r="AV16" s="66">
        <f>Table_2a!AV126/1000</f>
        <v>35.520090726400312</v>
      </c>
      <c r="AW16" s="66">
        <f>Table_2a!AW126/1000</f>
        <v>38.027385195152178</v>
      </c>
      <c r="AX16" s="66">
        <f>Table_2a!AX126/1000</f>
        <v>39.174223848013305</v>
      </c>
      <c r="AY16" s="66">
        <f>Table_2a!AY126/1000</f>
        <v>41.009677420196041</v>
      </c>
      <c r="AZ16" s="66">
        <f>Table_2a!AZ126/1000</f>
        <v>43.344847705346645</v>
      </c>
      <c r="BA16" s="66">
        <f>Table_2a!BA126/1000</f>
        <v>45.296793622831608</v>
      </c>
      <c r="BB16" s="66">
        <f>Table_2a!BB126/1000</f>
        <v>47.433782529303187</v>
      </c>
      <c r="BC16" s="66">
        <f>Table_2a!BC126/1000</f>
        <v>50.591433705644626</v>
      </c>
      <c r="BD16" s="66">
        <f>Table_2a!BD126/1000</f>
        <v>53.270351131481974</v>
      </c>
      <c r="BE16" s="66">
        <f>Table_2a!BE126/1000</f>
        <v>57.415151294864764</v>
      </c>
      <c r="BF16" s="66">
        <f>Table_2a!BF126/1000</f>
        <v>60.917041156778012</v>
      </c>
      <c r="BG16" s="66">
        <f>Table_2a!BG126/1000</f>
        <v>64.096181623095063</v>
      </c>
      <c r="BH16" s="66">
        <f>Table_2a!BH126/1000</f>
        <v>68.865767916761982</v>
      </c>
      <c r="BI16" s="66">
        <f>Table_2a!BI126/1000</f>
        <v>73.094220242091581</v>
      </c>
      <c r="BJ16" s="66">
        <f>Table_2a!BJ126/1000</f>
        <v>75.442196958720331</v>
      </c>
      <c r="BK16" s="66">
        <f>Table_2a!BK126/1000</f>
        <v>80.664915636812808</v>
      </c>
      <c r="BL16" s="66">
        <f>Table_2a!BL126/1000</f>
        <v>87.690903575046477</v>
      </c>
      <c r="BM16" s="66">
        <f>Table_2a!BM126/1000</f>
        <v>93.817217961027325</v>
      </c>
      <c r="BN16" s="66">
        <f>Table_2a!BN126/1000</f>
        <v>97.481017197801009</v>
      </c>
      <c r="BO16" s="66">
        <f>Table_2a!BO126/1000</f>
        <v>101.38614626106553</v>
      </c>
      <c r="BP16" s="66">
        <f>Table_2a!BP126/1000</f>
        <v>107.13380979268361</v>
      </c>
      <c r="BQ16" s="66">
        <f>Table_2a!BQ126/1000</f>
        <v>110.08018108297058</v>
      </c>
      <c r="BR16" s="66">
        <f>Table_2a!BR126/1000</f>
        <v>113.50184827687684</v>
      </c>
      <c r="BS16" s="66">
        <f>Table_2a!BS126/1000</f>
        <v>115.75167633639408</v>
      </c>
      <c r="BT16" s="66">
        <f>Table_2a!BT126/1000</f>
        <v>117.35697324472443</v>
      </c>
      <c r="BU16" s="66">
        <f>Table_2a!BU126/1000</f>
        <v>119.22089777698707</v>
      </c>
      <c r="BV16" s="66">
        <f>Table_2a!BV126/1000</f>
        <v>121.52460048816846</v>
      </c>
      <c r="BW16" s="66">
        <f>Table_2a!BW126/1000</f>
        <v>123.74137798758967</v>
      </c>
      <c r="BX16" s="66">
        <f>Table_2a!BX126/1000</f>
        <v>125.31292014705686</v>
      </c>
      <c r="BY16" s="66">
        <f>Table_2a!BY126/1000</f>
        <v>129.75547368601499</v>
      </c>
      <c r="BZ16" s="66">
        <f>Table_2a!BZ126/1000</f>
        <v>136.66194753223522</v>
      </c>
      <c r="CA16" s="66">
        <f>Table_2a!CA126/1000</f>
        <v>142.87008772733131</v>
      </c>
      <c r="CB16" s="66">
        <f>Table_2a!CB126/1000</f>
        <v>148.13447645502211</v>
      </c>
      <c r="CC16" s="68">
        <f>Table_2a!CC126/1000</f>
        <v>154.58593450827425</v>
      </c>
    </row>
    <row r="17" spans="2:81" ht="26.25" customHeight="1" x14ac:dyDescent="0.4">
      <c r="B17" s="93" t="s">
        <v>133</v>
      </c>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71">
        <f t="shared" ref="AH17:CC17" si="3">SUM(AH14:AH16)</f>
        <v>13.035493736203655</v>
      </c>
      <c r="AI17" s="71">
        <f t="shared" si="3"/>
        <v>14.785979544</v>
      </c>
      <c r="AJ17" s="71">
        <f t="shared" si="3"/>
        <v>18.17217435384616</v>
      </c>
      <c r="AK17" s="71">
        <f t="shared" si="3"/>
        <v>22.225345469499992</v>
      </c>
      <c r="AL17" s="71">
        <f t="shared" si="3"/>
        <v>25.399593394249997</v>
      </c>
      <c r="AM17" s="71">
        <f t="shared" si="3"/>
        <v>28.383097434500002</v>
      </c>
      <c r="AN17" s="71">
        <f t="shared" si="3"/>
        <v>30.608289402249994</v>
      </c>
      <c r="AO17" s="71">
        <f t="shared" si="3"/>
        <v>33.454940287285702</v>
      </c>
      <c r="AP17" s="71">
        <f t="shared" si="3"/>
        <v>36.123082438933338</v>
      </c>
      <c r="AQ17" s="71">
        <f t="shared" si="3"/>
        <v>37.497110367000012</v>
      </c>
      <c r="AR17" s="71">
        <f t="shared" si="3"/>
        <v>38.052643556666659</v>
      </c>
      <c r="AS17" s="71">
        <f t="shared" si="3"/>
        <v>40.288146197666691</v>
      </c>
      <c r="AT17" s="71">
        <f t="shared" si="3"/>
        <v>45.352892408487975</v>
      </c>
      <c r="AU17" s="71">
        <f t="shared" si="3"/>
        <v>54.175377622418544</v>
      </c>
      <c r="AV17" s="71">
        <f t="shared" si="3"/>
        <v>60.992230401572662</v>
      </c>
      <c r="AW17" s="71">
        <f t="shared" si="3"/>
        <v>66.634910460896748</v>
      </c>
      <c r="AX17" s="71">
        <f t="shared" si="3"/>
        <v>68.81361117157158</v>
      </c>
      <c r="AY17" s="71">
        <f t="shared" si="3"/>
        <v>72.13630754647086</v>
      </c>
      <c r="AZ17" s="71">
        <f t="shared" si="3"/>
        <v>74.930906146652163</v>
      </c>
      <c r="BA17" s="71">
        <f t="shared" si="3"/>
        <v>75.904389236404654</v>
      </c>
      <c r="BB17" s="71">
        <f t="shared" si="3"/>
        <v>77.898830406807292</v>
      </c>
      <c r="BC17" s="71">
        <f t="shared" si="3"/>
        <v>80.756783696130015</v>
      </c>
      <c r="BD17" s="71">
        <f t="shared" si="3"/>
        <v>83.618592638070211</v>
      </c>
      <c r="BE17" s="71">
        <f t="shared" si="3"/>
        <v>88.466203877447484</v>
      </c>
      <c r="BF17" s="71">
        <f t="shared" si="3"/>
        <v>93.447403868416785</v>
      </c>
      <c r="BG17" s="71">
        <f t="shared" si="3"/>
        <v>97.839551306729405</v>
      </c>
      <c r="BH17" s="71">
        <f t="shared" si="3"/>
        <v>103.67922317456205</v>
      </c>
      <c r="BI17" s="71">
        <f t="shared" si="3"/>
        <v>109.01821340647361</v>
      </c>
      <c r="BJ17" s="71">
        <f t="shared" si="3"/>
        <v>112.72280323747846</v>
      </c>
      <c r="BK17" s="71">
        <f t="shared" si="3"/>
        <v>119.96826969037394</v>
      </c>
      <c r="BL17" s="71">
        <f t="shared" si="3"/>
        <v>129.53937316672162</v>
      </c>
      <c r="BM17" s="71">
        <f t="shared" si="3"/>
        <v>141.88050977105652</v>
      </c>
      <c r="BN17" s="71">
        <f t="shared" si="3"/>
        <v>147.2254291967551</v>
      </c>
      <c r="BO17" s="71">
        <f t="shared" si="3"/>
        <v>153.00382488042931</v>
      </c>
      <c r="BP17" s="71">
        <f t="shared" si="3"/>
        <v>160.75245760790446</v>
      </c>
      <c r="BQ17" s="71">
        <f t="shared" si="3"/>
        <v>163.35361596870422</v>
      </c>
      <c r="BR17" s="71">
        <f t="shared" si="3"/>
        <v>167.55579332409249</v>
      </c>
      <c r="BS17" s="71">
        <f t="shared" si="3"/>
        <v>171.09753154670878</v>
      </c>
      <c r="BT17" s="71">
        <f t="shared" si="3"/>
        <v>173.15549443806688</v>
      </c>
      <c r="BU17" s="71">
        <f t="shared" si="3"/>
        <v>177.36261575007742</v>
      </c>
      <c r="BV17" s="71">
        <f t="shared" si="3"/>
        <v>183.24566029544263</v>
      </c>
      <c r="BW17" s="71">
        <f t="shared" si="3"/>
        <v>192.14429121192302</v>
      </c>
      <c r="BX17" s="71">
        <f t="shared" si="3"/>
        <v>212.04700415571321</v>
      </c>
      <c r="BY17" s="71">
        <f t="shared" si="3"/>
        <v>219.22394277746162</v>
      </c>
      <c r="BZ17" s="71">
        <f t="shared" si="3"/>
        <v>227.03600452793523</v>
      </c>
      <c r="CA17" s="71">
        <f t="shared" si="3"/>
        <v>236.72019721865104</v>
      </c>
      <c r="CB17" s="71">
        <f t="shared" si="3"/>
        <v>246.88725792357025</v>
      </c>
      <c r="CC17" s="103">
        <f t="shared" si="3"/>
        <v>259.08413153478534</v>
      </c>
    </row>
    <row r="18" spans="2:81" x14ac:dyDescent="0.4">
      <c r="B18" s="104"/>
      <c r="C18" s="104"/>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6"/>
    </row>
    <row r="19" spans="2:81" x14ac:dyDescent="0.4">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4"/>
    </row>
    <row r="20" spans="2:81" ht="30" x14ac:dyDescent="0.4">
      <c r="B20" s="102" t="s">
        <v>208</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4"/>
    </row>
    <row r="21" spans="2:81" x14ac:dyDescent="0.4">
      <c r="B21" s="65" t="s">
        <v>202</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v>10.93904302345249</v>
      </c>
      <c r="AI21" s="63">
        <v>13.976590915530997</v>
      </c>
      <c r="AJ21" s="63">
        <v>12.784151850729693</v>
      </c>
      <c r="AK21" s="63">
        <v>13.669919718931714</v>
      </c>
      <c r="AL21" s="63">
        <v>14.338805569098165</v>
      </c>
      <c r="AM21" s="63">
        <v>15.143960187273624</v>
      </c>
      <c r="AN21" s="63">
        <v>15.574235789710986</v>
      </c>
      <c r="AO21" s="63">
        <v>15.72737116298986</v>
      </c>
      <c r="AP21" s="63">
        <v>15.50323475644881</v>
      </c>
      <c r="AQ21" s="63">
        <v>15.080273332436546</v>
      </c>
      <c r="AR21" s="63">
        <v>14.350685835287102</v>
      </c>
      <c r="AS21" s="63">
        <v>13.695545460816213</v>
      </c>
      <c r="AT21" s="63">
        <v>13.299975110315039</v>
      </c>
      <c r="AU21" s="63">
        <v>14.797255038621978</v>
      </c>
      <c r="AV21" s="63">
        <v>16.586845667167911</v>
      </c>
      <c r="AW21" s="63">
        <v>17.715039490434055</v>
      </c>
      <c r="AX21" s="63">
        <v>17.719008568196529</v>
      </c>
      <c r="AY21" s="63">
        <v>17.864310210864737</v>
      </c>
      <c r="AZ21" s="63">
        <v>17.835695281608778</v>
      </c>
      <c r="BA21" s="63">
        <v>18.106766609364787</v>
      </c>
      <c r="BB21" s="63">
        <v>18.245695012449435</v>
      </c>
      <c r="BC21" s="63">
        <v>19.780268273891235</v>
      </c>
      <c r="BD21" s="63">
        <v>19.576427378494568</v>
      </c>
      <c r="BE21" s="63">
        <v>20.07197056392021</v>
      </c>
      <c r="BF21" s="63">
        <v>20.486509782486259</v>
      </c>
      <c r="BG21" s="63">
        <v>7.054333629024252</v>
      </c>
      <c r="BH21" s="63">
        <v>6.0882965189446425</v>
      </c>
      <c r="BI21" s="63">
        <v>4.8339771340543622</v>
      </c>
      <c r="BJ21" s="63">
        <v>4.106488743073859</v>
      </c>
      <c r="BK21" s="63">
        <v>3.6547336822476337</v>
      </c>
      <c r="BL21" s="63">
        <v>3.2817199218569186</v>
      </c>
      <c r="BM21" s="63">
        <v>2.6093719186941411</v>
      </c>
      <c r="BN21" s="63">
        <v>2.2951640520990515</v>
      </c>
      <c r="BO21" s="63">
        <v>2.1538596540477553</v>
      </c>
      <c r="BP21" s="63">
        <v>2.0116537089193378</v>
      </c>
      <c r="BQ21" s="63">
        <v>1.920423974932191</v>
      </c>
      <c r="BR21" s="63">
        <v>2.1274818459004434</v>
      </c>
      <c r="BS21" s="63">
        <v>2.200189740943602</v>
      </c>
      <c r="BT21" s="63">
        <v>2.1932564385797502</v>
      </c>
      <c r="BU21" s="63">
        <v>2.2122223190735109</v>
      </c>
      <c r="BV21" s="63">
        <v>2.3115781237698441</v>
      </c>
      <c r="BW21" s="63">
        <v>2.4407377392076204</v>
      </c>
      <c r="BX21" s="63">
        <v>2.2569812573932913</v>
      </c>
      <c r="BY21" s="63">
        <v>2.4581868555031274</v>
      </c>
      <c r="BZ21" s="63">
        <v>2.6652328674446513</v>
      </c>
      <c r="CA21" s="63">
        <v>2.7808197504672547</v>
      </c>
      <c r="CB21" s="63">
        <v>2.8950358061246586</v>
      </c>
      <c r="CC21" s="64">
        <v>2.9592310289842039</v>
      </c>
    </row>
    <row r="22" spans="2:81" x14ac:dyDescent="0.4">
      <c r="B22" s="65" t="s">
        <v>203</v>
      </c>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v>22.438792289430186</v>
      </c>
      <c r="AI22" s="63">
        <v>21.051252297576994</v>
      </c>
      <c r="AJ22" s="63">
        <v>23.068097596625552</v>
      </c>
      <c r="AK22" s="63">
        <v>27.631950904678778</v>
      </c>
      <c r="AL22" s="63">
        <v>30.477990053359889</v>
      </c>
      <c r="AM22" s="63">
        <v>34.176676882641615</v>
      </c>
      <c r="AN22" s="63">
        <v>35.841116239243199</v>
      </c>
      <c r="AO22" s="63">
        <v>37.170538077821213</v>
      </c>
      <c r="AP22" s="63">
        <v>38.979544064886397</v>
      </c>
      <c r="AQ22" s="63">
        <v>37.493382372013038</v>
      </c>
      <c r="AR22" s="63">
        <v>33.684366418433008</v>
      </c>
      <c r="AS22" s="63">
        <v>32.176577681227812</v>
      </c>
      <c r="AT22" s="63">
        <v>34.635976494212208</v>
      </c>
      <c r="AU22" s="63">
        <v>41.549682193675039</v>
      </c>
      <c r="AV22" s="63">
        <v>48.564517812378568</v>
      </c>
      <c r="AW22" s="63">
        <v>53.223209893362686</v>
      </c>
      <c r="AX22" s="63">
        <v>54.64822462739896</v>
      </c>
      <c r="AY22" s="63">
        <v>55.937560058928142</v>
      </c>
      <c r="AZ22" s="63">
        <v>55.212826816362899</v>
      </c>
      <c r="BA22" s="63">
        <v>54.04807852661677</v>
      </c>
      <c r="BB22" s="63">
        <v>53.024987439686022</v>
      </c>
      <c r="BC22" s="63">
        <v>51.750884513492522</v>
      </c>
      <c r="BD22" s="63">
        <v>49.374116137062622</v>
      </c>
      <c r="BE22" s="63">
        <v>49.669917126880726</v>
      </c>
      <c r="BF22" s="63">
        <v>49.98880819876495</v>
      </c>
      <c r="BG22" s="63">
        <v>50.862149343117814</v>
      </c>
      <c r="BH22" s="63">
        <v>50.979508413050745</v>
      </c>
      <c r="BI22" s="63">
        <v>51.382079469007095</v>
      </c>
      <c r="BJ22" s="63">
        <v>51.741382882190415</v>
      </c>
      <c r="BK22" s="63">
        <v>52.953007506260789</v>
      </c>
      <c r="BL22" s="63">
        <v>54.849481925831427</v>
      </c>
      <c r="BM22" s="63">
        <v>62.201340748411745</v>
      </c>
      <c r="BN22" s="63">
        <v>63.369860311760817</v>
      </c>
      <c r="BO22" s="63">
        <v>64.641384042043455</v>
      </c>
      <c r="BP22" s="63">
        <v>65.747845833088803</v>
      </c>
      <c r="BQ22" s="63">
        <v>60.833514444382217</v>
      </c>
      <c r="BR22" s="63">
        <v>60.615872845943251</v>
      </c>
      <c r="BS22" s="63">
        <v>61.474389945808504</v>
      </c>
      <c r="BT22" s="63">
        <v>60.427426425436153</v>
      </c>
      <c r="BU22" s="63">
        <v>61.888111491725489</v>
      </c>
      <c r="BV22" s="63">
        <v>64.175744130486564</v>
      </c>
      <c r="BW22" s="63">
        <v>69.630052261142112</v>
      </c>
      <c r="BX22" s="63">
        <v>83.088530192296503</v>
      </c>
      <c r="BY22" s="63">
        <v>87.016832279828606</v>
      </c>
      <c r="BZ22" s="63">
        <v>87.839457532707385</v>
      </c>
      <c r="CA22" s="63">
        <v>89.337463644422371</v>
      </c>
      <c r="CB22" s="63">
        <v>92.052415415070996</v>
      </c>
      <c r="CC22" s="64">
        <v>95.407314928492326</v>
      </c>
    </row>
    <row r="23" spans="2:81" x14ac:dyDescent="0.4">
      <c r="B23" s="65" t="s">
        <v>192</v>
      </c>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v>47.751487448920926</v>
      </c>
      <c r="AI23" s="63">
        <v>47.102403262817113</v>
      </c>
      <c r="AJ23" s="63">
        <v>47.346247503568421</v>
      </c>
      <c r="AK23" s="63">
        <v>50.711989026882613</v>
      </c>
      <c r="AL23" s="63">
        <v>53.048376816928887</v>
      </c>
      <c r="AM23" s="63">
        <v>55.020774088658925</v>
      </c>
      <c r="AN23" s="63">
        <v>55.469082043061611</v>
      </c>
      <c r="AO23" s="63">
        <v>57.659636104549975</v>
      </c>
      <c r="AP23" s="63">
        <v>59.678303305121332</v>
      </c>
      <c r="AQ23" s="63">
        <v>59.829984241943407</v>
      </c>
      <c r="AR23" s="63">
        <v>58.870024725382244</v>
      </c>
      <c r="AS23" s="63">
        <v>59.625349612260557</v>
      </c>
      <c r="AT23" s="63">
        <v>61.490541816959784</v>
      </c>
      <c r="AU23" s="63">
        <v>65.060634169408985</v>
      </c>
      <c r="AV23" s="63">
        <v>69.157162359997244</v>
      </c>
      <c r="AW23" s="63">
        <v>72.650568291120706</v>
      </c>
      <c r="AX23" s="63">
        <v>73.557331427486304</v>
      </c>
      <c r="AY23" s="63">
        <v>74.333653969579359</v>
      </c>
      <c r="AZ23" s="63">
        <v>75.659443796132223</v>
      </c>
      <c r="BA23" s="63">
        <v>78.872623680157815</v>
      </c>
      <c r="BB23" s="63">
        <v>80.841507829144604</v>
      </c>
      <c r="BC23" s="63">
        <v>85.425362009559393</v>
      </c>
      <c r="BD23" s="63">
        <v>88.814300061873652</v>
      </c>
      <c r="BE23" s="63">
        <v>93.929898017099219</v>
      </c>
      <c r="BF23" s="63">
        <v>95.018821096929699</v>
      </c>
      <c r="BG23" s="63">
        <v>97.470166135314727</v>
      </c>
      <c r="BH23" s="63">
        <v>101.57507606259928</v>
      </c>
      <c r="BI23" s="63">
        <v>104.90267668011084</v>
      </c>
      <c r="BJ23" s="63">
        <v>105.43760292045692</v>
      </c>
      <c r="BK23" s="63">
        <v>109.50406662085003</v>
      </c>
      <c r="BL23" s="63">
        <v>115.7881778756023</v>
      </c>
      <c r="BM23" s="63">
        <v>121.81539491383127</v>
      </c>
      <c r="BN23" s="63">
        <v>124.23891693119673</v>
      </c>
      <c r="BO23" s="63">
        <v>127.10184459234955</v>
      </c>
      <c r="BP23" s="63">
        <v>131.32791774814058</v>
      </c>
      <c r="BQ23" s="63">
        <v>129.96425065749636</v>
      </c>
      <c r="BR23" s="63">
        <v>132.16591592330806</v>
      </c>
      <c r="BS23" s="63">
        <v>133.69209933200497</v>
      </c>
      <c r="BT23" s="63">
        <v>132.26953602710637</v>
      </c>
      <c r="BU23" s="63">
        <v>132.06424791886292</v>
      </c>
      <c r="BV23" s="63">
        <v>131.3436430650822</v>
      </c>
      <c r="BW23" s="63">
        <v>130.60949567752505</v>
      </c>
      <c r="BX23" s="63">
        <v>123.29427396188863</v>
      </c>
      <c r="BY23" s="63">
        <v>129.75547368601499</v>
      </c>
      <c r="BZ23" s="63">
        <v>136.85355229533945</v>
      </c>
      <c r="CA23" s="63">
        <v>140.23031055741686</v>
      </c>
      <c r="CB23" s="63">
        <v>142.42436745853851</v>
      </c>
      <c r="CC23" s="64">
        <v>145.51458745576704</v>
      </c>
    </row>
    <row r="24" spans="2:81" ht="26.25" customHeight="1" x14ac:dyDescent="0.4">
      <c r="B24" s="65" t="s">
        <v>204</v>
      </c>
      <c r="D24" s="63">
        <v>8.7602316219561089</v>
      </c>
      <c r="E24" s="63">
        <v>12.08644755807981</v>
      </c>
      <c r="F24" s="63">
        <v>11.824881446290208</v>
      </c>
      <c r="G24" s="63">
        <v>11.681182058104747</v>
      </c>
      <c r="H24" s="63">
        <v>12.7567816693831</v>
      </c>
      <c r="I24" s="63">
        <v>13.113615938140081</v>
      </c>
      <c r="J24" s="63">
        <v>13.085648379026726</v>
      </c>
      <c r="K24" s="63">
        <v>15.285870668096251</v>
      </c>
      <c r="L24" s="63">
        <v>14.881201866399502</v>
      </c>
      <c r="M24" s="63">
        <v>15.615741424460825</v>
      </c>
      <c r="N24" s="63">
        <v>19.739233371166723</v>
      </c>
      <c r="O24" s="63">
        <v>20.40070903067306</v>
      </c>
      <c r="P24" s="63">
        <v>20.366856085462143</v>
      </c>
      <c r="Q24" s="63">
        <v>22.834574453709699</v>
      </c>
      <c r="R24" s="63">
        <v>23.446718115140857</v>
      </c>
      <c r="S24" s="63">
        <v>27.125142997828725</v>
      </c>
      <c r="T24" s="63">
        <v>26.978764676781822</v>
      </c>
      <c r="U24" s="63">
        <v>31.264328213081047</v>
      </c>
      <c r="V24" s="63">
        <v>31.191050730651888</v>
      </c>
      <c r="W24" s="63">
        <v>34.245925911900855</v>
      </c>
      <c r="X24" s="63">
        <v>35.696728890761186</v>
      </c>
      <c r="Y24" s="63">
        <v>35.384762237035162</v>
      </c>
      <c r="Z24" s="63">
        <v>35.329407816759399</v>
      </c>
      <c r="AA24" s="63">
        <v>38.436142488683444</v>
      </c>
      <c r="AB24" s="63">
        <v>40.105597096029577</v>
      </c>
      <c r="AC24" s="63">
        <v>42.513583967715455</v>
      </c>
      <c r="AD24" s="63">
        <v>45.116026770523078</v>
      </c>
      <c r="AE24" s="63">
        <v>48.517978140485376</v>
      </c>
      <c r="AF24" s="63">
        <v>50.463757986591268</v>
      </c>
      <c r="AG24" s="63">
        <v>51.647287178560681</v>
      </c>
      <c r="AH24" s="63">
        <v>53.462654576227919</v>
      </c>
      <c r="AI24" s="63">
        <v>52.212047689207893</v>
      </c>
      <c r="AJ24" s="63">
        <v>53.349270069898729</v>
      </c>
      <c r="AK24" s="63">
        <v>56.018930948720893</v>
      </c>
      <c r="AL24" s="63">
        <v>56.346320012079033</v>
      </c>
      <c r="AM24" s="63">
        <v>58.466765258449442</v>
      </c>
      <c r="AN24" s="63">
        <v>58.297206614521684</v>
      </c>
      <c r="AO24" s="63">
        <v>59.418507297505926</v>
      </c>
      <c r="AP24" s="63">
        <v>61.652226780580769</v>
      </c>
      <c r="AQ24" s="63">
        <v>61.150663994712239</v>
      </c>
      <c r="AR24" s="63">
        <v>58.819127420937249</v>
      </c>
      <c r="AS24" s="63">
        <v>58.084900285981718</v>
      </c>
      <c r="AT24" s="63">
        <v>59.108894919444268</v>
      </c>
      <c r="AU24" s="63">
        <v>64.550333271725776</v>
      </c>
      <c r="AV24" s="63">
        <v>66.603823817526319</v>
      </c>
      <c r="AW24" s="63">
        <v>68.868224788938335</v>
      </c>
      <c r="AX24" s="63">
        <v>68.4798571761348</v>
      </c>
      <c r="AY24" s="63">
        <v>67.966672826037581</v>
      </c>
      <c r="AZ24" s="63">
        <v>67.98383211616563</v>
      </c>
      <c r="BA24" s="63">
        <v>69.763708371801073</v>
      </c>
      <c r="BB24" s="63">
        <v>71.655895134009569</v>
      </c>
      <c r="BC24" s="63">
        <v>74.294843625453979</v>
      </c>
      <c r="BD24" s="63">
        <v>74.384575368959517</v>
      </c>
      <c r="BE24" s="63">
        <v>78.369663680279473</v>
      </c>
      <c r="BF24" s="63">
        <v>80.549598068683053</v>
      </c>
      <c r="BG24" s="63">
        <v>82.370063531731475</v>
      </c>
      <c r="BH24" s="63">
        <v>83.408821203146374</v>
      </c>
      <c r="BI24" s="63">
        <v>84.751834512446422</v>
      </c>
      <c r="BJ24" s="63">
        <v>85.408042703233519</v>
      </c>
      <c r="BK24" s="63">
        <v>88.701916425969145</v>
      </c>
      <c r="BL24" s="63">
        <v>93.0995233113007</v>
      </c>
      <c r="BM24" s="63">
        <v>98.120835144625687</v>
      </c>
      <c r="BN24" s="63">
        <v>99.489744576140666</v>
      </c>
      <c r="BO24" s="63">
        <v>103.07387496132407</v>
      </c>
      <c r="BP24" s="63">
        <v>106.85314933957629</v>
      </c>
      <c r="BQ24" s="63">
        <v>107.62435279009446</v>
      </c>
      <c r="BR24" s="63">
        <v>109.47365686914502</v>
      </c>
      <c r="BS24" s="63">
        <v>112.11865506501235</v>
      </c>
      <c r="BT24" s="63">
        <v>111.96890443755846</v>
      </c>
      <c r="BU24" s="63">
        <v>112.39598874771288</v>
      </c>
      <c r="BV24" s="63">
        <v>112.82292342536206</v>
      </c>
      <c r="BW24" s="63">
        <v>112.57092771534717</v>
      </c>
      <c r="BX24" s="63">
        <v>108.07030416216747</v>
      </c>
      <c r="BY24" s="63">
        <v>113.62009586198393</v>
      </c>
      <c r="BZ24" s="63">
        <v>120.31439637551667</v>
      </c>
      <c r="CA24" s="63">
        <v>123.85026509750558</v>
      </c>
      <c r="CB24" s="63">
        <v>126.53217874866488</v>
      </c>
      <c r="CC24" s="64">
        <v>129.53692571874498</v>
      </c>
    </row>
    <row r="25" spans="2:81" x14ac:dyDescent="0.4">
      <c r="B25" s="65" t="s">
        <v>205</v>
      </c>
      <c r="D25" s="63">
        <v>2.1830720748495085</v>
      </c>
      <c r="E25" s="63">
        <v>2.5610055124474549</v>
      </c>
      <c r="F25" s="63">
        <v>2.8075371795771922</v>
      </c>
      <c r="G25" s="63">
        <v>2.9288094956180992</v>
      </c>
      <c r="H25" s="63">
        <v>3.3658605250029709</v>
      </c>
      <c r="I25" s="63">
        <v>3.3444307766763868</v>
      </c>
      <c r="J25" s="63">
        <v>3.4164903325628808</v>
      </c>
      <c r="K25" s="63">
        <v>2.9890622848839454</v>
      </c>
      <c r="L25" s="63">
        <v>2.9900443703731319</v>
      </c>
      <c r="M25" s="63">
        <v>2.818232494892885</v>
      </c>
      <c r="N25" s="63">
        <v>3.0329108863601935</v>
      </c>
      <c r="O25" s="63">
        <v>3.6290823584306171</v>
      </c>
      <c r="P25" s="63">
        <v>4.0280417224993981</v>
      </c>
      <c r="Q25" s="63">
        <v>3.7040156323755493</v>
      </c>
      <c r="R25" s="63">
        <v>4.19358542601839</v>
      </c>
      <c r="S25" s="63">
        <v>4.4885112556918605</v>
      </c>
      <c r="T25" s="63">
        <v>4.4021616019915095</v>
      </c>
      <c r="U25" s="63">
        <v>4.5994007224628355</v>
      </c>
      <c r="V25" s="63">
        <v>5.2943102598099712</v>
      </c>
      <c r="W25" s="63">
        <v>6.6804843335121182</v>
      </c>
      <c r="X25" s="63">
        <v>7.058703098777074</v>
      </c>
      <c r="Y25" s="63">
        <v>7.2456638904478394</v>
      </c>
      <c r="Z25" s="63">
        <v>7.899238629080326</v>
      </c>
      <c r="AA25" s="63">
        <v>8.9375168987615101</v>
      </c>
      <c r="AB25" s="63">
        <v>10.14916660936856</v>
      </c>
      <c r="AC25" s="63">
        <v>10.751439446395841</v>
      </c>
      <c r="AD25" s="63">
        <v>11.082870973025171</v>
      </c>
      <c r="AE25" s="63">
        <v>12.167115616218613</v>
      </c>
      <c r="AF25" s="63">
        <v>13.467056980312547</v>
      </c>
      <c r="AG25" s="63">
        <v>14.269320803182703</v>
      </c>
      <c r="AH25" s="63">
        <v>13.759222382333228</v>
      </c>
      <c r="AI25" s="63">
        <v>12.859463869169073</v>
      </c>
      <c r="AJ25" s="63">
        <v>14.063438940581742</v>
      </c>
      <c r="AK25" s="63">
        <v>19.457800112636864</v>
      </c>
      <c r="AL25" s="63">
        <v>24.497189211182299</v>
      </c>
      <c r="AM25" s="63">
        <v>27.904458274931248</v>
      </c>
      <c r="AN25" s="63">
        <v>30.130795136096786</v>
      </c>
      <c r="AO25" s="63">
        <v>32.37736908691609</v>
      </c>
      <c r="AP25" s="63">
        <v>33.487641276804581</v>
      </c>
      <c r="AQ25" s="63">
        <v>32.256418386678703</v>
      </c>
      <c r="AR25" s="63">
        <v>29.940252252983001</v>
      </c>
      <c r="AS25" s="63">
        <v>29.774723356128323</v>
      </c>
      <c r="AT25" s="63">
        <v>32.545457928087572</v>
      </c>
      <c r="AU25" s="63">
        <v>37.163065874737725</v>
      </c>
      <c r="AV25" s="63">
        <v>45.555931941975551</v>
      </c>
      <c r="AW25" s="63">
        <v>50.215676515113898</v>
      </c>
      <c r="AX25" s="63">
        <v>52.16941038040946</v>
      </c>
      <c r="AY25" s="63">
        <v>53.24662900923984</v>
      </c>
      <c r="AZ25" s="63">
        <v>52.307628585362664</v>
      </c>
      <c r="BA25" s="63">
        <v>51.191269604112293</v>
      </c>
      <c r="BB25" s="63">
        <v>49.681960101575633</v>
      </c>
      <c r="BC25" s="63">
        <v>48.690625381582613</v>
      </c>
      <c r="BD25" s="63">
        <v>46.169129714749147</v>
      </c>
      <c r="BE25" s="63">
        <v>47.423556836007926</v>
      </c>
      <c r="BF25" s="63">
        <v>48.454944346544913</v>
      </c>
      <c r="BG25" s="63">
        <v>48.989393844217858</v>
      </c>
      <c r="BH25" s="63">
        <v>50.020873001983375</v>
      </c>
      <c r="BI25" s="63">
        <v>49.693381169141325</v>
      </c>
      <c r="BJ25" s="63">
        <v>50.290628714076455</v>
      </c>
      <c r="BK25" s="63">
        <v>50.917013668590158</v>
      </c>
      <c r="BL25" s="63">
        <v>52.482886130224763</v>
      </c>
      <c r="BM25" s="63">
        <v>58.881240255209157</v>
      </c>
      <c r="BN25" s="63">
        <v>60.384362164519878</v>
      </c>
      <c r="BO25" s="63">
        <v>60.915935684423985</v>
      </c>
      <c r="BP25" s="63">
        <v>61.447701321882114</v>
      </c>
      <c r="BQ25" s="63">
        <v>54.212262874087934</v>
      </c>
      <c r="BR25" s="63">
        <v>53.092451817558697</v>
      </c>
      <c r="BS25" s="63">
        <v>52.162918179587827</v>
      </c>
      <c r="BT25" s="63">
        <v>50.372018646538812</v>
      </c>
      <c r="BU25" s="63">
        <v>50.187193545650182</v>
      </c>
      <c r="BV25" s="63">
        <v>51.441673271218903</v>
      </c>
      <c r="BW25" s="63">
        <v>56.187025471072623</v>
      </c>
      <c r="BX25" s="63">
        <v>69.987237799331936</v>
      </c>
      <c r="BY25" s="63">
        <v>73.331611593959266</v>
      </c>
      <c r="BZ25" s="63">
        <v>72.823442069179478</v>
      </c>
      <c r="CA25" s="63">
        <v>73.147395243296714</v>
      </c>
      <c r="CB25" s="63">
        <v>74.649193227541232</v>
      </c>
      <c r="CC25" s="64">
        <v>76.817715699027005</v>
      </c>
    </row>
    <row r="26" spans="2:81" x14ac:dyDescent="0.4">
      <c r="B26" s="65" t="s">
        <v>206</v>
      </c>
      <c r="D26" s="63">
        <v>5.5188062052195574</v>
      </c>
      <c r="E26" s="63">
        <v>5.7111785164552948</v>
      </c>
      <c r="F26" s="63">
        <v>5.6516221804269868</v>
      </c>
      <c r="G26" s="63">
        <v>5.2693802976131137</v>
      </c>
      <c r="H26" s="63">
        <v>5.8774849471173303</v>
      </c>
      <c r="I26" s="63">
        <v>6.2468295554379392</v>
      </c>
      <c r="J26" s="63">
        <v>6.3616466718774527</v>
      </c>
      <c r="K26" s="63">
        <v>6.410372840588094</v>
      </c>
      <c r="L26" s="63">
        <v>6.3054686722295736</v>
      </c>
      <c r="M26" s="63">
        <v>6.3339539684549129</v>
      </c>
      <c r="N26" s="63">
        <v>6.8436092382664757</v>
      </c>
      <c r="O26" s="63">
        <v>6.8895323763518794</v>
      </c>
      <c r="P26" s="63">
        <v>6.7926920857970359</v>
      </c>
      <c r="Q26" s="63">
        <v>7.0833075097210969</v>
      </c>
      <c r="R26" s="63">
        <v>6.9032544875748183</v>
      </c>
      <c r="S26" s="63">
        <v>7.4202895367785411</v>
      </c>
      <c r="T26" s="63">
        <v>7.3001363243056687</v>
      </c>
      <c r="U26" s="63">
        <v>7.575263491652902</v>
      </c>
      <c r="V26" s="63">
        <v>7.2305151548261897</v>
      </c>
      <c r="W26" s="63">
        <v>7.3906213770018683</v>
      </c>
      <c r="X26" s="63">
        <v>9.4516511765625388</v>
      </c>
      <c r="Y26" s="63">
        <v>9.5854576260502853</v>
      </c>
      <c r="Z26" s="63">
        <v>7.7213026046225028</v>
      </c>
      <c r="AA26" s="63">
        <v>7.7260476208358124</v>
      </c>
      <c r="AB26" s="63">
        <v>8.549889438697921</v>
      </c>
      <c r="AC26" s="63">
        <v>7.4828606061798411</v>
      </c>
      <c r="AD26" s="63">
        <v>7.1109432033513595</v>
      </c>
      <c r="AE26" s="63">
        <v>8.1244291483744302</v>
      </c>
      <c r="AF26" s="63">
        <v>7.9628930989791762</v>
      </c>
      <c r="AG26" s="63">
        <v>10.096512607520379</v>
      </c>
      <c r="AH26" s="63">
        <v>13.907445803242462</v>
      </c>
      <c r="AI26" s="63">
        <v>17.05873491754814</v>
      </c>
      <c r="AJ26" s="63">
        <v>15.785787940443173</v>
      </c>
      <c r="AK26" s="63">
        <v>16.53712858913536</v>
      </c>
      <c r="AL26" s="63">
        <v>17.021663216125617</v>
      </c>
      <c r="AM26" s="63">
        <v>17.970187625193475</v>
      </c>
      <c r="AN26" s="63">
        <v>18.456432321397337</v>
      </c>
      <c r="AO26" s="63">
        <v>18.761668960939051</v>
      </c>
      <c r="AP26" s="63">
        <v>19.021214069071195</v>
      </c>
      <c r="AQ26" s="63">
        <v>18.996557565002021</v>
      </c>
      <c r="AR26" s="63">
        <v>18.145697305182122</v>
      </c>
      <c r="AS26" s="63">
        <v>17.637849112194516</v>
      </c>
      <c r="AT26" s="63">
        <v>17.772140573955198</v>
      </c>
      <c r="AU26" s="63">
        <v>19.694172255242499</v>
      </c>
      <c r="AV26" s="63">
        <v>22.148770080041803</v>
      </c>
      <c r="AW26" s="63">
        <v>24.50491637086526</v>
      </c>
      <c r="AX26" s="63">
        <v>25.275297066537611</v>
      </c>
      <c r="AY26" s="63">
        <v>26.922222404094807</v>
      </c>
      <c r="AZ26" s="63">
        <v>28.416505192575634</v>
      </c>
      <c r="BA26" s="63">
        <v>30.072490840225946</v>
      </c>
      <c r="BB26" s="63">
        <v>30.774335045694912</v>
      </c>
      <c r="BC26" s="63">
        <v>33.971045789906526</v>
      </c>
      <c r="BD26" s="63">
        <v>37.211138493722174</v>
      </c>
      <c r="BE26" s="63">
        <v>37.878565191612786</v>
      </c>
      <c r="BF26" s="63">
        <v>36.489596662952977</v>
      </c>
      <c r="BG26" s="63">
        <v>24.027191731507497</v>
      </c>
      <c r="BH26" s="63">
        <v>25.21318678946492</v>
      </c>
      <c r="BI26" s="63">
        <v>26.673517601584535</v>
      </c>
      <c r="BJ26" s="63">
        <v>25.58680312841123</v>
      </c>
      <c r="BK26" s="63">
        <v>26.492877714799153</v>
      </c>
      <c r="BL26" s="63">
        <v>28.336970281765243</v>
      </c>
      <c r="BM26" s="63">
        <v>29.624032181102361</v>
      </c>
      <c r="BN26" s="63">
        <v>30.029834554396057</v>
      </c>
      <c r="BO26" s="63">
        <v>29.907277642692616</v>
      </c>
      <c r="BP26" s="63">
        <v>30.786566628690235</v>
      </c>
      <c r="BQ26" s="63">
        <v>30.881573412628455</v>
      </c>
      <c r="BR26" s="63">
        <v>32.34316192844804</v>
      </c>
      <c r="BS26" s="63">
        <v>33.085105774156943</v>
      </c>
      <c r="BT26" s="63">
        <v>32.549295807024983</v>
      </c>
      <c r="BU26" s="63">
        <v>33.581399436298852</v>
      </c>
      <c r="BV26" s="63">
        <v>33.566368622757615</v>
      </c>
      <c r="BW26" s="63">
        <v>33.922332491455052</v>
      </c>
      <c r="BX26" s="63">
        <v>30.582243450079009</v>
      </c>
      <c r="BY26" s="63">
        <v>32.278785365403451</v>
      </c>
      <c r="BZ26" s="63">
        <v>34.220404250795383</v>
      </c>
      <c r="CA26" s="63">
        <v>35.350933611504232</v>
      </c>
      <c r="CB26" s="63">
        <v>36.190446703528153</v>
      </c>
      <c r="CC26" s="64">
        <v>37.526491995471694</v>
      </c>
    </row>
    <row r="27" spans="2:81" x14ac:dyDescent="0.4">
      <c r="B27" s="93" t="s">
        <v>133</v>
      </c>
      <c r="D27" s="71">
        <f t="shared" ref="D27:AI27" si="4">SUM(D24:D26)</f>
        <v>16.462109902025176</v>
      </c>
      <c r="E27" s="71">
        <f t="shared" si="4"/>
        <v>20.358631586982561</v>
      </c>
      <c r="F27" s="71">
        <f t="shared" si="4"/>
        <v>20.284040806294385</v>
      </c>
      <c r="G27" s="71">
        <f t="shared" si="4"/>
        <v>19.879371851335961</v>
      </c>
      <c r="H27" s="71">
        <f t="shared" si="4"/>
        <v>22.000127141503402</v>
      </c>
      <c r="I27" s="71">
        <f t="shared" si="4"/>
        <v>22.70487627025441</v>
      </c>
      <c r="J27" s="71">
        <f t="shared" si="4"/>
        <v>22.863785383467057</v>
      </c>
      <c r="K27" s="71">
        <f t="shared" si="4"/>
        <v>24.68530579356829</v>
      </c>
      <c r="L27" s="71">
        <f t="shared" si="4"/>
        <v>24.176714909002207</v>
      </c>
      <c r="M27" s="71">
        <f t="shared" si="4"/>
        <v>24.767927887808625</v>
      </c>
      <c r="N27" s="71">
        <f t="shared" si="4"/>
        <v>29.615753495793392</v>
      </c>
      <c r="O27" s="71">
        <f t="shared" si="4"/>
        <v>30.919323765455559</v>
      </c>
      <c r="P27" s="71">
        <f t="shared" si="4"/>
        <v>31.187589893758577</v>
      </c>
      <c r="Q27" s="71">
        <f t="shared" si="4"/>
        <v>33.621897595806345</v>
      </c>
      <c r="R27" s="71">
        <f t="shared" si="4"/>
        <v>34.543558028734068</v>
      </c>
      <c r="S27" s="71">
        <f t="shared" si="4"/>
        <v>39.033943790299126</v>
      </c>
      <c r="T27" s="71">
        <f t="shared" si="4"/>
        <v>38.681062603078999</v>
      </c>
      <c r="U27" s="71">
        <f t="shared" si="4"/>
        <v>43.438992427196787</v>
      </c>
      <c r="V27" s="71">
        <f t="shared" si="4"/>
        <v>43.71587614528805</v>
      </c>
      <c r="W27" s="71">
        <f t="shared" si="4"/>
        <v>48.317031622414845</v>
      </c>
      <c r="X27" s="71">
        <f t="shared" si="4"/>
        <v>52.207083166100801</v>
      </c>
      <c r="Y27" s="71">
        <f t="shared" si="4"/>
        <v>52.215883753533284</v>
      </c>
      <c r="Z27" s="71">
        <f t="shared" si="4"/>
        <v>50.94994905046223</v>
      </c>
      <c r="AA27" s="71">
        <f t="shared" si="4"/>
        <v>55.099707008280767</v>
      </c>
      <c r="AB27" s="71">
        <f t="shared" si="4"/>
        <v>58.804653144096051</v>
      </c>
      <c r="AC27" s="71">
        <f t="shared" si="4"/>
        <v>60.747884020291139</v>
      </c>
      <c r="AD27" s="71">
        <f t="shared" si="4"/>
        <v>63.309840946899612</v>
      </c>
      <c r="AE27" s="71">
        <f t="shared" si="4"/>
        <v>68.809522905078424</v>
      </c>
      <c r="AF27" s="71">
        <f t="shared" si="4"/>
        <v>71.89370806588299</v>
      </c>
      <c r="AG27" s="71">
        <f t="shared" si="4"/>
        <v>76.013120589263764</v>
      </c>
      <c r="AH27" s="71">
        <f t="shared" si="4"/>
        <v>81.129322761803621</v>
      </c>
      <c r="AI27" s="71">
        <f t="shared" si="4"/>
        <v>82.130246475925105</v>
      </c>
      <c r="AJ27" s="71">
        <f t="shared" ref="AJ27:BO27" si="5">SUM(AJ24:AJ26)</f>
        <v>83.198496950923641</v>
      </c>
      <c r="AK27" s="71">
        <f t="shared" si="5"/>
        <v>92.013859650493117</v>
      </c>
      <c r="AL27" s="71">
        <f t="shared" si="5"/>
        <v>97.865172439386953</v>
      </c>
      <c r="AM27" s="71">
        <f t="shared" si="5"/>
        <v>104.34141115857416</v>
      </c>
      <c r="AN27" s="71">
        <f t="shared" si="5"/>
        <v>106.88443407201581</v>
      </c>
      <c r="AO27" s="71">
        <f t="shared" si="5"/>
        <v>110.55754534536106</v>
      </c>
      <c r="AP27" s="71">
        <f t="shared" si="5"/>
        <v>114.16108212645653</v>
      </c>
      <c r="AQ27" s="71">
        <f t="shared" si="5"/>
        <v>112.40363994639297</v>
      </c>
      <c r="AR27" s="71">
        <f t="shared" si="5"/>
        <v>106.90507697910238</v>
      </c>
      <c r="AS27" s="71">
        <f t="shared" si="5"/>
        <v>105.49747275430455</v>
      </c>
      <c r="AT27" s="71">
        <f t="shared" si="5"/>
        <v>109.42649342148704</v>
      </c>
      <c r="AU27" s="71">
        <f t="shared" si="5"/>
        <v>121.40757140170601</v>
      </c>
      <c r="AV27" s="71">
        <f t="shared" si="5"/>
        <v>134.30852583954368</v>
      </c>
      <c r="AW27" s="71">
        <f t="shared" si="5"/>
        <v>143.58881767491749</v>
      </c>
      <c r="AX27" s="71">
        <f t="shared" si="5"/>
        <v>145.92456462308186</v>
      </c>
      <c r="AY27" s="71">
        <f t="shared" si="5"/>
        <v>148.13552423937222</v>
      </c>
      <c r="AZ27" s="71">
        <f t="shared" si="5"/>
        <v>148.70796589410392</v>
      </c>
      <c r="BA27" s="71">
        <f t="shared" si="5"/>
        <v>151.0274688161393</v>
      </c>
      <c r="BB27" s="71">
        <f t="shared" si="5"/>
        <v>152.11219028128011</v>
      </c>
      <c r="BC27" s="71">
        <f t="shared" si="5"/>
        <v>156.95651479694311</v>
      </c>
      <c r="BD27" s="71">
        <f t="shared" si="5"/>
        <v>157.76484357743084</v>
      </c>
      <c r="BE27" s="71">
        <f t="shared" si="5"/>
        <v>163.67178570790017</v>
      </c>
      <c r="BF27" s="71">
        <f t="shared" si="5"/>
        <v>165.49413907818095</v>
      </c>
      <c r="BG27" s="71">
        <f t="shared" si="5"/>
        <v>155.3866491074568</v>
      </c>
      <c r="BH27" s="71">
        <f t="shared" si="5"/>
        <v>158.64288099459466</v>
      </c>
      <c r="BI27" s="71">
        <f t="shared" si="5"/>
        <v>161.11873328317228</v>
      </c>
      <c r="BJ27" s="71">
        <f t="shared" si="5"/>
        <v>161.2854745457212</v>
      </c>
      <c r="BK27" s="71">
        <f t="shared" si="5"/>
        <v>166.11180780935845</v>
      </c>
      <c r="BL27" s="71">
        <f t="shared" si="5"/>
        <v>173.91937972329072</v>
      </c>
      <c r="BM27" s="71">
        <f t="shared" si="5"/>
        <v>186.6261075809372</v>
      </c>
      <c r="BN27" s="71">
        <f t="shared" si="5"/>
        <v>189.9039412950566</v>
      </c>
      <c r="BO27" s="71">
        <f t="shared" si="5"/>
        <v>193.89708828844064</v>
      </c>
      <c r="BP27" s="71">
        <f t="shared" ref="BP27:CC27" si="6">SUM(BP24:BP26)</f>
        <v>199.08741729014864</v>
      </c>
      <c r="BQ27" s="71">
        <f t="shared" si="6"/>
        <v>192.71818907681086</v>
      </c>
      <c r="BR27" s="71">
        <f t="shared" si="6"/>
        <v>194.90927061515177</v>
      </c>
      <c r="BS27" s="71">
        <f t="shared" si="6"/>
        <v>197.36667901875711</v>
      </c>
      <c r="BT27" s="71">
        <f t="shared" si="6"/>
        <v>194.89021889112226</v>
      </c>
      <c r="BU27" s="71">
        <f t="shared" si="6"/>
        <v>196.1645817296619</v>
      </c>
      <c r="BV27" s="71">
        <f t="shared" si="6"/>
        <v>197.83096531933856</v>
      </c>
      <c r="BW27" s="71">
        <f t="shared" si="6"/>
        <v>202.68028567787485</v>
      </c>
      <c r="BX27" s="71">
        <f t="shared" si="6"/>
        <v>208.6397854115784</v>
      </c>
      <c r="BY27" s="71">
        <f t="shared" si="6"/>
        <v>219.23049282134664</v>
      </c>
      <c r="BZ27" s="71">
        <f t="shared" si="6"/>
        <v>227.35824269549153</v>
      </c>
      <c r="CA27" s="71">
        <f t="shared" si="6"/>
        <v>232.34859395230654</v>
      </c>
      <c r="CB27" s="71">
        <f t="shared" si="6"/>
        <v>237.37181867973425</v>
      </c>
      <c r="CC27" s="103">
        <f t="shared" si="6"/>
        <v>243.88113341324367</v>
      </c>
    </row>
    <row r="28" spans="2:81" ht="51" customHeight="1" x14ac:dyDescent="0.4">
      <c r="B28" s="102" t="s">
        <v>209</v>
      </c>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4"/>
    </row>
    <row r="29" spans="2:81" x14ac:dyDescent="0.4">
      <c r="B29" s="65" t="s">
        <v>202</v>
      </c>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v>0.19530740352894463</v>
      </c>
      <c r="AI29" s="63">
        <v>0.19765883505111703</v>
      </c>
      <c r="AJ29" s="63">
        <v>0.19828068781868974</v>
      </c>
      <c r="AK29" s="63">
        <v>0.20710166727372789</v>
      </c>
      <c r="AL29" s="63">
        <v>0.22235149501218937</v>
      </c>
      <c r="AM29" s="63">
        <v>0.23225839195080283</v>
      </c>
      <c r="AN29" s="63">
        <v>0.23481757778236886</v>
      </c>
      <c r="AO29" s="63">
        <v>0.24795457794932091</v>
      </c>
      <c r="AP29" s="63">
        <v>0.25668273565616945</v>
      </c>
      <c r="AQ29" s="63">
        <v>0.26810100201099807</v>
      </c>
      <c r="AR29" s="63">
        <v>0.27053099426133748</v>
      </c>
      <c r="AS29" s="63">
        <v>0.27274749745215682</v>
      </c>
      <c r="AT29" s="63">
        <v>0.29312978142110163</v>
      </c>
      <c r="AU29" s="63">
        <v>0.33528366111265395</v>
      </c>
      <c r="AV29" s="63">
        <v>0.41661283600462651</v>
      </c>
      <c r="AW29" s="63">
        <v>0.56649068014501036</v>
      </c>
      <c r="AX29" s="63">
        <v>0.62789344672866743</v>
      </c>
      <c r="AY29" s="63">
        <v>0.73038706373965945</v>
      </c>
      <c r="AZ29" s="63">
        <v>0.71480622697329177</v>
      </c>
      <c r="BA29" s="63">
        <v>0.7905481511983623</v>
      </c>
      <c r="BB29" s="63">
        <v>0.84135028995918926</v>
      </c>
      <c r="BC29" s="63">
        <v>0.89758779364028529</v>
      </c>
      <c r="BD29" s="63">
        <v>1.0392226971981671</v>
      </c>
      <c r="BE29" s="63">
        <v>1.0432416176882389</v>
      </c>
      <c r="BF29" s="63">
        <v>1.1444783968048096</v>
      </c>
      <c r="BG29" s="63">
        <v>1.1662746127253887</v>
      </c>
      <c r="BH29" s="63">
        <v>1.2031948442350502</v>
      </c>
      <c r="BI29" s="63">
        <v>1.2859457344811638</v>
      </c>
      <c r="BJ29" s="63">
        <v>1.3164878739238768</v>
      </c>
      <c r="BK29" s="63">
        <v>1.3684835791555869</v>
      </c>
      <c r="BL29" s="63">
        <v>1.4168259771070859</v>
      </c>
      <c r="BM29" s="63">
        <v>1.5035508577547643</v>
      </c>
      <c r="BN29" s="63">
        <v>1.511063243571829</v>
      </c>
      <c r="BO29" s="63">
        <v>1.6036675828140434</v>
      </c>
      <c r="BP29" s="63">
        <v>1.6622848366876142</v>
      </c>
      <c r="BQ29" s="63">
        <v>1.7182625592010019</v>
      </c>
      <c r="BR29" s="63">
        <v>1.9890875915355208</v>
      </c>
      <c r="BS29" s="63">
        <v>2.1080258964611791</v>
      </c>
      <c r="BT29" s="63">
        <v>2.1269175149054749</v>
      </c>
      <c r="BU29" s="63">
        <v>2.1652822833164964</v>
      </c>
      <c r="BV29" s="63">
        <v>2.2763916259885986</v>
      </c>
      <c r="BW29" s="63">
        <v>2.4221386462516339</v>
      </c>
      <c r="BX29" s="63">
        <v>2.2463774385768751</v>
      </c>
      <c r="BY29" s="63">
        <v>2.4516368116180343</v>
      </c>
      <c r="BZ29" s="63">
        <v>2.6613070073684639</v>
      </c>
      <c r="CA29" s="63">
        <v>2.7785993409416783</v>
      </c>
      <c r="CB29" s="63">
        <v>2.8937630304290556</v>
      </c>
      <c r="CC29" s="64">
        <v>2.9587626745791429</v>
      </c>
    </row>
    <row r="30" spans="2:81" x14ac:dyDescent="0.4">
      <c r="B30" s="65" t="s">
        <v>203</v>
      </c>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v>20.890442139004488</v>
      </c>
      <c r="AI30" s="63">
        <v>19.394052509414156</v>
      </c>
      <c r="AJ30" s="63">
        <v>21.313398033827159</v>
      </c>
      <c r="AK30" s="63">
        <v>25.4789775604374</v>
      </c>
      <c r="AL30" s="63">
        <v>28.121841713041729</v>
      </c>
      <c r="AM30" s="63">
        <v>31.62411164887714</v>
      </c>
      <c r="AN30" s="63">
        <v>33.213770900247248</v>
      </c>
      <c r="AO30" s="63">
        <v>34.455268508914308</v>
      </c>
      <c r="AP30" s="63">
        <v>36.076718736100354</v>
      </c>
      <c r="AQ30" s="63">
        <v>34.581046803341017</v>
      </c>
      <c r="AR30" s="63">
        <v>31.227810656236674</v>
      </c>
      <c r="AS30" s="63">
        <v>29.474177829807321</v>
      </c>
      <c r="AT30" s="63">
        <v>31.618417603008339</v>
      </c>
      <c r="AU30" s="63">
        <v>38.861720333095391</v>
      </c>
      <c r="AV30" s="63">
        <v>45.042347557065163</v>
      </c>
      <c r="AW30" s="63">
        <v>49.261772438559788</v>
      </c>
      <c r="AX30" s="63">
        <v>50.338153613498633</v>
      </c>
      <c r="AY30" s="63">
        <v>51.24703480637141</v>
      </c>
      <c r="AZ30" s="63">
        <v>50.219946863894371</v>
      </c>
      <c r="BA30" s="63">
        <v>48.729717021917573</v>
      </c>
      <c r="BB30" s="63">
        <v>47.65014513943504</v>
      </c>
      <c r="BC30" s="63">
        <v>46.903682568236398</v>
      </c>
      <c r="BD30" s="63">
        <v>46.190768166875017</v>
      </c>
      <c r="BE30" s="63">
        <v>46.584264339549037</v>
      </c>
      <c r="BF30" s="63">
        <v>47.663066148009605</v>
      </c>
      <c r="BG30" s="63">
        <v>48.396427560986275</v>
      </c>
      <c r="BH30" s="63">
        <v>48.511270108596293</v>
      </c>
      <c r="BI30" s="63">
        <v>48.695732596577486</v>
      </c>
      <c r="BJ30" s="63">
        <v>49.120755172874048</v>
      </c>
      <c r="BK30" s="63">
        <v>50.347589901854363</v>
      </c>
      <c r="BL30" s="63">
        <v>52.195518174283947</v>
      </c>
      <c r="BM30" s="63">
        <v>59.102003591672407</v>
      </c>
      <c r="BN30" s="63">
        <v>60.086250930420782</v>
      </c>
      <c r="BO30" s="63">
        <v>61.358646533910097</v>
      </c>
      <c r="BP30" s="63">
        <v>62.430338473470449</v>
      </c>
      <c r="BQ30" s="63">
        <v>60.833514444382217</v>
      </c>
      <c r="BR30" s="63">
        <v>60.615872845943251</v>
      </c>
      <c r="BS30" s="63">
        <v>61.474389945808504</v>
      </c>
      <c r="BT30" s="63">
        <v>60.427426425436153</v>
      </c>
      <c r="BU30" s="63">
        <v>61.888111491725489</v>
      </c>
      <c r="BV30" s="63">
        <v>64.175744130486564</v>
      </c>
      <c r="BW30" s="63">
        <v>69.630052261142112</v>
      </c>
      <c r="BX30" s="63">
        <v>83.088530192296503</v>
      </c>
      <c r="BY30" s="63">
        <v>87.016832279828606</v>
      </c>
      <c r="BZ30" s="63">
        <v>87.839457532707385</v>
      </c>
      <c r="CA30" s="63">
        <v>89.337463644422371</v>
      </c>
      <c r="CB30" s="63">
        <v>92.052415415070996</v>
      </c>
      <c r="CC30" s="64">
        <v>95.407314928492326</v>
      </c>
    </row>
    <row r="31" spans="2:81" x14ac:dyDescent="0.4">
      <c r="B31" s="65" t="s">
        <v>192</v>
      </c>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v>45.540646140950187</v>
      </c>
      <c r="AI31" s="63">
        <v>45.08167971551466</v>
      </c>
      <c r="AJ31" s="63">
        <v>45.215022177289114</v>
      </c>
      <c r="AK31" s="63">
        <v>48.146577664146008</v>
      </c>
      <c r="AL31" s="63">
        <v>50.248537026383161</v>
      </c>
      <c r="AM31" s="63">
        <v>51.963606472487065</v>
      </c>
      <c r="AN31" s="63">
        <v>52.079752192058216</v>
      </c>
      <c r="AO31" s="63">
        <v>53.84999384104578</v>
      </c>
      <c r="AP31" s="63">
        <v>55.475708009682343</v>
      </c>
      <c r="AQ31" s="63">
        <v>55.402341394101171</v>
      </c>
      <c r="AR31" s="63">
        <v>54.474062887711582</v>
      </c>
      <c r="AS31" s="63">
        <v>54.728102118291609</v>
      </c>
      <c r="AT31" s="63">
        <v>55.95873328310693</v>
      </c>
      <c r="AU31" s="63">
        <v>60.003817852921806</v>
      </c>
      <c r="AV31" s="63">
        <v>63.391078177210566</v>
      </c>
      <c r="AW31" s="63">
        <v>66.235668329176065</v>
      </c>
      <c r="AX31" s="63">
        <v>67.361558941496838</v>
      </c>
      <c r="AY31" s="63">
        <v>68.480824791482206</v>
      </c>
      <c r="AZ31" s="63">
        <v>69.896632393549183</v>
      </c>
      <c r="BA31" s="63">
        <v>73.286032003762259</v>
      </c>
      <c r="BB31" s="63">
        <v>75.500785620528873</v>
      </c>
      <c r="BC31" s="63">
        <v>80.169293620702533</v>
      </c>
      <c r="BD31" s="63">
        <v>82.902931845974663</v>
      </c>
      <c r="BE31" s="63">
        <v>88.065950520006538</v>
      </c>
      <c r="BF31" s="63">
        <v>91.398034081371478</v>
      </c>
      <c r="BG31" s="63">
        <v>94.145308842653662</v>
      </c>
      <c r="BH31" s="63">
        <v>98.341999672112564</v>
      </c>
      <c r="BI31" s="63">
        <v>101.69726364445552</v>
      </c>
      <c r="BJ31" s="63">
        <v>102.06637723484282</v>
      </c>
      <c r="BK31" s="63">
        <v>106.14037414536887</v>
      </c>
      <c r="BL31" s="63">
        <v>112.34138183029434</v>
      </c>
      <c r="BM31" s="63">
        <v>118.29910722520204</v>
      </c>
      <c r="BN31" s="63">
        <v>120.70840926734795</v>
      </c>
      <c r="BO31" s="63">
        <v>123.66899400971215</v>
      </c>
      <c r="BP31" s="63">
        <v>128.06154564896332</v>
      </c>
      <c r="BQ31" s="63">
        <v>129.25224278076345</v>
      </c>
      <c r="BR31" s="63">
        <v>131.45717143767689</v>
      </c>
      <c r="BS31" s="63">
        <v>132.97782085565805</v>
      </c>
      <c r="BT31" s="63">
        <v>131.5660041009092</v>
      </c>
      <c r="BU31" s="63">
        <v>131.34292170482087</v>
      </c>
      <c r="BV31" s="63">
        <v>130.83976967679075</v>
      </c>
      <c r="BW31" s="63">
        <v>130.34294841603474</v>
      </c>
      <c r="BX31" s="63">
        <v>123.2913979311392</v>
      </c>
      <c r="BY31" s="63">
        <v>129.75547368601499</v>
      </c>
      <c r="BZ31" s="63">
        <v>136.85355229533945</v>
      </c>
      <c r="CA31" s="63">
        <v>140.23031055741686</v>
      </c>
      <c r="CB31" s="63">
        <v>142.42436745853851</v>
      </c>
      <c r="CC31" s="64">
        <v>145.51458745576704</v>
      </c>
    </row>
    <row r="32" spans="2:81" x14ac:dyDescent="0.4">
      <c r="B32" s="93" t="s">
        <v>133</v>
      </c>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71">
        <f t="shared" ref="AH32:CC32" si="7">SUM(AH29:AH31)</f>
        <v>66.626395683483622</v>
      </c>
      <c r="AI32" s="71">
        <f t="shared" si="7"/>
        <v>64.673391059979934</v>
      </c>
      <c r="AJ32" s="71">
        <f t="shared" si="7"/>
        <v>66.726700898934965</v>
      </c>
      <c r="AK32" s="71">
        <f t="shared" si="7"/>
        <v>73.832656891857141</v>
      </c>
      <c r="AL32" s="71">
        <f t="shared" si="7"/>
        <v>78.592730234437084</v>
      </c>
      <c r="AM32" s="71">
        <f t="shared" si="7"/>
        <v>83.819976513315012</v>
      </c>
      <c r="AN32" s="71">
        <f t="shared" si="7"/>
        <v>85.528340670087829</v>
      </c>
      <c r="AO32" s="71">
        <f t="shared" si="7"/>
        <v>88.553216927909403</v>
      </c>
      <c r="AP32" s="71">
        <f t="shared" si="7"/>
        <v>91.809109481438867</v>
      </c>
      <c r="AQ32" s="71">
        <f t="shared" si="7"/>
        <v>90.251489199453189</v>
      </c>
      <c r="AR32" s="71">
        <f t="shared" si="7"/>
        <v>85.972404538209588</v>
      </c>
      <c r="AS32" s="71">
        <f t="shared" si="7"/>
        <v>84.475027445551092</v>
      </c>
      <c r="AT32" s="71">
        <f t="shared" si="7"/>
        <v>87.870280667536377</v>
      </c>
      <c r="AU32" s="71">
        <f t="shared" si="7"/>
        <v>99.200821847129845</v>
      </c>
      <c r="AV32" s="71">
        <f t="shared" si="7"/>
        <v>108.85003857028036</v>
      </c>
      <c r="AW32" s="71">
        <f t="shared" si="7"/>
        <v>116.06393144788086</v>
      </c>
      <c r="AX32" s="71">
        <f t="shared" si="7"/>
        <v>118.32760600172415</v>
      </c>
      <c r="AY32" s="71">
        <f t="shared" si="7"/>
        <v>120.45824666159328</v>
      </c>
      <c r="AZ32" s="71">
        <f t="shared" si="7"/>
        <v>120.83138548441684</v>
      </c>
      <c r="BA32" s="71">
        <f t="shared" si="7"/>
        <v>122.80629717687819</v>
      </c>
      <c r="BB32" s="71">
        <f t="shared" si="7"/>
        <v>123.99228104992309</v>
      </c>
      <c r="BC32" s="71">
        <f t="shared" si="7"/>
        <v>127.97056398257922</v>
      </c>
      <c r="BD32" s="71">
        <f t="shared" si="7"/>
        <v>130.13292271004786</v>
      </c>
      <c r="BE32" s="71">
        <f t="shared" si="7"/>
        <v>135.69345647724381</v>
      </c>
      <c r="BF32" s="71">
        <f t="shared" si="7"/>
        <v>140.20557862618588</v>
      </c>
      <c r="BG32" s="71">
        <f t="shared" si="7"/>
        <v>143.70801101636533</v>
      </c>
      <c r="BH32" s="71">
        <f t="shared" si="7"/>
        <v>148.05646462494391</v>
      </c>
      <c r="BI32" s="71">
        <f t="shared" si="7"/>
        <v>151.67894197551416</v>
      </c>
      <c r="BJ32" s="71">
        <f t="shared" si="7"/>
        <v>152.50362028164074</v>
      </c>
      <c r="BK32" s="71">
        <f t="shared" si="7"/>
        <v>157.85644762637881</v>
      </c>
      <c r="BL32" s="71">
        <f t="shared" si="7"/>
        <v>165.95372598168538</v>
      </c>
      <c r="BM32" s="71">
        <f t="shared" si="7"/>
        <v>178.90466167462921</v>
      </c>
      <c r="BN32" s="71">
        <f t="shared" si="7"/>
        <v>182.30572344134055</v>
      </c>
      <c r="BO32" s="71">
        <f t="shared" si="7"/>
        <v>186.63130812643629</v>
      </c>
      <c r="BP32" s="71">
        <f t="shared" si="7"/>
        <v>192.15416895912136</v>
      </c>
      <c r="BQ32" s="71">
        <f t="shared" si="7"/>
        <v>191.80401978434668</v>
      </c>
      <c r="BR32" s="71">
        <f t="shared" si="7"/>
        <v>194.06213187515567</v>
      </c>
      <c r="BS32" s="71">
        <f t="shared" si="7"/>
        <v>196.56023669792773</v>
      </c>
      <c r="BT32" s="71">
        <f t="shared" si="7"/>
        <v>194.12034804125082</v>
      </c>
      <c r="BU32" s="71">
        <f t="shared" si="7"/>
        <v>195.39631547986284</v>
      </c>
      <c r="BV32" s="71">
        <f t="shared" si="7"/>
        <v>197.29190543326592</v>
      </c>
      <c r="BW32" s="71">
        <f t="shared" si="7"/>
        <v>202.39513932342851</v>
      </c>
      <c r="BX32" s="71">
        <f t="shared" si="7"/>
        <v>208.62630556201259</v>
      </c>
      <c r="BY32" s="71">
        <f t="shared" si="7"/>
        <v>219.22394277746162</v>
      </c>
      <c r="BZ32" s="71">
        <f t="shared" si="7"/>
        <v>227.35431683541532</v>
      </c>
      <c r="CA32" s="71">
        <f t="shared" si="7"/>
        <v>232.3463735427809</v>
      </c>
      <c r="CB32" s="71">
        <f t="shared" si="7"/>
        <v>237.37054590403858</v>
      </c>
      <c r="CC32" s="103">
        <f t="shared" si="7"/>
        <v>243.88066505883853</v>
      </c>
    </row>
    <row r="33" spans="2:81" x14ac:dyDescent="0.4">
      <c r="B33" s="104"/>
      <c r="C33" s="104"/>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6"/>
    </row>
    <row r="34" spans="2:81" x14ac:dyDescent="0.4">
      <c r="AL34" s="123"/>
      <c r="AT34" s="124"/>
      <c r="CC34" s="111"/>
    </row>
    <row r="35" spans="2:81" ht="30" x14ac:dyDescent="0.4">
      <c r="B35" s="102" t="s">
        <v>210</v>
      </c>
      <c r="CC35" s="111"/>
    </row>
    <row r="36" spans="2:81" x14ac:dyDescent="0.4">
      <c r="B36" s="65" t="s">
        <v>202</v>
      </c>
      <c r="AH36" s="89">
        <v>1.1138272711690782E-2</v>
      </c>
      <c r="AI36" s="89">
        <v>1.3754971230853391E-2</v>
      </c>
      <c r="AJ36" s="89">
        <v>1.302902232300431E-2</v>
      </c>
      <c r="AK36" s="89">
        <v>1.3812681265016374E-2</v>
      </c>
      <c r="AL36" s="89">
        <v>1.4166401952462949E-2</v>
      </c>
      <c r="AM36" s="89">
        <v>1.4333112452766535E-2</v>
      </c>
      <c r="AN36" s="89">
        <v>1.4450533038123027E-2</v>
      </c>
      <c r="AO36" s="89">
        <v>1.4027116508510861E-2</v>
      </c>
      <c r="AP36" s="89">
        <v>1.339449724096177E-2</v>
      </c>
      <c r="AQ36" s="89">
        <v>1.2261908890912006E-2</v>
      </c>
      <c r="AR36" s="89">
        <v>1.1140930769038632E-2</v>
      </c>
      <c r="AS36" s="89">
        <v>1.0394224682295635E-2</v>
      </c>
      <c r="AT36" s="89">
        <v>1.0116971133603249E-2</v>
      </c>
      <c r="AU36" s="89">
        <v>1.1304698656119662E-2</v>
      </c>
      <c r="AV36" s="89">
        <v>1.2608632937882227E-2</v>
      </c>
      <c r="AW36" s="89">
        <v>1.3026040479506715E-2</v>
      </c>
      <c r="AX36" s="89">
        <v>1.258147594042784E-2</v>
      </c>
      <c r="AY36" s="89">
        <v>1.2388813433243261E-2</v>
      </c>
      <c r="AZ36" s="89">
        <v>1.2016726312428672E-2</v>
      </c>
      <c r="BA36" s="89">
        <v>1.1628081783709346E-2</v>
      </c>
      <c r="BB36" s="89">
        <v>1.1350497204577131E-2</v>
      </c>
      <c r="BC36" s="89">
        <v>1.1850206930413273E-2</v>
      </c>
      <c r="BD36" s="89">
        <v>1.1359466170439031E-2</v>
      </c>
      <c r="BE36" s="89">
        <v>1.1407691115781604E-2</v>
      </c>
      <c r="BF36" s="89">
        <v>1.1313486824707142E-2</v>
      </c>
      <c r="BG36" s="89">
        <v>3.7792334456359026E-3</v>
      </c>
      <c r="BH36" s="89">
        <v>3.1944781617049846E-3</v>
      </c>
      <c r="BI36" s="89">
        <v>2.4508705206621167E-3</v>
      </c>
      <c r="BJ36" s="89">
        <v>2.0399374200278861E-3</v>
      </c>
      <c r="BK36" s="89">
        <v>1.7730843896292194E-3</v>
      </c>
      <c r="BL36" s="89">
        <v>1.6286835944445415E-3</v>
      </c>
      <c r="BM36" s="89">
        <v>1.3269803713128515E-3</v>
      </c>
      <c r="BN36" s="89">
        <v>1.1409192009420898E-3</v>
      </c>
      <c r="BO36" s="89">
        <v>1.0572606076570898E-3</v>
      </c>
      <c r="BP36" s="89">
        <v>9.7608128461106286E-4</v>
      </c>
      <c r="BQ36" s="89">
        <v>9.0574556073030291E-4</v>
      </c>
      <c r="BR36" s="89">
        <v>9.8028787328647117E-4</v>
      </c>
      <c r="BS36" s="89">
        <v>9.8883665664678631E-4</v>
      </c>
      <c r="BT36" s="89">
        <v>9.701020488721763E-4</v>
      </c>
      <c r="BU36" s="89">
        <v>9.6425748740139414E-4</v>
      </c>
      <c r="BV36" s="89">
        <v>9.9226100874338485E-4</v>
      </c>
      <c r="BW36" s="89">
        <v>1.0418344277925051E-3</v>
      </c>
      <c r="BX36" s="89">
        <v>1.0941114585413E-3</v>
      </c>
      <c r="BY36" s="89">
        <v>1.0855519755734605E-3</v>
      </c>
      <c r="BZ36" s="89">
        <v>1.1206717840847404E-3</v>
      </c>
      <c r="CA36" s="89">
        <v>1.1520645555760996E-3</v>
      </c>
      <c r="CB36" s="89">
        <v>1.1800241549779393E-3</v>
      </c>
      <c r="CC36" s="90">
        <v>1.1854740464490789E-3</v>
      </c>
    </row>
    <row r="37" spans="2:81" x14ac:dyDescent="0.4">
      <c r="B37" s="65" t="s">
        <v>203</v>
      </c>
      <c r="AH37" s="89">
        <v>2.2847463649683788E-2</v>
      </c>
      <c r="AI37" s="89">
        <v>2.0717453310080448E-2</v>
      </c>
      <c r="AJ37" s="89">
        <v>2.3509949040422373E-2</v>
      </c>
      <c r="AK37" s="89">
        <v>2.792052465738518E-2</v>
      </c>
      <c r="AL37" s="89">
        <v>3.0111535840165484E-2</v>
      </c>
      <c r="AM37" s="89">
        <v>3.2346767091505288E-2</v>
      </c>
      <c r="AN37" s="89">
        <v>3.3255129903744879E-2</v>
      </c>
      <c r="AO37" s="89">
        <v>3.3152105517074697E-2</v>
      </c>
      <c r="AP37" s="89">
        <v>3.3677577849608988E-2</v>
      </c>
      <c r="AQ37" s="89">
        <v>3.0486213911579622E-2</v>
      </c>
      <c r="AR37" s="89">
        <v>2.615033166874314E-2</v>
      </c>
      <c r="AS37" s="89">
        <v>2.4420391205513089E-2</v>
      </c>
      <c r="AT37" s="89">
        <v>2.6346754145753083E-2</v>
      </c>
      <c r="AU37" s="89">
        <v>3.1742822248522901E-2</v>
      </c>
      <c r="AV37" s="89">
        <v>3.6916734573203269E-2</v>
      </c>
      <c r="AW37" s="89">
        <v>3.9135542819116666E-2</v>
      </c>
      <c r="AX37" s="89">
        <v>3.8803261519428048E-2</v>
      </c>
      <c r="AY37" s="89">
        <v>3.8792429559325006E-2</v>
      </c>
      <c r="AZ37" s="89">
        <v>3.719941489872268E-2</v>
      </c>
      <c r="BA37" s="89">
        <v>3.4709426090177707E-2</v>
      </c>
      <c r="BB37" s="89">
        <v>3.2986409741927153E-2</v>
      </c>
      <c r="BC37" s="89">
        <v>3.1003557779156643E-2</v>
      </c>
      <c r="BD37" s="89">
        <v>2.8649946750264565E-2</v>
      </c>
      <c r="BE37" s="89">
        <v>2.8229369434630176E-2</v>
      </c>
      <c r="BF37" s="89">
        <v>2.7605860097410131E-2</v>
      </c>
      <c r="BG37" s="89">
        <v>2.724848951339244E-2</v>
      </c>
      <c r="BH37" s="89">
        <v>2.6748520840469085E-2</v>
      </c>
      <c r="BI37" s="89">
        <v>2.6051183191114255E-2</v>
      </c>
      <c r="BJ37" s="89">
        <v>2.5703025068166404E-2</v>
      </c>
      <c r="BK37" s="89">
        <v>2.569001168247316E-2</v>
      </c>
      <c r="BL37" s="89">
        <v>2.7221229569717949E-2</v>
      </c>
      <c r="BM37" s="89">
        <v>3.1632117158596429E-2</v>
      </c>
      <c r="BN37" s="89">
        <v>3.150096844911101E-2</v>
      </c>
      <c r="BO37" s="89">
        <v>3.1730381709713242E-2</v>
      </c>
      <c r="BP37" s="89">
        <v>3.1901734148690249E-2</v>
      </c>
      <c r="BQ37" s="89">
        <v>2.8691417296832843E-2</v>
      </c>
      <c r="BR37" s="89">
        <v>2.7930205465233143E-2</v>
      </c>
      <c r="BS37" s="89">
        <v>2.7628585431610869E-2</v>
      </c>
      <c r="BT37" s="89">
        <v>2.672773194791046E-2</v>
      </c>
      <c r="BU37" s="89">
        <v>2.6975622826200033E-2</v>
      </c>
      <c r="BV37" s="89">
        <v>2.7547885123572084E-2</v>
      </c>
      <c r="BW37" s="89">
        <v>2.9721745392522234E-2</v>
      </c>
      <c r="BX37" s="89">
        <v>4.0278629988155519E-2</v>
      </c>
      <c r="BY37" s="89">
        <v>3.842722288504738E-2</v>
      </c>
      <c r="BZ37" s="89">
        <v>3.6934559373266188E-2</v>
      </c>
      <c r="CA37" s="89">
        <v>3.7011577371209907E-2</v>
      </c>
      <c r="CB37" s="89">
        <v>3.7520804918559303E-2</v>
      </c>
      <c r="CC37" s="90">
        <v>3.8220366906583002E-2</v>
      </c>
    </row>
    <row r="38" spans="2:81" x14ac:dyDescent="0.4">
      <c r="B38" s="65" t="s">
        <v>192</v>
      </c>
      <c r="AH38" s="89">
        <v>4.8621171747352428E-2</v>
      </c>
      <c r="AI38" s="89">
        <v>4.6355524440810307E-2</v>
      </c>
      <c r="AJ38" s="89">
        <v>4.8253128000765262E-2</v>
      </c>
      <c r="AK38" s="89">
        <v>5.1241598717894896E-2</v>
      </c>
      <c r="AL38" s="89">
        <v>5.2410546003490953E-2</v>
      </c>
      <c r="AM38" s="89">
        <v>5.207481613123463E-2</v>
      </c>
      <c r="AN38" s="89">
        <v>5.1466910703070405E-2</v>
      </c>
      <c r="AO38" s="89">
        <v>5.1426168117666836E-2</v>
      </c>
      <c r="AP38" s="89">
        <v>5.1560908515122676E-2</v>
      </c>
      <c r="AQ38" s="89">
        <v>4.864831024921995E-2</v>
      </c>
      <c r="AR38" s="89">
        <v>4.5702824057673667E-2</v>
      </c>
      <c r="AS38" s="89">
        <v>4.5252617531987609E-2</v>
      </c>
      <c r="AT38" s="89">
        <v>4.6774375996337485E-2</v>
      </c>
      <c r="AU38" s="89">
        <v>4.9704547346215412E-2</v>
      </c>
      <c r="AV38" s="89">
        <v>5.2570409872971E-2</v>
      </c>
      <c r="AW38" s="89">
        <v>5.3420668010947678E-2</v>
      </c>
      <c r="AX38" s="89">
        <v>5.222977301665082E-2</v>
      </c>
      <c r="AY38" s="89">
        <v>5.1550032437317587E-2</v>
      </c>
      <c r="AZ38" s="89">
        <v>5.0975238962856537E-2</v>
      </c>
      <c r="BA38" s="89">
        <v>5.0651634189301568E-2</v>
      </c>
      <c r="BB38" s="89">
        <v>5.0290838907611553E-2</v>
      </c>
      <c r="BC38" s="89">
        <v>5.1177678831329572E-2</v>
      </c>
      <c r="BD38" s="89">
        <v>5.1535605424734968E-2</v>
      </c>
      <c r="BE38" s="89">
        <v>5.3384059113858032E-2</v>
      </c>
      <c r="BF38" s="89">
        <v>5.2473271044847405E-2</v>
      </c>
      <c r="BG38" s="89">
        <v>5.2217903374272477E-2</v>
      </c>
      <c r="BH38" s="89">
        <v>5.3295591179869477E-2</v>
      </c>
      <c r="BI38" s="89">
        <v>5.3186614393062943E-2</v>
      </c>
      <c r="BJ38" s="89">
        <v>5.2377134124196249E-2</v>
      </c>
      <c r="BK38" s="89">
        <v>5.3125608596175558E-2</v>
      </c>
      <c r="BL38" s="89">
        <v>5.7464472967550813E-2</v>
      </c>
      <c r="BM38" s="89">
        <v>6.1948485310316916E-2</v>
      </c>
      <c r="BN38" s="89">
        <v>6.1758794845804925E-2</v>
      </c>
      <c r="BO38" s="89">
        <v>6.2390218042064224E-2</v>
      </c>
      <c r="BP38" s="89">
        <v>6.3722062148441588E-2</v>
      </c>
      <c r="BQ38" s="89">
        <v>6.1296122430893989E-2</v>
      </c>
      <c r="BR38" s="89">
        <v>6.0898589988476484E-2</v>
      </c>
      <c r="BS38" s="89">
        <v>6.0085567196060549E-2</v>
      </c>
      <c r="BT38" s="89">
        <v>5.8504306950243716E-2</v>
      </c>
      <c r="BU38" s="89">
        <v>5.7563807568458934E-2</v>
      </c>
      <c r="BV38" s="89">
        <v>5.6380173535837533E-2</v>
      </c>
      <c r="BW38" s="89">
        <v>5.5750958821834708E-2</v>
      </c>
      <c r="BX38" s="89">
        <v>5.9769073169013892E-2</v>
      </c>
      <c r="BY38" s="89">
        <v>5.7300896588064344E-2</v>
      </c>
      <c r="BZ38" s="89">
        <v>5.7543907882314664E-2</v>
      </c>
      <c r="CA38" s="89">
        <v>5.8095951880190462E-2</v>
      </c>
      <c r="CB38" s="89">
        <v>5.8052544118099479E-2</v>
      </c>
      <c r="CC38" s="90">
        <v>5.829344350575115E-2</v>
      </c>
    </row>
    <row r="39" spans="2:81" ht="26.25" customHeight="1" x14ac:dyDescent="0.4">
      <c r="B39" s="65" t="s">
        <v>204</v>
      </c>
      <c r="D39" s="125"/>
      <c r="E39" s="125"/>
      <c r="F39" s="125"/>
      <c r="G39" s="125"/>
      <c r="H39" s="125"/>
      <c r="I39" s="125"/>
      <c r="J39" s="125"/>
      <c r="K39" s="89">
        <v>2.9823664707385639E-2</v>
      </c>
      <c r="L39" s="89">
        <v>2.854508487398931E-2</v>
      </c>
      <c r="M39" s="89">
        <v>2.9454642428552377E-2</v>
      </c>
      <c r="N39" s="89">
        <v>3.6775991425509115E-2</v>
      </c>
      <c r="O39" s="89">
        <v>3.5837824792856569E-2</v>
      </c>
      <c r="P39" s="89">
        <v>3.4084422412498122E-2</v>
      </c>
      <c r="Q39" s="89">
        <v>3.7499999999999999E-2</v>
      </c>
      <c r="R39" s="89">
        <v>3.7944972826086956E-2</v>
      </c>
      <c r="S39" s="89">
        <v>4.1165596114679605E-2</v>
      </c>
      <c r="T39" s="89">
        <v>3.9268292682926829E-2</v>
      </c>
      <c r="U39" s="89">
        <v>4.4622120184735312E-2</v>
      </c>
      <c r="V39" s="89">
        <v>4.3870144173007608E-2</v>
      </c>
      <c r="W39" s="89">
        <v>4.6503751440600233E-2</v>
      </c>
      <c r="X39" s="89">
        <v>4.6367950746077212E-2</v>
      </c>
      <c r="Y39" s="89">
        <v>4.5191286910706563E-2</v>
      </c>
      <c r="Z39" s="89">
        <v>4.3673144203124459E-2</v>
      </c>
      <c r="AA39" s="89">
        <v>4.5687652906382582E-2</v>
      </c>
      <c r="AB39" s="89">
        <v>4.5203329047973473E-2</v>
      </c>
      <c r="AC39" s="89">
        <v>4.6528411492614823E-2</v>
      </c>
      <c r="AD39" s="89">
        <v>5.0125121024041749E-2</v>
      </c>
      <c r="AE39" s="89">
        <v>5.4514870750327057E-2</v>
      </c>
      <c r="AF39" s="89">
        <v>5.4952248793716768E-2</v>
      </c>
      <c r="AG39" s="89">
        <v>5.4734862866337615E-2</v>
      </c>
      <c r="AH39" s="89">
        <v>5.4436354741843662E-2</v>
      </c>
      <c r="AI39" s="89">
        <v>5.1384147837578394E-2</v>
      </c>
      <c r="AJ39" s="89">
        <v>5.4371133789139242E-2</v>
      </c>
      <c r="AK39" s="89">
        <v>5.6603963586562472E-2</v>
      </c>
      <c r="AL39" s="89">
        <v>5.5668836151421687E-2</v>
      </c>
      <c r="AM39" s="89">
        <v>5.5336299807700905E-2</v>
      </c>
      <c r="AN39" s="89">
        <v>5.409098215720945E-2</v>
      </c>
      <c r="AO39" s="89">
        <v>5.2994891262264275E-2</v>
      </c>
      <c r="AP39" s="89">
        <v>5.3266340507946826E-2</v>
      </c>
      <c r="AQ39" s="89">
        <v>4.9722167098199703E-2</v>
      </c>
      <c r="AR39" s="89">
        <v>4.5663310730459851E-2</v>
      </c>
      <c r="AS39" s="89">
        <v>4.4083494589433489E-2</v>
      </c>
      <c r="AT39" s="89">
        <v>4.4962714492255952E-2</v>
      </c>
      <c r="AU39" s="89">
        <v>4.9314691399474003E-2</v>
      </c>
      <c r="AV39" s="89">
        <v>5.0629467689377386E-2</v>
      </c>
      <c r="AW39" s="89">
        <v>5.0639474122363255E-2</v>
      </c>
      <c r="AX39" s="89">
        <v>4.8624485515058803E-2</v>
      </c>
      <c r="AY39" s="89">
        <v>4.713456155771184E-2</v>
      </c>
      <c r="AZ39" s="89">
        <v>4.5803827174175214E-2</v>
      </c>
      <c r="BA39" s="89">
        <v>4.4801930901489109E-2</v>
      </c>
      <c r="BB39" s="89">
        <v>4.4576544596141437E-2</v>
      </c>
      <c r="BC39" s="89">
        <v>4.4509470682276453E-2</v>
      </c>
      <c r="BD39" s="89">
        <v>4.3162577684342847E-2</v>
      </c>
      <c r="BE39" s="89">
        <v>4.4540565325426031E-2</v>
      </c>
      <c r="BF39" s="89">
        <v>4.4482775551380714E-2</v>
      </c>
      <c r="BG39" s="89">
        <v>4.4128292676360391E-2</v>
      </c>
      <c r="BH39" s="89">
        <v>4.3763909493881439E-2</v>
      </c>
      <c r="BI39" s="89">
        <v>4.2969953522385272E-2</v>
      </c>
      <c r="BJ39" s="89">
        <v>4.2427259194493805E-2</v>
      </c>
      <c r="BK39" s="89">
        <v>4.3033500391294707E-2</v>
      </c>
      <c r="BL39" s="89">
        <v>4.6204328790473051E-2</v>
      </c>
      <c r="BM39" s="89">
        <v>4.9898759667385106E-2</v>
      </c>
      <c r="BN39" s="89">
        <v>4.9456055125964619E-2</v>
      </c>
      <c r="BO39" s="89">
        <v>5.0595658575237956E-2</v>
      </c>
      <c r="BP39" s="89">
        <v>5.1846577176615553E-2</v>
      </c>
      <c r="BQ39" s="89">
        <v>5.0759770258305595E-2</v>
      </c>
      <c r="BR39" s="89">
        <v>5.0442591780484193E-2</v>
      </c>
      <c r="BS39" s="89">
        <v>5.0389761373341009E-2</v>
      </c>
      <c r="BT39" s="89">
        <v>4.9525108735203993E-2</v>
      </c>
      <c r="BU39" s="89">
        <v>4.8990859901121731E-2</v>
      </c>
      <c r="BV39" s="89">
        <v>4.8430025641899473E-2</v>
      </c>
      <c r="BW39" s="89">
        <v>4.8051155262779248E-2</v>
      </c>
      <c r="BX39" s="89">
        <v>5.2388985386805476E-2</v>
      </c>
      <c r="BY39" s="89">
        <v>5.0175404384618275E-2</v>
      </c>
      <c r="BZ39" s="89">
        <v>5.0589556689094435E-2</v>
      </c>
      <c r="CA39" s="89">
        <v>5.1309870261661193E-2</v>
      </c>
      <c r="CB39" s="89">
        <v>5.1574846497418975E-2</v>
      </c>
      <c r="CC39" s="90">
        <v>5.1892759298717832E-2</v>
      </c>
    </row>
    <row r="40" spans="2:81" x14ac:dyDescent="0.4">
      <c r="B40" s="65" t="s">
        <v>205</v>
      </c>
      <c r="D40" s="125"/>
      <c r="E40" s="125"/>
      <c r="F40" s="125"/>
      <c r="G40" s="125"/>
      <c r="H40" s="125"/>
      <c r="I40" s="125"/>
      <c r="J40" s="125"/>
      <c r="K40" s="89">
        <v>5.8318425760286218E-3</v>
      </c>
      <c r="L40" s="89">
        <v>5.7354957681214243E-3</v>
      </c>
      <c r="M40" s="89">
        <v>5.3157918129694655E-3</v>
      </c>
      <c r="N40" s="89">
        <v>5.6505894962486604E-3</v>
      </c>
      <c r="O40" s="89">
        <v>6.375191054621511E-3</v>
      </c>
      <c r="P40" s="89">
        <v>6.7410244855039807E-3</v>
      </c>
      <c r="Q40" s="89">
        <v>6.0829067121729238E-3</v>
      </c>
      <c r="R40" s="89">
        <v>6.7866847826086952E-3</v>
      </c>
      <c r="S40" s="89">
        <v>6.8118439605201319E-3</v>
      </c>
      <c r="T40" s="89">
        <v>6.4074605451936873E-3</v>
      </c>
      <c r="U40" s="89">
        <v>6.5645105315144565E-3</v>
      </c>
      <c r="V40" s="89">
        <v>7.4464357228674408E-3</v>
      </c>
      <c r="W40" s="89">
        <v>9.0716654514664714E-3</v>
      </c>
      <c r="X40" s="89">
        <v>9.1688400530163753E-3</v>
      </c>
      <c r="Y40" s="89">
        <v>9.2537254747768662E-3</v>
      </c>
      <c r="Z40" s="89">
        <v>9.7647996120405981E-3</v>
      </c>
      <c r="AA40" s="89">
        <v>1.0623703199033788E-2</v>
      </c>
      <c r="AB40" s="89">
        <v>1.1439204276338046E-2</v>
      </c>
      <c r="AC40" s="89">
        <v>1.1766766101858674E-2</v>
      </c>
      <c r="AD40" s="89">
        <v>1.2313368188257356E-2</v>
      </c>
      <c r="AE40" s="89">
        <v>1.367098878897776E-2</v>
      </c>
      <c r="AF40" s="89">
        <v>1.4664882189272003E-2</v>
      </c>
      <c r="AG40" s="89">
        <v>1.5122368666871569E-2</v>
      </c>
      <c r="AH40" s="89">
        <v>1.4009815197422861E-2</v>
      </c>
      <c r="AI40" s="89">
        <v>1.2655557899177388E-2</v>
      </c>
      <c r="AJ40" s="89">
        <v>1.4332813160740816E-2</v>
      </c>
      <c r="AK40" s="89">
        <v>1.9661007277316792E-2</v>
      </c>
      <c r="AL40" s="89">
        <v>2.4202645568962407E-2</v>
      </c>
      <c r="AM40" s="89">
        <v>2.6410379678905235E-2</v>
      </c>
      <c r="AN40" s="89">
        <v>2.795681640230022E-2</v>
      </c>
      <c r="AO40" s="89">
        <v>2.8877116443336449E-2</v>
      </c>
      <c r="AP40" s="89">
        <v>2.8932679259203956E-2</v>
      </c>
      <c r="AQ40" s="89">
        <v>2.6227990347751039E-2</v>
      </c>
      <c r="AR40" s="89">
        <v>2.3243647125061828E-2</v>
      </c>
      <c r="AS40" s="89">
        <v>2.259750553946531E-2</v>
      </c>
      <c r="AT40" s="89">
        <v>2.4756546960226736E-2</v>
      </c>
      <c r="AU40" s="89">
        <v>2.8391567203166771E-2</v>
      </c>
      <c r="AV40" s="89">
        <v>3.4629732230310697E-2</v>
      </c>
      <c r="AW40" s="89">
        <v>3.6924074334968429E-2</v>
      </c>
      <c r="AX40" s="89">
        <v>3.7043166326220379E-2</v>
      </c>
      <c r="AY40" s="89">
        <v>3.6926281785198543E-2</v>
      </c>
      <c r="AZ40" s="89">
        <v>3.5242049543794236E-2</v>
      </c>
      <c r="BA40" s="89">
        <v>3.2874796611155672E-2</v>
      </c>
      <c r="BB40" s="89">
        <v>3.0906739856501785E-2</v>
      </c>
      <c r="BC40" s="89">
        <v>2.9170180017456287E-2</v>
      </c>
      <c r="BD40" s="89">
        <v>2.6790213401728217E-2</v>
      </c>
      <c r="BE40" s="89">
        <v>2.6952674440911067E-2</v>
      </c>
      <c r="BF40" s="89">
        <v>2.6758797876112617E-2</v>
      </c>
      <c r="BG40" s="89">
        <v>2.6245194150692076E-2</v>
      </c>
      <c r="BH40" s="89">
        <v>2.6245532873939714E-2</v>
      </c>
      <c r="BI40" s="89">
        <v>2.5194997742433417E-2</v>
      </c>
      <c r="BJ40" s="89">
        <v>2.4982349108737898E-2</v>
      </c>
      <c r="BK40" s="89">
        <v>2.4702254651505325E-2</v>
      </c>
      <c r="BL40" s="89">
        <v>2.6046712597286914E-2</v>
      </c>
      <c r="BM40" s="89">
        <v>2.9943700051896366E-2</v>
      </c>
      <c r="BN40" s="89">
        <v>3.0016886229607329E-2</v>
      </c>
      <c r="BO40" s="89">
        <v>2.9901678624547158E-2</v>
      </c>
      <c r="BP40" s="89">
        <v>2.9815246519183367E-2</v>
      </c>
      <c r="BQ40" s="89">
        <v>2.5568581248879237E-2</v>
      </c>
      <c r="BR40" s="89">
        <v>2.4463610244237339E-2</v>
      </c>
      <c r="BS40" s="89">
        <v>2.3443707901084007E-2</v>
      </c>
      <c r="BT40" s="89">
        <v>2.228011172577617E-2</v>
      </c>
      <c r="BU40" s="89">
        <v>2.1875458325691013E-2</v>
      </c>
      <c r="BV40" s="89">
        <v>2.2081696520082454E-2</v>
      </c>
      <c r="BW40" s="89">
        <v>2.3983558983285906E-2</v>
      </c>
      <c r="BX40" s="89">
        <v>3.392754750491065E-2</v>
      </c>
      <c r="BY40" s="89">
        <v>3.2383736679575982E-2</v>
      </c>
      <c r="BZ40" s="89">
        <v>3.0620655231940599E-2</v>
      </c>
      <c r="CA40" s="89">
        <v>3.0304201262364508E-2</v>
      </c>
      <c r="CB40" s="89">
        <v>3.0427206106314126E-2</v>
      </c>
      <c r="CC40" s="90">
        <v>3.0773335159289643E-2</v>
      </c>
    </row>
    <row r="41" spans="2:81" x14ac:dyDescent="0.4">
      <c r="B41" s="65" t="s">
        <v>206</v>
      </c>
      <c r="D41" s="125"/>
      <c r="E41" s="125"/>
      <c r="F41" s="125"/>
      <c r="G41" s="125"/>
      <c r="H41" s="125"/>
      <c r="I41" s="125"/>
      <c r="J41" s="125"/>
      <c r="K41" s="89">
        <v>1.2507027855865065E-2</v>
      </c>
      <c r="L41" s="89">
        <v>1.2095134521726796E-2</v>
      </c>
      <c r="M41" s="89">
        <v>1.1947197653229033E-2</v>
      </c>
      <c r="N41" s="89">
        <v>1.2750267952840301E-2</v>
      </c>
      <c r="O41" s="89">
        <v>1.210280749738557E-2</v>
      </c>
      <c r="P41" s="89">
        <v>1.1367733213159082E-2</v>
      </c>
      <c r="Q41" s="89">
        <v>1.1632536973833903E-2</v>
      </c>
      <c r="R41" s="89">
        <v>1.1171875000000001E-2</v>
      </c>
      <c r="S41" s="89">
        <v>1.1261162462791793E-2</v>
      </c>
      <c r="T41" s="89">
        <v>1.0625538020086084E-2</v>
      </c>
      <c r="U41" s="89">
        <v>1.0811820924210474E-2</v>
      </c>
      <c r="V41" s="89">
        <v>1.0169703644373248E-2</v>
      </c>
      <c r="W41" s="89">
        <v>1.0035985605757696E-2</v>
      </c>
      <c r="X41" s="89">
        <v>1.2277138825943818E-2</v>
      </c>
      <c r="Y41" s="89">
        <v>1.2241969095269924E-2</v>
      </c>
      <c r="Z41" s="89">
        <v>9.544840486334822E-3</v>
      </c>
      <c r="AA41" s="89">
        <v>9.1836734693877542E-3</v>
      </c>
      <c r="AB41" s="89">
        <v>9.6366465931389134E-3</v>
      </c>
      <c r="AC41" s="89">
        <v>8.1895146193886551E-3</v>
      </c>
      <c r="AD41" s="89">
        <v>7.9004494450729181E-3</v>
      </c>
      <c r="AE41" s="89">
        <v>9.1286203984301262E-3</v>
      </c>
      <c r="AF41" s="89">
        <v>8.6711513401190442E-3</v>
      </c>
      <c r="AG41" s="89">
        <v>1.0700101848336377E-2</v>
      </c>
      <c r="AH41" s="89">
        <v>1.4160738169460476E-2</v>
      </c>
      <c r="AI41" s="89">
        <v>1.6788243244988357E-2</v>
      </c>
      <c r="AJ41" s="89">
        <v>1.6088152414311861E-2</v>
      </c>
      <c r="AK41" s="89">
        <v>1.6709833776417198E-2</v>
      </c>
      <c r="AL41" s="89">
        <v>1.6817002075735301E-2</v>
      </c>
      <c r="AM41" s="89">
        <v>1.700801618890032E-2</v>
      </c>
      <c r="AN41" s="89">
        <v>1.7124775085428652E-2</v>
      </c>
      <c r="AO41" s="89">
        <v>1.673338243765168E-2</v>
      </c>
      <c r="AP41" s="89">
        <v>1.6433963838542651E-2</v>
      </c>
      <c r="AQ41" s="89">
        <v>1.5446275605760819E-2</v>
      </c>
      <c r="AR41" s="89">
        <v>1.4087128639933773E-2</v>
      </c>
      <c r="AS41" s="89">
        <v>1.3386233290897517E-2</v>
      </c>
      <c r="AT41" s="89">
        <v>1.3518839823211134E-2</v>
      </c>
      <c r="AU41" s="89">
        <v>1.5045809648217192E-2</v>
      </c>
      <c r="AV41" s="89">
        <v>1.6836577464368372E-2</v>
      </c>
      <c r="AW41" s="89">
        <v>1.8018702852239398E-2</v>
      </c>
      <c r="AX41" s="89">
        <v>1.7946858635227578E-2</v>
      </c>
      <c r="AY41" s="89">
        <v>1.8670432086975469E-2</v>
      </c>
      <c r="AZ41" s="89">
        <v>1.9145503456038451E-2</v>
      </c>
      <c r="BA41" s="89">
        <v>1.9312414550543822E-2</v>
      </c>
      <c r="BB41" s="89">
        <v>1.9144461401472645E-2</v>
      </c>
      <c r="BC41" s="89">
        <v>2.0351792841166724E-2</v>
      </c>
      <c r="BD41" s="89">
        <v>2.1592227259367498E-2</v>
      </c>
      <c r="BE41" s="89">
        <v>2.1527879897932731E-2</v>
      </c>
      <c r="BF41" s="89">
        <v>2.0151044539471356E-2</v>
      </c>
      <c r="BG41" s="89">
        <v>1.2872139506248374E-2</v>
      </c>
      <c r="BH41" s="89">
        <v>1.3229147814222391E-2</v>
      </c>
      <c r="BI41" s="89">
        <v>1.3523716840020626E-2</v>
      </c>
      <c r="BJ41" s="89">
        <v>1.2710488309158835E-2</v>
      </c>
      <c r="BK41" s="89">
        <v>1.2852949625477903E-2</v>
      </c>
      <c r="BL41" s="89">
        <v>1.4063344743953373E-2</v>
      </c>
      <c r="BM41" s="89">
        <v>1.5065123120944754E-2</v>
      </c>
      <c r="BN41" s="89">
        <v>1.4927741140286077E-2</v>
      </c>
      <c r="BO41" s="89">
        <v>1.4680523159649387E-2</v>
      </c>
      <c r="BP41" s="89">
        <v>1.4938053885943934E-2</v>
      </c>
      <c r="BQ41" s="89">
        <v>1.4564933781272339E-2</v>
      </c>
      <c r="BR41" s="89">
        <v>1.4902881302274561E-2</v>
      </c>
      <c r="BS41" s="89">
        <v>1.4869520009893205E-2</v>
      </c>
      <c r="BT41" s="89">
        <v>1.4396920486046173E-2</v>
      </c>
      <c r="BU41" s="89">
        <v>1.4637369655247621E-2</v>
      </c>
      <c r="BV41" s="89">
        <v>1.4408597506171067E-2</v>
      </c>
      <c r="BW41" s="89">
        <v>1.4479824396084317E-2</v>
      </c>
      <c r="BX41" s="89">
        <v>1.4825281723994577E-2</v>
      </c>
      <c r="BY41" s="89">
        <v>1.425453038449088E-2</v>
      </c>
      <c r="BZ41" s="89">
        <v>1.4388927118630586E-2</v>
      </c>
      <c r="CA41" s="89">
        <v>1.4645522282950787E-2</v>
      </c>
      <c r="CB41" s="89">
        <v>1.4751320587903665E-2</v>
      </c>
      <c r="CC41" s="90">
        <v>1.5033190000775794E-2</v>
      </c>
    </row>
    <row r="42" spans="2:81" x14ac:dyDescent="0.4">
      <c r="B42" s="93" t="s">
        <v>133</v>
      </c>
      <c r="D42" s="126"/>
      <c r="E42" s="126"/>
      <c r="F42" s="126"/>
      <c r="G42" s="126"/>
      <c r="H42" s="126"/>
      <c r="I42" s="126"/>
      <c r="J42" s="126"/>
      <c r="K42" s="112">
        <f t="shared" ref="K42:AP42" si="8">SUM(K39:K41)</f>
        <v>4.8162535139279324E-2</v>
      </c>
      <c r="L42" s="112">
        <f t="shared" si="8"/>
        <v>4.6375715163837525E-2</v>
      </c>
      <c r="M42" s="112">
        <f t="shared" si="8"/>
        <v>4.6717631894750873E-2</v>
      </c>
      <c r="N42" s="112">
        <f t="shared" si="8"/>
        <v>5.5176848874598075E-2</v>
      </c>
      <c r="O42" s="112">
        <f t="shared" si="8"/>
        <v>5.4315823344863651E-2</v>
      </c>
      <c r="P42" s="112">
        <f t="shared" si="8"/>
        <v>5.2193180111161183E-2</v>
      </c>
      <c r="Q42" s="112">
        <f t="shared" si="8"/>
        <v>5.5215443686006824E-2</v>
      </c>
      <c r="R42" s="112">
        <f t="shared" si="8"/>
        <v>5.5903532608695655E-2</v>
      </c>
      <c r="S42" s="112">
        <f t="shared" si="8"/>
        <v>5.9238602537991528E-2</v>
      </c>
      <c r="T42" s="112">
        <f t="shared" si="8"/>
        <v>5.6301291248206597E-2</v>
      </c>
      <c r="U42" s="112">
        <f t="shared" si="8"/>
        <v>6.1998451640460236E-2</v>
      </c>
      <c r="V42" s="112">
        <f t="shared" si="8"/>
        <v>6.1486283540248293E-2</v>
      </c>
      <c r="W42" s="112">
        <f t="shared" si="8"/>
        <v>6.5611402497824392E-2</v>
      </c>
      <c r="X42" s="112">
        <f t="shared" si="8"/>
        <v>6.7813929625037406E-2</v>
      </c>
      <c r="Y42" s="112">
        <f t="shared" si="8"/>
        <v>6.668698148075336E-2</v>
      </c>
      <c r="Z42" s="112">
        <f t="shared" si="8"/>
        <v>6.2982784301499881E-2</v>
      </c>
      <c r="AA42" s="112">
        <f t="shared" si="8"/>
        <v>6.5495029574804131E-2</v>
      </c>
      <c r="AB42" s="112">
        <f t="shared" si="8"/>
        <v>6.6279179917450429E-2</v>
      </c>
      <c r="AC42" s="112">
        <f t="shared" si="8"/>
        <v>6.6484692213862148E-2</v>
      </c>
      <c r="AD42" s="112">
        <f t="shared" si="8"/>
        <v>7.0338938657372022E-2</v>
      </c>
      <c r="AE42" s="112">
        <f t="shared" si="8"/>
        <v>7.7314479937734937E-2</v>
      </c>
      <c r="AF42" s="112">
        <f t="shared" si="8"/>
        <v>7.8288282323107819E-2</v>
      </c>
      <c r="AG42" s="112">
        <f t="shared" si="8"/>
        <v>8.0557333381545568E-2</v>
      </c>
      <c r="AH42" s="112">
        <f t="shared" si="8"/>
        <v>8.2606908108727006E-2</v>
      </c>
      <c r="AI42" s="112">
        <f t="shared" si="8"/>
        <v>8.0827948981744141E-2</v>
      </c>
      <c r="AJ42" s="112">
        <f t="shared" si="8"/>
        <v>8.4792099364191909E-2</v>
      </c>
      <c r="AK42" s="112">
        <f t="shared" si="8"/>
        <v>9.2974804640296463E-2</v>
      </c>
      <c r="AL42" s="112">
        <f t="shared" si="8"/>
        <v>9.6688483796119398E-2</v>
      </c>
      <c r="AM42" s="112">
        <f t="shared" si="8"/>
        <v>9.875469567550646E-2</v>
      </c>
      <c r="AN42" s="112">
        <f t="shared" si="8"/>
        <v>9.9172573644938311E-2</v>
      </c>
      <c r="AO42" s="112">
        <f t="shared" si="8"/>
        <v>9.8605390143252411E-2</v>
      </c>
      <c r="AP42" s="112">
        <f t="shared" si="8"/>
        <v>9.8632983605693433E-2</v>
      </c>
      <c r="AQ42" s="112">
        <f t="shared" ref="AQ42:BV42" si="9">SUM(AQ39:AQ41)</f>
        <v>9.1396433051711551E-2</v>
      </c>
      <c r="AR42" s="112">
        <f t="shared" si="9"/>
        <v>8.2994086495455449E-2</v>
      </c>
      <c r="AS42" s="112">
        <f t="shared" si="9"/>
        <v>8.006723341979631E-2</v>
      </c>
      <c r="AT42" s="112">
        <f t="shared" si="9"/>
        <v>8.3238101275693824E-2</v>
      </c>
      <c r="AU42" s="112">
        <f t="shared" si="9"/>
        <v>9.2752068250857966E-2</v>
      </c>
      <c r="AV42" s="112">
        <f t="shared" si="9"/>
        <v>0.10209577738405645</v>
      </c>
      <c r="AW42" s="112">
        <f t="shared" si="9"/>
        <v>0.10558225130957109</v>
      </c>
      <c r="AX42" s="112">
        <f t="shared" si="9"/>
        <v>0.10361451047650676</v>
      </c>
      <c r="AY42" s="112">
        <f t="shared" si="9"/>
        <v>0.10273127542988586</v>
      </c>
      <c r="AZ42" s="112">
        <f t="shared" si="9"/>
        <v>0.1001913801740079</v>
      </c>
      <c r="BA42" s="112">
        <f t="shared" si="9"/>
        <v>9.6989142063188608E-2</v>
      </c>
      <c r="BB42" s="112">
        <f t="shared" si="9"/>
        <v>9.4627745854115874E-2</v>
      </c>
      <c r="BC42" s="112">
        <f t="shared" si="9"/>
        <v>9.403144354089947E-2</v>
      </c>
      <c r="BD42" s="112">
        <f t="shared" si="9"/>
        <v>9.1545018345438572E-2</v>
      </c>
      <c r="BE42" s="112">
        <f t="shared" si="9"/>
        <v>9.3021119664269819E-2</v>
      </c>
      <c r="BF42" s="112">
        <f t="shared" si="9"/>
        <v>9.1392617966964684E-2</v>
      </c>
      <c r="BG42" s="112">
        <f t="shared" si="9"/>
        <v>8.3245626333300848E-2</v>
      </c>
      <c r="BH42" s="112">
        <f t="shared" si="9"/>
        <v>8.3238590182043548E-2</v>
      </c>
      <c r="BI42" s="112">
        <f t="shared" si="9"/>
        <v>8.1688668104839324E-2</v>
      </c>
      <c r="BJ42" s="112">
        <f t="shared" si="9"/>
        <v>8.0120096612390529E-2</v>
      </c>
      <c r="BK42" s="112">
        <f t="shared" si="9"/>
        <v>8.0588704668277944E-2</v>
      </c>
      <c r="BL42" s="112">
        <f t="shared" si="9"/>
        <v>8.6314386131713342E-2</v>
      </c>
      <c r="BM42" s="112">
        <f t="shared" si="9"/>
        <v>9.4907582840226226E-2</v>
      </c>
      <c r="BN42" s="112">
        <f t="shared" si="9"/>
        <v>9.4400682495858035E-2</v>
      </c>
      <c r="BO42" s="112">
        <f t="shared" si="9"/>
        <v>9.5177860359434499E-2</v>
      </c>
      <c r="BP42" s="112">
        <f t="shared" si="9"/>
        <v>9.6599877581742849E-2</v>
      </c>
      <c r="BQ42" s="112">
        <f t="shared" si="9"/>
        <v>9.0893285288457179E-2</v>
      </c>
      <c r="BR42" s="112">
        <f t="shared" si="9"/>
        <v>8.9809083326996095E-2</v>
      </c>
      <c r="BS42" s="112">
        <f t="shared" si="9"/>
        <v>8.8702989284318232E-2</v>
      </c>
      <c r="BT42" s="112">
        <f t="shared" si="9"/>
        <v>8.6202140947026329E-2</v>
      </c>
      <c r="BU42" s="112">
        <f t="shared" si="9"/>
        <v>8.5503687882060364E-2</v>
      </c>
      <c r="BV42" s="112">
        <f t="shared" si="9"/>
        <v>8.4920319668152999E-2</v>
      </c>
      <c r="BW42" s="112">
        <f t="shared" ref="BW42:CC42" si="10">SUM(BW39:BW41)</f>
        <v>8.6514538642149474E-2</v>
      </c>
      <c r="BX42" s="112">
        <f t="shared" si="10"/>
        <v>0.1011418146157107</v>
      </c>
      <c r="BY42" s="112">
        <f t="shared" si="10"/>
        <v>9.6813671448685149E-2</v>
      </c>
      <c r="BZ42" s="112">
        <f t="shared" si="10"/>
        <v>9.5599139039665618E-2</v>
      </c>
      <c r="CA42" s="112">
        <f t="shared" si="10"/>
        <v>9.6259593806976476E-2</v>
      </c>
      <c r="CB42" s="112">
        <f t="shared" si="10"/>
        <v>9.6753373191636766E-2</v>
      </c>
      <c r="CC42" s="113">
        <f t="shared" si="10"/>
        <v>9.7699284458783273E-2</v>
      </c>
    </row>
    <row r="43" spans="2:81" ht="51" customHeight="1" x14ac:dyDescent="0.4">
      <c r="B43" s="102" t="s">
        <v>211</v>
      </c>
      <c r="CC43" s="111"/>
    </row>
    <row r="44" spans="2:81" x14ac:dyDescent="0.4">
      <c r="B44" s="65" t="s">
        <v>202</v>
      </c>
      <c r="AH44" s="89">
        <v>1.9886448187960839E-4</v>
      </c>
      <c r="AI44" s="89">
        <v>1.945246595599324E-4</v>
      </c>
      <c r="AJ44" s="89">
        <v>2.0207859997086171E-4</v>
      </c>
      <c r="AK44" s="89">
        <v>2.092645295892806E-4</v>
      </c>
      <c r="AL44" s="89">
        <v>2.1967803649295515E-4</v>
      </c>
      <c r="AM44" s="89">
        <v>2.1982266255078569E-4</v>
      </c>
      <c r="AN44" s="89">
        <v>2.1787516328203183E-4</v>
      </c>
      <c r="AO44" s="89">
        <v>2.2114870423472341E-4</v>
      </c>
      <c r="AP44" s="89">
        <v>2.2176895651528046E-4</v>
      </c>
      <c r="AQ44" s="89">
        <v>2.1799538958952803E-4</v>
      </c>
      <c r="AR44" s="89">
        <v>2.1002251129584781E-4</v>
      </c>
      <c r="AS44" s="89">
        <v>2.0700152309834449E-4</v>
      </c>
      <c r="AT44" s="89">
        <v>2.22976773447997E-4</v>
      </c>
      <c r="AU44" s="89">
        <v>2.5614755867261693E-4</v>
      </c>
      <c r="AV44" s="89">
        <v>3.1669181903525598E-4</v>
      </c>
      <c r="AW44" s="89">
        <v>4.1654609546971959E-4</v>
      </c>
      <c r="AX44" s="89">
        <v>4.4583906953734817E-4</v>
      </c>
      <c r="AY44" s="89">
        <v>5.0651992491833179E-4</v>
      </c>
      <c r="AZ44" s="89">
        <v>4.8159775440966332E-4</v>
      </c>
      <c r="BA44" s="89">
        <v>5.076863668933804E-4</v>
      </c>
      <c r="BB44" s="89">
        <v>5.2339711409929511E-4</v>
      </c>
      <c r="BC44" s="89">
        <v>5.3773795914032884E-4</v>
      </c>
      <c r="BD44" s="89">
        <v>6.0302193266087098E-4</v>
      </c>
      <c r="BE44" s="89">
        <v>5.9291528431732604E-4</v>
      </c>
      <c r="BF44" s="89">
        <v>6.3202768069758441E-4</v>
      </c>
      <c r="BG44" s="89">
        <v>6.2481082622363948E-4</v>
      </c>
      <c r="BH44" s="89">
        <v>6.3130625162966805E-4</v>
      </c>
      <c r="BI44" s="89">
        <v>6.519862226091437E-4</v>
      </c>
      <c r="BJ44" s="89">
        <v>6.5397789816417089E-4</v>
      </c>
      <c r="BK44" s="89">
        <v>6.6391619270393806E-4</v>
      </c>
      <c r="BL44" s="89">
        <v>7.0315605232742237E-4</v>
      </c>
      <c r="BM44" s="89">
        <v>7.6462173184942595E-4</v>
      </c>
      <c r="BN44" s="89">
        <v>7.5114502898049546E-4</v>
      </c>
      <c r="BO44" s="89">
        <v>7.8718897022821502E-4</v>
      </c>
      <c r="BP44" s="89">
        <v>8.065628351388367E-4</v>
      </c>
      <c r="BQ44" s="89">
        <v>8.1039848777161253E-4</v>
      </c>
      <c r="BR44" s="89">
        <v>9.1651942818886465E-4</v>
      </c>
      <c r="BS44" s="89">
        <v>9.4741523460041847E-4</v>
      </c>
      <c r="BT44" s="89">
        <v>9.4075959504672988E-4</v>
      </c>
      <c r="BU44" s="89">
        <v>9.4379739143936336E-4</v>
      </c>
      <c r="BV44" s="89">
        <v>9.7715695951245286E-4</v>
      </c>
      <c r="BW44" s="89">
        <v>1.0338953628712775E-3</v>
      </c>
      <c r="BX44" s="89">
        <v>1.0889710704085529E-3</v>
      </c>
      <c r="BY44" s="89">
        <v>1.0826594318013557E-3</v>
      </c>
      <c r="BZ44" s="89">
        <v>1.1190210462939123E-3</v>
      </c>
      <c r="CA44" s="89">
        <v>1.1511446631189024E-3</v>
      </c>
      <c r="CB44" s="89">
        <v>1.179505368280551E-3</v>
      </c>
      <c r="CC44" s="90">
        <v>1.1852864227095662E-3</v>
      </c>
    </row>
    <row r="45" spans="2:81" x14ac:dyDescent="0.4">
      <c r="B45" s="65" t="s">
        <v>203</v>
      </c>
      <c r="AH45" s="89">
        <v>2.1270913837085476E-2</v>
      </c>
      <c r="AI45" s="89">
        <v>1.908653089504243E-2</v>
      </c>
      <c r="AJ45" s="89">
        <v>2.1721639574076246E-2</v>
      </c>
      <c r="AK45" s="89">
        <v>2.5745066777051226E-2</v>
      </c>
      <c r="AL45" s="89">
        <v>2.7783716811744495E-2</v>
      </c>
      <c r="AM45" s="89">
        <v>2.9930872960370808E-2</v>
      </c>
      <c r="AN45" s="89">
        <v>3.0817351181478332E-2</v>
      </c>
      <c r="AO45" s="89">
        <v>3.0730378312931402E-2</v>
      </c>
      <c r="AP45" s="89">
        <v>3.1169592486022517E-2</v>
      </c>
      <c r="AQ45" s="89">
        <v>2.8118167085398594E-2</v>
      </c>
      <c r="AR45" s="89">
        <v>2.4243222977838909E-2</v>
      </c>
      <c r="AS45" s="89">
        <v>2.2369406721730954E-2</v>
      </c>
      <c r="AT45" s="89">
        <v>2.405136968502726E-2</v>
      </c>
      <c r="AU45" s="89">
        <v>2.9689292809874694E-2</v>
      </c>
      <c r="AV45" s="89">
        <v>3.4239326657008663E-2</v>
      </c>
      <c r="AW45" s="89">
        <v>3.6222659408884299E-2</v>
      </c>
      <c r="AX45" s="89">
        <v>3.5742872753644996E-2</v>
      </c>
      <c r="AY45" s="89">
        <v>3.5539572797886755E-2</v>
      </c>
      <c r="AZ45" s="89">
        <v>3.3835482573556022E-2</v>
      </c>
      <c r="BA45" s="89">
        <v>3.1293998926059462E-2</v>
      </c>
      <c r="BB45" s="89">
        <v>2.9642764434778521E-2</v>
      </c>
      <c r="BC45" s="89">
        <v>2.8099636290861936E-2</v>
      </c>
      <c r="BD45" s="89">
        <v>2.6802769383478722E-2</v>
      </c>
      <c r="BE45" s="89">
        <v>2.6475671471775274E-2</v>
      </c>
      <c r="BF45" s="89">
        <v>2.6321490415690013E-2</v>
      </c>
      <c r="BG45" s="89">
        <v>2.5927523038497574E-2</v>
      </c>
      <c r="BH45" s="89">
        <v>2.545345688671306E-2</v>
      </c>
      <c r="BI45" s="89">
        <v>2.468918081184595E-2</v>
      </c>
      <c r="BJ45" s="89">
        <v>2.4401203277661553E-2</v>
      </c>
      <c r="BK45" s="89">
        <v>2.442600021557001E-2</v>
      </c>
      <c r="BL45" s="89">
        <v>2.5904094858249321E-2</v>
      </c>
      <c r="BM45" s="89">
        <v>3.0055967916854026E-2</v>
      </c>
      <c r="BN45" s="89">
        <v>2.9868696024776813E-2</v>
      </c>
      <c r="BO45" s="89">
        <v>3.0118991178252522E-2</v>
      </c>
      <c r="BP45" s="89">
        <v>3.0292035207502961E-2</v>
      </c>
      <c r="BQ45" s="89">
        <v>2.8691417296832843E-2</v>
      </c>
      <c r="BR45" s="89">
        <v>2.7930205465233143E-2</v>
      </c>
      <c r="BS45" s="89">
        <v>2.7628585431610869E-2</v>
      </c>
      <c r="BT45" s="89">
        <v>2.672773194791046E-2</v>
      </c>
      <c r="BU45" s="89">
        <v>2.6975622826200033E-2</v>
      </c>
      <c r="BV45" s="89">
        <v>2.7547885123572084E-2</v>
      </c>
      <c r="BW45" s="89">
        <v>2.9721745392522234E-2</v>
      </c>
      <c r="BX45" s="89">
        <v>4.0278629988155519E-2</v>
      </c>
      <c r="BY45" s="89">
        <v>3.842722288504738E-2</v>
      </c>
      <c r="BZ45" s="89">
        <v>3.6934559373266188E-2</v>
      </c>
      <c r="CA45" s="89">
        <v>3.7011577371209907E-2</v>
      </c>
      <c r="CB45" s="89">
        <v>3.7520804918559303E-2</v>
      </c>
      <c r="CC45" s="90">
        <v>3.8220366906583002E-2</v>
      </c>
    </row>
    <row r="46" spans="2:81" x14ac:dyDescent="0.4">
      <c r="B46" s="65" t="s">
        <v>192</v>
      </c>
      <c r="AH46" s="89">
        <v>4.6370065013641333E-2</v>
      </c>
      <c r="AI46" s="89">
        <v>4.436684247775971E-2</v>
      </c>
      <c r="AJ46" s="89">
        <v>4.608108071318081E-2</v>
      </c>
      <c r="AK46" s="89">
        <v>4.8649395530479152E-2</v>
      </c>
      <c r="AL46" s="89">
        <v>4.9644370279562422E-2</v>
      </c>
      <c r="AM46" s="89">
        <v>4.9181337365596371E-2</v>
      </c>
      <c r="AN46" s="89">
        <v>4.8322125710064327E-2</v>
      </c>
      <c r="AO46" s="89">
        <v>4.8028378663083793E-2</v>
      </c>
      <c r="AP46" s="89">
        <v>4.792994684976952E-2</v>
      </c>
      <c r="AQ46" s="89">
        <v>4.5048153142984812E-2</v>
      </c>
      <c r="AR46" s="89">
        <v>4.2290087756499888E-2</v>
      </c>
      <c r="AS46" s="89">
        <v>4.1535854959605274E-2</v>
      </c>
      <c r="AT46" s="89">
        <v>4.2566462313085196E-2</v>
      </c>
      <c r="AU46" s="89">
        <v>4.5841277809532462E-2</v>
      </c>
      <c r="AV46" s="89">
        <v>4.8187271547062933E-2</v>
      </c>
      <c r="AW46" s="89">
        <v>4.8703729805904504E-2</v>
      </c>
      <c r="AX46" s="89">
        <v>4.7830431926836371E-2</v>
      </c>
      <c r="AY46" s="89">
        <v>4.7491123479277378E-2</v>
      </c>
      <c r="AZ46" s="89">
        <v>4.7092568490997189E-2</v>
      </c>
      <c r="BA46" s="89">
        <v>4.7063950849321946E-2</v>
      </c>
      <c r="BB46" s="89">
        <v>4.696841942959476E-2</v>
      </c>
      <c r="BC46" s="89">
        <v>4.8028808594287806E-2</v>
      </c>
      <c r="BD46" s="89">
        <v>4.8105460282762851E-2</v>
      </c>
      <c r="BE46" s="89">
        <v>5.0051346884484919E-2</v>
      </c>
      <c r="BF46" s="89">
        <v>5.0473724678457156E-2</v>
      </c>
      <c r="BG46" s="89">
        <v>5.0436670370110022E-2</v>
      </c>
      <c r="BH46" s="89">
        <v>5.1599223091949205E-2</v>
      </c>
      <c r="BI46" s="89">
        <v>5.1561440732167979E-2</v>
      </c>
      <c r="BJ46" s="89">
        <v>5.0702445635388747E-2</v>
      </c>
      <c r="BK46" s="89">
        <v>5.1493722079037865E-2</v>
      </c>
      <c r="BL46" s="89">
        <v>5.5753863803435146E-2</v>
      </c>
      <c r="BM46" s="89">
        <v>6.0160298387145324E-2</v>
      </c>
      <c r="BN46" s="89">
        <v>6.000379002204323E-2</v>
      </c>
      <c r="BO46" s="89">
        <v>6.0705141818005508E-2</v>
      </c>
      <c r="BP46" s="89">
        <v>6.2137174719533457E-2</v>
      </c>
      <c r="BQ46" s="89">
        <v>6.0960312223370103E-2</v>
      </c>
      <c r="BR46" s="89">
        <v>6.0572019105692362E-2</v>
      </c>
      <c r="BS46" s="89">
        <v>5.9764547273404814E-2</v>
      </c>
      <c r="BT46" s="89">
        <v>5.8193126847887411E-2</v>
      </c>
      <c r="BU46" s="89">
        <v>5.7249397847179098E-2</v>
      </c>
      <c r="BV46" s="89">
        <v>5.6163882374659017E-2</v>
      </c>
      <c r="BW46" s="89">
        <v>5.5637182520025016E-2</v>
      </c>
      <c r="BX46" s="89">
        <v>5.9767678962399304E-2</v>
      </c>
      <c r="BY46" s="89">
        <v>5.7300896588064344E-2</v>
      </c>
      <c r="BZ46" s="89">
        <v>5.7543907882314664E-2</v>
      </c>
      <c r="CA46" s="89">
        <v>5.8095951880190462E-2</v>
      </c>
      <c r="CB46" s="89">
        <v>5.8052544118099479E-2</v>
      </c>
      <c r="CC46" s="90">
        <v>5.829344350575115E-2</v>
      </c>
    </row>
    <row r="47" spans="2:81" x14ac:dyDescent="0.4">
      <c r="B47" s="93" t="s">
        <v>133</v>
      </c>
      <c r="AH47" s="112">
        <f t="shared" ref="AH47:CC47" si="11">SUM(AH44:AH46)</f>
        <v>6.7839843332606425E-2</v>
      </c>
      <c r="AI47" s="112">
        <f t="shared" si="11"/>
        <v>6.3647898032362066E-2</v>
      </c>
      <c r="AJ47" s="112">
        <f t="shared" si="11"/>
        <v>6.8004798887227921E-2</v>
      </c>
      <c r="AK47" s="112">
        <f t="shared" si="11"/>
        <v>7.460372683711966E-2</v>
      </c>
      <c r="AL47" s="112">
        <f t="shared" si="11"/>
        <v>7.7647765127799875E-2</v>
      </c>
      <c r="AM47" s="112">
        <f t="shared" si="11"/>
        <v>7.9332032988517959E-2</v>
      </c>
      <c r="AN47" s="112">
        <f t="shared" si="11"/>
        <v>7.9357352054824692E-2</v>
      </c>
      <c r="AO47" s="112">
        <f t="shared" si="11"/>
        <v>7.8979905680249915E-2</v>
      </c>
      <c r="AP47" s="112">
        <f t="shared" si="11"/>
        <v>7.9321308292307324E-2</v>
      </c>
      <c r="AQ47" s="112">
        <f t="shared" si="11"/>
        <v>7.3384315617972928E-2</v>
      </c>
      <c r="AR47" s="112">
        <f t="shared" si="11"/>
        <v>6.674333324563464E-2</v>
      </c>
      <c r="AS47" s="112">
        <f t="shared" si="11"/>
        <v>6.4112263204434569E-2</v>
      </c>
      <c r="AT47" s="112">
        <f t="shared" si="11"/>
        <v>6.6840808771560456E-2</v>
      </c>
      <c r="AU47" s="112">
        <f t="shared" si="11"/>
        <v>7.5786718178079776E-2</v>
      </c>
      <c r="AV47" s="112">
        <f t="shared" si="11"/>
        <v>8.2743290023106847E-2</v>
      </c>
      <c r="AW47" s="112">
        <f t="shared" si="11"/>
        <v>8.5342935310258522E-2</v>
      </c>
      <c r="AX47" s="112">
        <f t="shared" si="11"/>
        <v>8.4019143750018718E-2</v>
      </c>
      <c r="AY47" s="112">
        <f t="shared" si="11"/>
        <v>8.3537216202082459E-2</v>
      </c>
      <c r="AZ47" s="112">
        <f t="shared" si="11"/>
        <v>8.1409648818962871E-2</v>
      </c>
      <c r="BA47" s="112">
        <f t="shared" si="11"/>
        <v>7.8865636142274792E-2</v>
      </c>
      <c r="BB47" s="112">
        <f t="shared" si="11"/>
        <v>7.7134580978472575E-2</v>
      </c>
      <c r="BC47" s="112">
        <f t="shared" si="11"/>
        <v>7.6666182844290068E-2</v>
      </c>
      <c r="BD47" s="112">
        <f t="shared" si="11"/>
        <v>7.5511251598902443E-2</v>
      </c>
      <c r="BE47" s="112">
        <f t="shared" si="11"/>
        <v>7.7119933640577523E-2</v>
      </c>
      <c r="BF47" s="112">
        <f t="shared" si="11"/>
        <v>7.7427242774844751E-2</v>
      </c>
      <c r="BG47" s="112">
        <f t="shared" si="11"/>
        <v>7.6989004234831238E-2</v>
      </c>
      <c r="BH47" s="112">
        <f t="shared" si="11"/>
        <v>7.7683986230291935E-2</v>
      </c>
      <c r="BI47" s="112">
        <f t="shared" si="11"/>
        <v>7.6902607766623068E-2</v>
      </c>
      <c r="BJ47" s="112">
        <f t="shared" si="11"/>
        <v>7.5757626811214479E-2</v>
      </c>
      <c r="BK47" s="112">
        <f t="shared" si="11"/>
        <v>7.6583638487311811E-2</v>
      </c>
      <c r="BL47" s="112">
        <f t="shared" si="11"/>
        <v>8.236111471401189E-2</v>
      </c>
      <c r="BM47" s="112">
        <f t="shared" si="11"/>
        <v>9.0980888035848778E-2</v>
      </c>
      <c r="BN47" s="112">
        <f t="shared" si="11"/>
        <v>9.0623631075800543E-2</v>
      </c>
      <c r="BO47" s="112">
        <f t="shared" si="11"/>
        <v>9.1611321966486248E-2</v>
      </c>
      <c r="BP47" s="112">
        <f t="shared" si="11"/>
        <v>9.3235772762175262E-2</v>
      </c>
      <c r="BQ47" s="112">
        <f t="shared" si="11"/>
        <v>9.0462128007974554E-2</v>
      </c>
      <c r="BR47" s="112">
        <f t="shared" si="11"/>
        <v>8.941874399911437E-2</v>
      </c>
      <c r="BS47" s="112">
        <f t="shared" si="11"/>
        <v>8.8340547939616099E-2</v>
      </c>
      <c r="BT47" s="112">
        <f t="shared" si="11"/>
        <v>8.5861618390844607E-2</v>
      </c>
      <c r="BU47" s="112">
        <f t="shared" si="11"/>
        <v>8.5168818064818491E-2</v>
      </c>
      <c r="BV47" s="112">
        <f t="shared" si="11"/>
        <v>8.468892445774355E-2</v>
      </c>
      <c r="BW47" s="112">
        <f t="shared" si="11"/>
        <v>8.6392823275418529E-2</v>
      </c>
      <c r="BX47" s="112">
        <f t="shared" si="11"/>
        <v>0.10113528002096338</v>
      </c>
      <c r="BY47" s="112">
        <f t="shared" si="11"/>
        <v>9.6810778904913075E-2</v>
      </c>
      <c r="BZ47" s="112">
        <f t="shared" si="11"/>
        <v>9.5597488301874756E-2</v>
      </c>
      <c r="CA47" s="112">
        <f t="shared" si="11"/>
        <v>9.6258673914519269E-2</v>
      </c>
      <c r="CB47" s="112">
        <f t="shared" si="11"/>
        <v>9.6752854404939331E-2</v>
      </c>
      <c r="CC47" s="113">
        <f t="shared" si="11"/>
        <v>9.7699096835043714E-2</v>
      </c>
    </row>
    <row r="48" spans="2:81" x14ac:dyDescent="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14"/>
    </row>
    <row r="49" spans="1:81" x14ac:dyDescent="0.4">
      <c r="AW49" s="127"/>
      <c r="BL49" s="128"/>
      <c r="CC49" s="111"/>
    </row>
    <row r="50" spans="1:81" ht="30" x14ac:dyDescent="0.4">
      <c r="B50" s="102" t="s">
        <v>212</v>
      </c>
      <c r="CC50" s="111"/>
    </row>
    <row r="51" spans="1:81" x14ac:dyDescent="0.4">
      <c r="B51" s="65" t="s">
        <v>202</v>
      </c>
      <c r="AH51" s="89">
        <v>2.6852231253438916E-2</v>
      </c>
      <c r="AI51" s="89">
        <v>3.3518688495660642E-2</v>
      </c>
      <c r="AJ51" s="89">
        <v>3.0345785499393263E-2</v>
      </c>
      <c r="AK51" s="89">
        <v>3.2109520584792967E-2</v>
      </c>
      <c r="AL51" s="89">
        <v>3.2719619297568364E-2</v>
      </c>
      <c r="AM51" s="89">
        <v>3.3427267245735255E-2</v>
      </c>
      <c r="AN51" s="89">
        <v>3.3974797434152354E-2</v>
      </c>
      <c r="AO51" s="89">
        <v>3.4693936317124731E-2</v>
      </c>
      <c r="AP51" s="89">
        <v>3.4177597170087136E-2</v>
      </c>
      <c r="AQ51" s="89">
        <v>3.298180907252532E-2</v>
      </c>
      <c r="AR51" s="89">
        <v>3.2270606224026173E-2</v>
      </c>
      <c r="AS51" s="89">
        <v>2.9941054170030103E-2</v>
      </c>
      <c r="AT51" s="89">
        <v>2.8992720206376724E-2</v>
      </c>
      <c r="AU51" s="89">
        <v>3.0745601011050921E-2</v>
      </c>
      <c r="AV51" s="89">
        <v>3.2703429557062486E-2</v>
      </c>
      <c r="AW51" s="89">
        <v>3.4312846299674932E-2</v>
      </c>
      <c r="AX51" s="89">
        <v>3.3404061090170967E-2</v>
      </c>
      <c r="AY51" s="89">
        <v>3.3147092873343956E-2</v>
      </c>
      <c r="AZ51" s="89">
        <v>3.379195561085388E-2</v>
      </c>
      <c r="BA51" s="89">
        <v>3.2609940117760985E-2</v>
      </c>
      <c r="BB51" s="89">
        <v>3.2351535824116512E-2</v>
      </c>
      <c r="BC51" s="89">
        <v>3.3910585632687867E-2</v>
      </c>
      <c r="BD51" s="89">
        <v>3.2198670019772106E-2</v>
      </c>
      <c r="BE51" s="89">
        <v>3.1348181714324318E-2</v>
      </c>
      <c r="BF51" s="89">
        <v>3.0223171588262505E-2</v>
      </c>
      <c r="BG51" s="89">
        <v>9.7287322674647347E-3</v>
      </c>
      <c r="BH51" s="89">
        <v>7.991452671040301E-3</v>
      </c>
      <c r="BI51" s="89">
        <v>6.1415335541927206E-3</v>
      </c>
      <c r="BJ51" s="89">
        <v>5.1272728090181836E-3</v>
      </c>
      <c r="BK51" s="89">
        <v>4.417068657839811E-3</v>
      </c>
      <c r="BL51" s="89">
        <v>3.7319068671214746E-3</v>
      </c>
      <c r="BM51" s="89">
        <v>2.8671927773964156E-3</v>
      </c>
      <c r="BN51" s="89">
        <v>2.4922592793494517E-3</v>
      </c>
      <c r="BO51" s="89">
        <v>2.3662918288614877E-3</v>
      </c>
      <c r="BP51" s="89">
        <v>2.2102902120338694E-3</v>
      </c>
      <c r="BQ51" s="89">
        <v>2.1290532049169143E-3</v>
      </c>
      <c r="BR51" s="89">
        <v>2.3355377463947884E-3</v>
      </c>
      <c r="BS51" s="89">
        <v>2.4099180103437281E-3</v>
      </c>
      <c r="BT51" s="89">
        <v>2.4040550833039518E-3</v>
      </c>
      <c r="BU51" s="89">
        <v>2.3995538292560462E-3</v>
      </c>
      <c r="BV51" s="89">
        <v>2.5127124684665219E-3</v>
      </c>
      <c r="BW51" s="89">
        <v>2.6175403270812399E-3</v>
      </c>
      <c r="BX51" s="89">
        <v>2.0105970683382342E-3</v>
      </c>
      <c r="BY51" s="89">
        <v>2.3339042468106812E-3</v>
      </c>
      <c r="BZ51" s="89">
        <v>2.682137488416328E-3</v>
      </c>
      <c r="CA51" s="89">
        <v>2.7505039179462195E-3</v>
      </c>
      <c r="CB51" s="89">
        <v>2.8176334877570365E-3</v>
      </c>
      <c r="CC51" s="90">
        <v>2.8284104307246521E-3</v>
      </c>
    </row>
    <row r="52" spans="1:81" x14ac:dyDescent="0.4">
      <c r="B52" s="65" t="s">
        <v>203</v>
      </c>
      <c r="AH52" s="89">
        <v>5.5080836441714208E-2</v>
      </c>
      <c r="AI52" s="89">
        <v>5.0485155677122882E-2</v>
      </c>
      <c r="AJ52" s="89">
        <v>5.4756823113479576E-2</v>
      </c>
      <c r="AK52" s="89">
        <v>6.4905187054098451E-2</v>
      </c>
      <c r="AL52" s="89">
        <v>6.954751054370642E-2</v>
      </c>
      <c r="AM52" s="89">
        <v>7.5438187739509402E-2</v>
      </c>
      <c r="AN52" s="89">
        <v>7.8186479290794975E-2</v>
      </c>
      <c r="AO52" s="89">
        <v>8.1996683843762658E-2</v>
      </c>
      <c r="AP52" s="89">
        <v>8.593220549467509E-2</v>
      </c>
      <c r="AQ52" s="89">
        <v>8.2001138282890865E-2</v>
      </c>
      <c r="AR52" s="89">
        <v>7.5746548776239403E-2</v>
      </c>
      <c r="AS52" s="89">
        <v>7.0344088018704412E-2</v>
      </c>
      <c r="AT52" s="89">
        <v>7.5503237204746096E-2</v>
      </c>
      <c r="AU52" s="89">
        <v>8.6331549164247318E-2</v>
      </c>
      <c r="AV52" s="89">
        <v>9.575215921816721E-2</v>
      </c>
      <c r="AW52" s="89">
        <v>0.10308979675898795</v>
      </c>
      <c r="AX52" s="89">
        <v>0.10302340714477234</v>
      </c>
      <c r="AY52" s="89">
        <v>0.10379172083867401</v>
      </c>
      <c r="AZ52" s="89">
        <v>0.10460760645827805</v>
      </c>
      <c r="BA52" s="89">
        <v>9.733955499936979E-2</v>
      </c>
      <c r="BB52" s="89">
        <v>9.4018878401609163E-2</v>
      </c>
      <c r="BC52" s="89">
        <v>8.8719868535781926E-2</v>
      </c>
      <c r="BD52" s="89">
        <v>8.1208937784103416E-2</v>
      </c>
      <c r="BE52" s="89">
        <v>7.7573927426325434E-2</v>
      </c>
      <c r="BF52" s="89">
        <v>7.374708253016353E-2</v>
      </c>
      <c r="BG52" s="89">
        <v>7.0144716642136493E-2</v>
      </c>
      <c r="BH52" s="89">
        <v>6.6915323097045121E-2</v>
      </c>
      <c r="BI52" s="89">
        <v>6.5280566372566351E-2</v>
      </c>
      <c r="BJ52" s="89">
        <v>6.4603168826483329E-2</v>
      </c>
      <c r="BK52" s="89">
        <v>6.3998389521617849E-2</v>
      </c>
      <c r="BL52" s="89">
        <v>6.2373743991303958E-2</v>
      </c>
      <c r="BM52" s="89">
        <v>6.8347188708718573E-2</v>
      </c>
      <c r="BN52" s="89">
        <v>6.881169223987503E-2</v>
      </c>
      <c r="BO52" s="89">
        <v>7.1016873628477098E-2</v>
      </c>
      <c r="BP52" s="89">
        <v>7.2239978214369213E-2</v>
      </c>
      <c r="BQ52" s="89">
        <v>6.7442289090743388E-2</v>
      </c>
      <c r="BR52" s="89">
        <v>6.6543768321768421E-2</v>
      </c>
      <c r="BS52" s="89">
        <v>6.7334301559719367E-2</v>
      </c>
      <c r="BT52" s="89">
        <v>6.6235237755926019E-2</v>
      </c>
      <c r="BU52" s="89">
        <v>6.7128811437717137E-2</v>
      </c>
      <c r="BV52" s="89">
        <v>6.9759784794470744E-2</v>
      </c>
      <c r="BW52" s="89">
        <v>7.4673926183271053E-2</v>
      </c>
      <c r="BX52" s="89">
        <v>7.4018140234849775E-2</v>
      </c>
      <c r="BY52" s="89">
        <v>8.2617378718485443E-2</v>
      </c>
      <c r="BZ52" s="89">
        <v>8.8396591865727875E-2</v>
      </c>
      <c r="CA52" s="89">
        <v>8.8363527960441668E-2</v>
      </c>
      <c r="CB52" s="89">
        <v>8.959128165313536E-2</v>
      </c>
      <c r="CC52" s="90">
        <v>9.1189583397890212E-2</v>
      </c>
    </row>
    <row r="53" spans="1:81" x14ac:dyDescent="0.4">
      <c r="B53" s="65" t="s">
        <v>192</v>
      </c>
      <c r="AH53" s="89">
        <v>0.11721628490948403</v>
      </c>
      <c r="AI53" s="89">
        <v>0.11296107841354634</v>
      </c>
      <c r="AJ53" s="89">
        <v>0.11238595158445837</v>
      </c>
      <c r="AK53" s="89">
        <v>0.11911830420623239</v>
      </c>
      <c r="AL53" s="89">
        <v>0.12105071691219203</v>
      </c>
      <c r="AM53" s="89">
        <v>0.12144736890383617</v>
      </c>
      <c r="AN53" s="89">
        <v>0.12100438517287711</v>
      </c>
      <c r="AO53" s="89">
        <v>0.1271947944986089</v>
      </c>
      <c r="AP53" s="89">
        <v>0.13156357638900412</v>
      </c>
      <c r="AQ53" s="89">
        <v>0.13085313996501322</v>
      </c>
      <c r="AR53" s="89">
        <v>0.13238192293500847</v>
      </c>
      <c r="AS53" s="89">
        <v>0.13035229796106867</v>
      </c>
      <c r="AT53" s="89">
        <v>0.13404371507845581</v>
      </c>
      <c r="AU53" s="89">
        <v>0.13518238987417489</v>
      </c>
      <c r="AV53" s="89">
        <v>0.1363536161720777</v>
      </c>
      <c r="AW53" s="89">
        <v>0.14071929022249005</v>
      </c>
      <c r="AX53" s="89">
        <v>0.13867105392363355</v>
      </c>
      <c r="AY53" s="89">
        <v>0.13792553435654822</v>
      </c>
      <c r="AZ53" s="89">
        <v>0.14334627980200509</v>
      </c>
      <c r="BA53" s="89">
        <v>0.14204808570351776</v>
      </c>
      <c r="BB53" s="89">
        <v>0.14334049400834872</v>
      </c>
      <c r="BC53" s="89">
        <v>0.14645019033701165</v>
      </c>
      <c r="BD53" s="89">
        <v>0.14607886747868939</v>
      </c>
      <c r="BE53" s="89">
        <v>0.14669867624959729</v>
      </c>
      <c r="BF53" s="89">
        <v>0.14017859384627709</v>
      </c>
      <c r="BG53" s="89">
        <v>0.13442249831993661</v>
      </c>
      <c r="BH53" s="89">
        <v>0.1333266884071356</v>
      </c>
      <c r="BI53" s="89">
        <v>0.13327810432052523</v>
      </c>
      <c r="BJ53" s="89">
        <v>0.13164710494188531</v>
      </c>
      <c r="BK53" s="89">
        <v>0.13234534240522156</v>
      </c>
      <c r="BL53" s="89">
        <v>0.1316720215114941</v>
      </c>
      <c r="BM53" s="89">
        <v>0.13385145213313257</v>
      </c>
      <c r="BN53" s="89">
        <v>0.13490782643398508</v>
      </c>
      <c r="BO53" s="89">
        <v>0.13963772232182359</v>
      </c>
      <c r="BP53" s="89">
        <v>0.14429561602898294</v>
      </c>
      <c r="BQ53" s="89">
        <v>0.14408318579585425</v>
      </c>
      <c r="BR53" s="89">
        <v>0.14509100795409124</v>
      </c>
      <c r="BS53" s="89">
        <v>0.14643600596132414</v>
      </c>
      <c r="BT53" s="89">
        <v>0.14498224870509499</v>
      </c>
      <c r="BU53" s="89">
        <v>0.14324747972628926</v>
      </c>
      <c r="BV53" s="89">
        <v>0.14277207687240959</v>
      </c>
      <c r="BW53" s="89">
        <v>0.1400706092030411</v>
      </c>
      <c r="BX53" s="89">
        <v>0.10983480919862477</v>
      </c>
      <c r="BY53" s="89">
        <v>0.12319521211528854</v>
      </c>
      <c r="BZ53" s="89">
        <v>0.13772156554042536</v>
      </c>
      <c r="CA53" s="89">
        <v>0.13870155321580308</v>
      </c>
      <c r="CB53" s="89">
        <v>0.13861647803278049</v>
      </c>
      <c r="CC53" s="90">
        <v>0.13908173202812246</v>
      </c>
    </row>
    <row r="54" spans="1:81" ht="26.25" customHeight="1" x14ac:dyDescent="0.4">
      <c r="B54" s="65" t="s">
        <v>204</v>
      </c>
      <c r="S54" s="89">
        <v>0.10847989431095696</v>
      </c>
      <c r="T54" s="89">
        <v>0.10440985732814527</v>
      </c>
      <c r="U54" s="89">
        <v>0.11435315044126702</v>
      </c>
      <c r="V54" s="89">
        <v>0.10835187932739862</v>
      </c>
      <c r="W54" s="89">
        <v>0.10709565594193479</v>
      </c>
      <c r="X54" s="89">
        <v>0.111202255831838</v>
      </c>
      <c r="Y54" s="89">
        <v>0.11219738383443968</v>
      </c>
      <c r="Z54" s="89">
        <v>0.11018089661801975</v>
      </c>
      <c r="AA54" s="89">
        <v>0.11570072935456044</v>
      </c>
      <c r="AB54" s="89">
        <v>0.11709257896028322</v>
      </c>
      <c r="AC54" s="89">
        <v>0.11520241014293403</v>
      </c>
      <c r="AD54" s="89">
        <v>0.11211650861675938</v>
      </c>
      <c r="AE54" s="89">
        <v>0.11736566366002353</v>
      </c>
      <c r="AF54" s="89">
        <v>0.12170888327248901</v>
      </c>
      <c r="AG54" s="89">
        <v>0.12943678029871167</v>
      </c>
      <c r="AH54" s="89">
        <v>0.13123557161497543</v>
      </c>
      <c r="AI54" s="89">
        <v>0.12521503797255903</v>
      </c>
      <c r="AJ54" s="89">
        <v>0.1266353470291377</v>
      </c>
      <c r="AK54" s="89">
        <v>0.13158387564960905</v>
      </c>
      <c r="AL54" s="89">
        <v>0.12857627022905077</v>
      </c>
      <c r="AM54" s="89">
        <v>0.12905370610589989</v>
      </c>
      <c r="AN54" s="89">
        <v>0.12717386666341562</v>
      </c>
      <c r="AO54" s="89">
        <v>0.13107479227611657</v>
      </c>
      <c r="AP54" s="89">
        <v>0.13591518187319304</v>
      </c>
      <c r="AQ54" s="89">
        <v>0.13374157616849244</v>
      </c>
      <c r="AR54" s="89">
        <v>0.13226746938982878</v>
      </c>
      <c r="AS54" s="89">
        <v>0.1269845842138316</v>
      </c>
      <c r="AT54" s="89">
        <v>0.12885194430014063</v>
      </c>
      <c r="AU54" s="89">
        <v>0.13412209134212968</v>
      </c>
      <c r="AV54" s="89">
        <v>0.13131933003747426</v>
      </c>
      <c r="AW54" s="89">
        <v>0.13339314390974605</v>
      </c>
      <c r="AX54" s="89">
        <v>0.12909894612634168</v>
      </c>
      <c r="AY54" s="89">
        <v>0.12611164886101681</v>
      </c>
      <c r="AZ54" s="89">
        <v>0.12880387340403104</v>
      </c>
      <c r="BA54" s="89">
        <v>0.12564310356884775</v>
      </c>
      <c r="BB54" s="89">
        <v>0.12705343681648207</v>
      </c>
      <c r="BC54" s="89">
        <v>0.12736842705786469</v>
      </c>
      <c r="BD54" s="89">
        <v>0.12234532637436617</v>
      </c>
      <c r="BE54" s="89">
        <v>0.12239687429374459</v>
      </c>
      <c r="BF54" s="89">
        <v>0.11883255613782436</v>
      </c>
      <c r="BG54" s="89">
        <v>0.11359773113893948</v>
      </c>
      <c r="BH54" s="89">
        <v>0.10948179756326148</v>
      </c>
      <c r="BI54" s="89">
        <v>0.10767660272340145</v>
      </c>
      <c r="BJ54" s="89">
        <v>0.10663863032921916</v>
      </c>
      <c r="BK54" s="89">
        <v>0.10720410541501317</v>
      </c>
      <c r="BL54" s="89">
        <v>0.10587093312173489</v>
      </c>
      <c r="BM54" s="89">
        <v>0.10781573443910109</v>
      </c>
      <c r="BN54" s="89">
        <v>0.1080333403153582</v>
      </c>
      <c r="BO54" s="89">
        <v>0.11323990754537067</v>
      </c>
      <c r="BP54" s="89">
        <v>0.11740413822870786</v>
      </c>
      <c r="BQ54" s="89">
        <v>0.1193163469243556</v>
      </c>
      <c r="BR54" s="89">
        <v>0.12017957208257368</v>
      </c>
      <c r="BS54" s="89">
        <v>0.1228061203579693</v>
      </c>
      <c r="BT54" s="89">
        <v>0.12273047927737751</v>
      </c>
      <c r="BU54" s="89">
        <v>0.12191370770797831</v>
      </c>
      <c r="BV54" s="89">
        <v>0.12263983791186683</v>
      </c>
      <c r="BW54" s="89">
        <v>0.12072536029517399</v>
      </c>
      <c r="BX54" s="89">
        <v>9.6272769661290974E-2</v>
      </c>
      <c r="BY54" s="89">
        <v>0.10787561721016761</v>
      </c>
      <c r="BZ54" s="89">
        <v>0.12107750765671371</v>
      </c>
      <c r="CA54" s="89">
        <v>0.12250007909794523</v>
      </c>
      <c r="CB54" s="89">
        <v>0.12314918639930143</v>
      </c>
      <c r="CC54" s="90">
        <v>0.12381040489179682</v>
      </c>
    </row>
    <row r="55" spans="1:81" x14ac:dyDescent="0.4">
      <c r="B55" s="65" t="s">
        <v>205</v>
      </c>
      <c r="S55" s="89">
        <v>1.7950623400214683E-2</v>
      </c>
      <c r="T55" s="89">
        <v>1.7036697947661553E-2</v>
      </c>
      <c r="U55" s="89">
        <v>1.6822877471437368E-2</v>
      </c>
      <c r="V55" s="89">
        <v>1.8391444114737886E-2</v>
      </c>
      <c r="W55" s="89">
        <v>2.0891561044307224E-2</v>
      </c>
      <c r="X55" s="89">
        <v>2.1989233529864136E-2</v>
      </c>
      <c r="Y55" s="89">
        <v>2.2974424053104257E-2</v>
      </c>
      <c r="Z55" s="89">
        <v>2.4635148125491564E-2</v>
      </c>
      <c r="AA55" s="89">
        <v>2.6903772253156617E-2</v>
      </c>
      <c r="AB55" s="89">
        <v>2.9631577102394221E-2</v>
      </c>
      <c r="AC55" s="89">
        <v>2.9134023084743738E-2</v>
      </c>
      <c r="AD55" s="89">
        <v>2.7541716057262695E-2</v>
      </c>
      <c r="AE55" s="89">
        <v>2.9432421833220434E-2</v>
      </c>
      <c r="AF55" s="89">
        <v>3.2479952572623171E-2</v>
      </c>
      <c r="AG55" s="89">
        <v>3.5761315699464141E-2</v>
      </c>
      <c r="AH55" s="89">
        <v>3.3774967379303425E-2</v>
      </c>
      <c r="AI55" s="89">
        <v>3.0839592162128143E-2</v>
      </c>
      <c r="AJ55" s="89">
        <v>3.3382433692724728E-2</v>
      </c>
      <c r="AK55" s="89">
        <v>4.5704777065093551E-2</v>
      </c>
      <c r="AL55" s="89">
        <v>5.5899963284096361E-2</v>
      </c>
      <c r="AM55" s="89">
        <v>6.1593517981343993E-2</v>
      </c>
      <c r="AN55" s="89">
        <v>6.5729559710090146E-2</v>
      </c>
      <c r="AO55" s="89">
        <v>7.1423149461932373E-2</v>
      </c>
      <c r="AP55" s="89">
        <v>7.3825052107846428E-2</v>
      </c>
      <c r="AQ55" s="89">
        <v>7.0547463506819605E-2</v>
      </c>
      <c r="AR55" s="89">
        <v>6.7327102118579493E-2</v>
      </c>
      <c r="AS55" s="89">
        <v>6.5093179928765579E-2</v>
      </c>
      <c r="AT55" s="89">
        <v>7.0946099362669976E-2</v>
      </c>
      <c r="AU55" s="89">
        <v>7.7217077947890456E-2</v>
      </c>
      <c r="AV55" s="89">
        <v>8.9820285367441383E-2</v>
      </c>
      <c r="AW55" s="89">
        <v>9.726440581900625E-2</v>
      </c>
      <c r="AX55" s="89">
        <v>9.8350320486512932E-2</v>
      </c>
      <c r="AY55" s="89">
        <v>9.87987185695164E-2</v>
      </c>
      <c r="AZ55" s="89">
        <v>9.9103345025648548E-2</v>
      </c>
      <c r="BA55" s="89">
        <v>9.2194496806452364E-2</v>
      </c>
      <c r="BB55" s="89">
        <v>8.8091339405912655E-2</v>
      </c>
      <c r="BC55" s="89">
        <v>8.3473469553022789E-2</v>
      </c>
      <c r="BD55" s="89">
        <v>7.5937480524067999E-2</v>
      </c>
      <c r="BE55" s="89">
        <v>7.4065586759430313E-2</v>
      </c>
      <c r="BF55" s="89">
        <v>7.1484216337196343E-2</v>
      </c>
      <c r="BG55" s="89">
        <v>6.7561972784338509E-2</v>
      </c>
      <c r="BH55" s="89">
        <v>6.5657025395464683E-2</v>
      </c>
      <c r="BI55" s="89">
        <v>6.3135087197981346E-2</v>
      </c>
      <c r="BJ55" s="89">
        <v>6.2791788626967035E-2</v>
      </c>
      <c r="BK55" s="89">
        <v>6.1537711029060978E-2</v>
      </c>
      <c r="BL55" s="89">
        <v>5.9682498147165045E-2</v>
      </c>
      <c r="BM55" s="89">
        <v>6.4699043311681914E-2</v>
      </c>
      <c r="BN55" s="89">
        <v>6.5569817022224711E-2</v>
      </c>
      <c r="BO55" s="89">
        <v>6.6923989493285915E-2</v>
      </c>
      <c r="BP55" s="89">
        <v>6.7515225001970061E-2</v>
      </c>
      <c r="BQ55" s="89">
        <v>6.0101724163254419E-2</v>
      </c>
      <c r="BR55" s="89">
        <v>5.8284598530180601E-2</v>
      </c>
      <c r="BS55" s="89">
        <v>5.7135234136289563E-2</v>
      </c>
      <c r="BT55" s="89">
        <v>5.5213382873691624E-2</v>
      </c>
      <c r="BU55" s="89">
        <v>5.44370569873441E-2</v>
      </c>
      <c r="BV55" s="89">
        <v>5.5917700768240416E-2</v>
      </c>
      <c r="BW55" s="89">
        <v>6.0257111063894912E-2</v>
      </c>
      <c r="BX55" s="89">
        <v>6.2347055244467667E-2</v>
      </c>
      <c r="BY55" s="89">
        <v>6.9624064314501882E-2</v>
      </c>
      <c r="BZ55" s="89">
        <v>7.3285335174682345E-2</v>
      </c>
      <c r="CA55" s="89">
        <v>7.2349959816864234E-2</v>
      </c>
      <c r="CB55" s="89">
        <v>7.2653355867650732E-2</v>
      </c>
      <c r="CC55" s="90">
        <v>7.3421786342295292E-2</v>
      </c>
    </row>
    <row r="56" spans="1:81" x14ac:dyDescent="0.4">
      <c r="B56" s="65" t="s">
        <v>206</v>
      </c>
      <c r="S56" s="89">
        <v>2.9675501610106517E-2</v>
      </c>
      <c r="T56" s="89">
        <v>2.8252079041733429E-2</v>
      </c>
      <c r="U56" s="89">
        <v>2.7707463911883431E-2</v>
      </c>
      <c r="V56" s="89">
        <v>2.5117457962413454E-2</v>
      </c>
      <c r="W56" s="89">
        <v>2.3112338858195212E-2</v>
      </c>
      <c r="X56" s="89">
        <v>2.9443732376313762E-2</v>
      </c>
      <c r="Y56" s="89">
        <v>3.039340101522842E-2</v>
      </c>
      <c r="Z56" s="89">
        <v>2.4080223717556581E-2</v>
      </c>
      <c r="AA56" s="89">
        <v>2.3256999451023448E-2</v>
      </c>
      <c r="AB56" s="89">
        <v>2.4962316402005118E-2</v>
      </c>
      <c r="AC56" s="89">
        <v>2.0276897314753902E-2</v>
      </c>
      <c r="AD56" s="89">
        <v>1.7671195404395001E-2</v>
      </c>
      <c r="AE56" s="89">
        <v>1.9653107062640379E-2</v>
      </c>
      <c r="AF56" s="89">
        <v>1.920496739367843E-2</v>
      </c>
      <c r="AG56" s="89">
        <v>2.530355717706077E-2</v>
      </c>
      <c r="AH56" s="89">
        <v>3.413881361035833E-2</v>
      </c>
      <c r="AI56" s="89">
        <v>4.0910292451642682E-2</v>
      </c>
      <c r="AJ56" s="89">
        <v>3.7470779475468716E-2</v>
      </c>
      <c r="AK56" s="89">
        <v>3.884435913042121E-2</v>
      </c>
      <c r="AL56" s="89">
        <v>3.8841613240319713E-2</v>
      </c>
      <c r="AM56" s="89">
        <v>3.9665599801836919E-2</v>
      </c>
      <c r="AN56" s="89">
        <v>4.0262235524318665E-2</v>
      </c>
      <c r="AO56" s="89">
        <v>4.1387472921447385E-2</v>
      </c>
      <c r="AP56" s="89">
        <v>4.1933145072726871E-2</v>
      </c>
      <c r="AQ56" s="89">
        <v>4.154704764511731E-2</v>
      </c>
      <c r="AR56" s="89">
        <v>4.0804506426865832E-2</v>
      </c>
      <c r="AS56" s="89">
        <v>3.8559676007205952E-2</v>
      </c>
      <c r="AT56" s="89">
        <v>3.8741628826768036E-2</v>
      </c>
      <c r="AU56" s="89">
        <v>4.0920370759452949E-2</v>
      </c>
      <c r="AV56" s="89">
        <v>4.3669589542391675E-2</v>
      </c>
      <c r="AW56" s="89">
        <v>4.7464383552400742E-2</v>
      </c>
      <c r="AX56" s="89">
        <v>4.7649255545722427E-2</v>
      </c>
      <c r="AY56" s="89">
        <v>4.9953980638032983E-2</v>
      </c>
      <c r="AZ56" s="89">
        <v>5.3838623441457463E-2</v>
      </c>
      <c r="BA56" s="89">
        <v>5.4159980445348387E-2</v>
      </c>
      <c r="BB56" s="89">
        <v>5.4566132011679772E-2</v>
      </c>
      <c r="BC56" s="89">
        <v>5.8238747894593899E-2</v>
      </c>
      <c r="BD56" s="89">
        <v>6.1203668384130758E-2</v>
      </c>
      <c r="BE56" s="89">
        <v>5.9158324337072188E-2</v>
      </c>
      <c r="BF56" s="89">
        <v>5.3832075489682475E-2</v>
      </c>
      <c r="BG56" s="89">
        <v>3.3136243306259881E-2</v>
      </c>
      <c r="BH56" s="89">
        <v>3.3094641216494844E-2</v>
      </c>
      <c r="BI56" s="89">
        <v>3.3888514325901509E-2</v>
      </c>
      <c r="BJ56" s="89">
        <v>3.1947127621200617E-2</v>
      </c>
      <c r="BK56" s="89">
        <v>3.201898414060507E-2</v>
      </c>
      <c r="BL56" s="89">
        <v>3.2224241101019693E-2</v>
      </c>
      <c r="BM56" s="89">
        <v>3.2551055868464608E-2</v>
      </c>
      <c r="BN56" s="89">
        <v>3.2608620615626673E-2</v>
      </c>
      <c r="BO56" s="89">
        <v>3.2856990740505465E-2</v>
      </c>
      <c r="BP56" s="89">
        <v>3.3826521224708021E-2</v>
      </c>
      <c r="BQ56" s="89">
        <v>3.4236457003904631E-2</v>
      </c>
      <c r="BR56" s="89">
        <v>3.5506143409500153E-2</v>
      </c>
      <c r="BS56" s="89">
        <v>3.6238871037128376E-2</v>
      </c>
      <c r="BT56" s="89">
        <v>3.5677679393255814E-2</v>
      </c>
      <c r="BU56" s="89">
        <v>3.6425080297940032E-2</v>
      </c>
      <c r="BV56" s="89">
        <v>3.6487035455239583E-2</v>
      </c>
      <c r="BW56" s="89">
        <v>3.6379604354324559E-2</v>
      </c>
      <c r="BX56" s="89">
        <v>2.7243721596054132E-2</v>
      </c>
      <c r="BY56" s="89">
        <v>3.0646813555915104E-2</v>
      </c>
      <c r="BZ56" s="89">
        <v>3.443745206317355E-2</v>
      </c>
      <c r="CA56" s="89">
        <v>3.4965546179381558E-2</v>
      </c>
      <c r="CB56" s="89">
        <v>3.5222850906720816E-2</v>
      </c>
      <c r="CC56" s="90">
        <v>3.5867534622645331E-2</v>
      </c>
    </row>
    <row r="57" spans="1:81" x14ac:dyDescent="0.4">
      <c r="B57" s="93" t="s">
        <v>133</v>
      </c>
      <c r="S57" s="112">
        <f t="shared" ref="S57:AX57" si="12">SUM(S54:S56)</f>
        <v>0.15610601932127816</v>
      </c>
      <c r="T57" s="112">
        <f t="shared" si="12"/>
        <v>0.14969863431754024</v>
      </c>
      <c r="U57" s="112">
        <f t="shared" si="12"/>
        <v>0.15888349182458783</v>
      </c>
      <c r="V57" s="112">
        <f t="shared" si="12"/>
        <v>0.15186078140454998</v>
      </c>
      <c r="W57" s="112">
        <f t="shared" si="12"/>
        <v>0.15109955584443724</v>
      </c>
      <c r="X57" s="112">
        <f t="shared" si="12"/>
        <v>0.16263522173801589</v>
      </c>
      <c r="Y57" s="112">
        <f t="shared" si="12"/>
        <v>0.16556520890277235</v>
      </c>
      <c r="Z57" s="112">
        <f t="shared" si="12"/>
        <v>0.15889626846106789</v>
      </c>
      <c r="AA57" s="112">
        <f t="shared" si="12"/>
        <v>0.16586150105874051</v>
      </c>
      <c r="AB57" s="112">
        <f t="shared" si="12"/>
        <v>0.17168647246468255</v>
      </c>
      <c r="AC57" s="112">
        <f t="shared" si="12"/>
        <v>0.16461333054243169</v>
      </c>
      <c r="AD57" s="112">
        <f t="shared" si="12"/>
        <v>0.15732942007841708</v>
      </c>
      <c r="AE57" s="112">
        <f t="shared" si="12"/>
        <v>0.16645119255588434</v>
      </c>
      <c r="AF57" s="112">
        <f t="shared" si="12"/>
        <v>0.17339380323879061</v>
      </c>
      <c r="AG57" s="112">
        <f t="shared" si="12"/>
        <v>0.19050165317523657</v>
      </c>
      <c r="AH57" s="112">
        <f t="shared" si="12"/>
        <v>0.1991493526046372</v>
      </c>
      <c r="AI57" s="112">
        <f t="shared" si="12"/>
        <v>0.19696492258632986</v>
      </c>
      <c r="AJ57" s="112">
        <f t="shared" si="12"/>
        <v>0.19748856019733113</v>
      </c>
      <c r="AK57" s="112">
        <f t="shared" si="12"/>
        <v>0.21613301184512379</v>
      </c>
      <c r="AL57" s="112">
        <f t="shared" si="12"/>
        <v>0.22331784675346683</v>
      </c>
      <c r="AM57" s="112">
        <f t="shared" si="12"/>
        <v>0.23031282388908081</v>
      </c>
      <c r="AN57" s="112">
        <f t="shared" si="12"/>
        <v>0.23316566189782445</v>
      </c>
      <c r="AO57" s="112">
        <f t="shared" si="12"/>
        <v>0.24388541465949631</v>
      </c>
      <c r="AP57" s="112">
        <f t="shared" si="12"/>
        <v>0.25167337905376636</v>
      </c>
      <c r="AQ57" s="112">
        <f t="shared" si="12"/>
        <v>0.24583608732042933</v>
      </c>
      <c r="AR57" s="112">
        <f t="shared" si="12"/>
        <v>0.2403990779352741</v>
      </c>
      <c r="AS57" s="112">
        <f t="shared" si="12"/>
        <v>0.23063744014980314</v>
      </c>
      <c r="AT57" s="112">
        <f t="shared" si="12"/>
        <v>0.23853967248957866</v>
      </c>
      <c r="AU57" s="112">
        <f t="shared" si="12"/>
        <v>0.2522595400494731</v>
      </c>
      <c r="AV57" s="112">
        <f t="shared" si="12"/>
        <v>0.26480920494730731</v>
      </c>
      <c r="AW57" s="112">
        <f t="shared" si="12"/>
        <v>0.27812193328115303</v>
      </c>
      <c r="AX57" s="112">
        <f t="shared" si="12"/>
        <v>0.27509852215857705</v>
      </c>
      <c r="AY57" s="112">
        <f t="shared" ref="AY57:CC57" si="13">SUM(AY54:AY56)</f>
        <v>0.27486434806856619</v>
      </c>
      <c r="AZ57" s="112">
        <f t="shared" si="13"/>
        <v>0.28174584187113705</v>
      </c>
      <c r="BA57" s="112">
        <f t="shared" si="13"/>
        <v>0.27199758082064851</v>
      </c>
      <c r="BB57" s="112">
        <f t="shared" si="13"/>
        <v>0.26971090823407451</v>
      </c>
      <c r="BC57" s="112">
        <f t="shared" si="13"/>
        <v>0.26908064450548136</v>
      </c>
      <c r="BD57" s="112">
        <f t="shared" si="13"/>
        <v>0.25948647528256491</v>
      </c>
      <c r="BE57" s="112">
        <f t="shared" si="13"/>
        <v>0.25562078539024707</v>
      </c>
      <c r="BF57" s="112">
        <f t="shared" si="13"/>
        <v>0.24414884796470318</v>
      </c>
      <c r="BG57" s="112">
        <f t="shared" si="13"/>
        <v>0.21429594722953788</v>
      </c>
      <c r="BH57" s="112">
        <f t="shared" si="13"/>
        <v>0.20823346417522104</v>
      </c>
      <c r="BI57" s="112">
        <f t="shared" si="13"/>
        <v>0.2047002042472843</v>
      </c>
      <c r="BJ57" s="112">
        <f t="shared" si="13"/>
        <v>0.20137754657738682</v>
      </c>
      <c r="BK57" s="112">
        <f t="shared" si="13"/>
        <v>0.20076080058467921</v>
      </c>
      <c r="BL57" s="112">
        <f t="shared" si="13"/>
        <v>0.19777767236991961</v>
      </c>
      <c r="BM57" s="112">
        <f t="shared" si="13"/>
        <v>0.2050658336192476</v>
      </c>
      <c r="BN57" s="112">
        <f t="shared" si="13"/>
        <v>0.20621177795320958</v>
      </c>
      <c r="BO57" s="112">
        <f t="shared" si="13"/>
        <v>0.21302088777916206</v>
      </c>
      <c r="BP57" s="112">
        <f t="shared" si="13"/>
        <v>0.21874588445538595</v>
      </c>
      <c r="BQ57" s="112">
        <f t="shared" si="13"/>
        <v>0.21365452809151464</v>
      </c>
      <c r="BR57" s="112">
        <f t="shared" si="13"/>
        <v>0.21397031402225442</v>
      </c>
      <c r="BS57" s="112">
        <f t="shared" si="13"/>
        <v>0.21618022553138722</v>
      </c>
      <c r="BT57" s="112">
        <f t="shared" si="13"/>
        <v>0.21362154154432494</v>
      </c>
      <c r="BU57" s="112">
        <f t="shared" si="13"/>
        <v>0.21277584499326244</v>
      </c>
      <c r="BV57" s="112">
        <f t="shared" si="13"/>
        <v>0.21504457413534683</v>
      </c>
      <c r="BW57" s="112">
        <f t="shared" si="13"/>
        <v>0.21736207571339344</v>
      </c>
      <c r="BX57" s="112">
        <f t="shared" si="13"/>
        <v>0.18586354650181278</v>
      </c>
      <c r="BY57" s="112">
        <f t="shared" si="13"/>
        <v>0.20814649508058461</v>
      </c>
      <c r="BZ57" s="112">
        <f t="shared" si="13"/>
        <v>0.2288002948945696</v>
      </c>
      <c r="CA57" s="112">
        <f t="shared" si="13"/>
        <v>0.22981558509419101</v>
      </c>
      <c r="CB57" s="112">
        <f t="shared" si="13"/>
        <v>0.23102539317367296</v>
      </c>
      <c r="CC57" s="113">
        <f t="shared" si="13"/>
        <v>0.23309972585673744</v>
      </c>
    </row>
    <row r="58" spans="1:81" ht="51" customHeight="1" x14ac:dyDescent="0.4">
      <c r="B58" s="102" t="s">
        <v>213</v>
      </c>
      <c r="CC58" s="111"/>
    </row>
    <row r="59" spans="1:81" x14ac:dyDescent="0.4">
      <c r="B59" s="65" t="s">
        <v>202</v>
      </c>
      <c r="AH59" s="89">
        <v>4.7942398195383702E-4</v>
      </c>
      <c r="AI59" s="89">
        <v>4.740258164908775E-4</v>
      </c>
      <c r="AJ59" s="89">
        <v>4.7065955500792027E-4</v>
      </c>
      <c r="AK59" s="89">
        <v>4.8646483558064334E-4</v>
      </c>
      <c r="AL59" s="89">
        <v>5.0738230823933132E-4</v>
      </c>
      <c r="AM59" s="89">
        <v>5.1266400873983852E-4</v>
      </c>
      <c r="AN59" s="89">
        <v>5.1224854605096115E-4</v>
      </c>
      <c r="AO59" s="89">
        <v>5.4697763839623749E-4</v>
      </c>
      <c r="AP59" s="89">
        <v>5.6586894784156822E-4</v>
      </c>
      <c r="AQ59" s="89">
        <v>5.8635913723526477E-4</v>
      </c>
      <c r="AR59" s="89">
        <v>6.0834717499947625E-4</v>
      </c>
      <c r="AS59" s="89">
        <v>5.9627764511604087E-4</v>
      </c>
      <c r="AT59" s="89">
        <v>6.3899591288009991E-4</v>
      </c>
      <c r="AU59" s="89">
        <v>6.9664932064684244E-4</v>
      </c>
      <c r="AV59" s="89">
        <v>8.2141407765154949E-4</v>
      </c>
      <c r="AW59" s="89">
        <v>1.0972545473867182E-3</v>
      </c>
      <c r="AX59" s="89">
        <v>1.1837113217659677E-3</v>
      </c>
      <c r="AY59" s="89">
        <v>1.3552276885867829E-3</v>
      </c>
      <c r="AZ59" s="89">
        <v>1.3542898054078364E-3</v>
      </c>
      <c r="BA59" s="89">
        <v>1.4237620899941366E-3</v>
      </c>
      <c r="BB59" s="89">
        <v>1.4918025335660507E-3</v>
      </c>
      <c r="BC59" s="89">
        <v>1.538792463157349E-3</v>
      </c>
      <c r="BD59" s="89">
        <v>1.7092796380661429E-3</v>
      </c>
      <c r="BE59" s="89">
        <v>1.6293232245976987E-3</v>
      </c>
      <c r="BF59" s="89">
        <v>1.6884167841640764E-3</v>
      </c>
      <c r="BG59" s="89">
        <v>1.6084259767447154E-3</v>
      </c>
      <c r="BH59" s="89">
        <v>1.5793045923149028E-3</v>
      </c>
      <c r="BI59" s="89">
        <v>1.6337849059213721E-3</v>
      </c>
      <c r="BJ59" s="89">
        <v>1.6437382157096657E-3</v>
      </c>
      <c r="BK59" s="89">
        <v>1.6539333510449256E-3</v>
      </c>
      <c r="BL59" s="89">
        <v>1.6111864264425663E-3</v>
      </c>
      <c r="BM59" s="89">
        <v>1.6521102756252809E-3</v>
      </c>
      <c r="BN59" s="89">
        <v>1.640824492276095E-3</v>
      </c>
      <c r="BO59" s="89">
        <v>1.7618350807079965E-3</v>
      </c>
      <c r="BP59" s="89">
        <v>1.8264236472969792E-3</v>
      </c>
      <c r="BQ59" s="89">
        <v>1.904929565714677E-3</v>
      </c>
      <c r="BR59" s="89">
        <v>2.1836093031151063E-3</v>
      </c>
      <c r="BS59" s="89">
        <v>2.3089688491929931E-3</v>
      </c>
      <c r="BT59" s="89">
        <v>2.3313401814462698E-3</v>
      </c>
      <c r="BU59" s="89">
        <v>2.3486389001483188E-3</v>
      </c>
      <c r="BV59" s="89">
        <v>2.4744643336587673E-3</v>
      </c>
      <c r="BW59" s="89">
        <v>2.5975939497718801E-3</v>
      </c>
      <c r="BX59" s="89">
        <v>2.0011508193028744E-3</v>
      </c>
      <c r="BY59" s="89">
        <v>2.3276853643014071E-3</v>
      </c>
      <c r="BZ59" s="89">
        <v>2.6781867280106469E-3</v>
      </c>
      <c r="CA59" s="89">
        <v>2.7483077147947865E-3</v>
      </c>
      <c r="CB59" s="89">
        <v>2.8163947412742653E-3</v>
      </c>
      <c r="CC59" s="90">
        <v>2.8279627811590808E-3</v>
      </c>
    </row>
    <row r="60" spans="1:81" x14ac:dyDescent="0.4">
      <c r="B60" s="65" t="s">
        <v>203</v>
      </c>
      <c r="AH60" s="89">
        <v>5.128007834876306E-2</v>
      </c>
      <c r="AI60" s="89">
        <v>4.6510855805987621E-2</v>
      </c>
      <c r="AJ60" s="89">
        <v>5.0591686687513231E-2</v>
      </c>
      <c r="AK60" s="89">
        <v>5.9848029196785779E-2</v>
      </c>
      <c r="AL60" s="89">
        <v>6.417103226367793E-2</v>
      </c>
      <c r="AM60" s="89">
        <v>6.980390983755598E-2</v>
      </c>
      <c r="AN60" s="89">
        <v>7.2454992565717719E-2</v>
      </c>
      <c r="AO60" s="89">
        <v>7.6006910439726419E-2</v>
      </c>
      <c r="AP60" s="89">
        <v>7.95327929655507E-2</v>
      </c>
      <c r="AQ60" s="89">
        <v>7.5631618741460543E-2</v>
      </c>
      <c r="AR60" s="89">
        <v>7.0222454347646235E-2</v>
      </c>
      <c r="AS60" s="89">
        <v>6.4436130531946537E-2</v>
      </c>
      <c r="AT60" s="89">
        <v>6.8925236876678883E-2</v>
      </c>
      <c r="AU60" s="89">
        <v>8.0746526625769782E-2</v>
      </c>
      <c r="AV60" s="89">
        <v>8.8807677479808458E-2</v>
      </c>
      <c r="AW60" s="89">
        <v>9.5416757441981234E-2</v>
      </c>
      <c r="AX60" s="89">
        <v>9.4898015992260734E-2</v>
      </c>
      <c r="AY60" s="89">
        <v>9.5088486605946404E-2</v>
      </c>
      <c r="AZ60" s="89">
        <v>9.5147970875800209E-2</v>
      </c>
      <c r="BA60" s="89">
        <v>8.7761287717615169E-2</v>
      </c>
      <c r="BB60" s="89">
        <v>8.4488717829106913E-2</v>
      </c>
      <c r="BC60" s="89">
        <v>8.0409998600372637E-2</v>
      </c>
      <c r="BD60" s="89">
        <v>7.5973070745218613E-2</v>
      </c>
      <c r="BE60" s="89">
        <v>7.2754789017540664E-2</v>
      </c>
      <c r="BF60" s="89">
        <v>7.0315980706752504E-2</v>
      </c>
      <c r="BG60" s="89">
        <v>6.6744204513575323E-2</v>
      </c>
      <c r="BH60" s="89">
        <v>6.3675531879662753E-2</v>
      </c>
      <c r="BI60" s="89">
        <v>6.1867581784989377E-2</v>
      </c>
      <c r="BJ60" s="89">
        <v>6.1331109888248039E-2</v>
      </c>
      <c r="BK60" s="89">
        <v>6.0849512081680768E-2</v>
      </c>
      <c r="BL60" s="89">
        <v>5.935570900192947E-2</v>
      </c>
      <c r="BM60" s="89">
        <v>6.4941619327498826E-2</v>
      </c>
      <c r="BN60" s="89">
        <v>6.5246105743816382E-2</v>
      </c>
      <c r="BO60" s="89">
        <v>6.7410364296638853E-2</v>
      </c>
      <c r="BP60" s="89">
        <v>6.8594890586810356E-2</v>
      </c>
      <c r="BQ60" s="89">
        <v>6.7442289090743388E-2</v>
      </c>
      <c r="BR60" s="89">
        <v>6.6543768321768421E-2</v>
      </c>
      <c r="BS60" s="89">
        <v>6.7334301559719367E-2</v>
      </c>
      <c r="BT60" s="89">
        <v>6.6235237755926019E-2</v>
      </c>
      <c r="BU60" s="89">
        <v>6.7128811437717137E-2</v>
      </c>
      <c r="BV60" s="89">
        <v>6.9759784794470744E-2</v>
      </c>
      <c r="BW60" s="89">
        <v>7.4673926183271053E-2</v>
      </c>
      <c r="BX60" s="89">
        <v>7.4018140234849775E-2</v>
      </c>
      <c r="BY60" s="89">
        <v>8.2617378718485443E-2</v>
      </c>
      <c r="BZ60" s="89">
        <v>8.8396591865727875E-2</v>
      </c>
      <c r="CA60" s="89">
        <v>8.8363527960441668E-2</v>
      </c>
      <c r="CB60" s="89">
        <v>8.959128165313536E-2</v>
      </c>
      <c r="CC60" s="90">
        <v>9.1189583397890212E-2</v>
      </c>
    </row>
    <row r="61" spans="1:81" x14ac:dyDescent="0.4">
      <c r="B61" s="65" t="s">
        <v>192</v>
      </c>
      <c r="AH61" s="89">
        <v>0.1117892999402313</v>
      </c>
      <c r="AI61" s="89">
        <v>0.10811497513076282</v>
      </c>
      <c r="AJ61" s="89">
        <v>0.10732705465040367</v>
      </c>
      <c r="AK61" s="89">
        <v>0.11309236326042187</v>
      </c>
      <c r="AL61" s="89">
        <v>0.11466178224121291</v>
      </c>
      <c r="AM61" s="89">
        <v>0.1146992820324336</v>
      </c>
      <c r="AN61" s="89">
        <v>0.11361064870450795</v>
      </c>
      <c r="AO61" s="89">
        <v>0.11879087977495366</v>
      </c>
      <c r="AP61" s="89">
        <v>0.12229876092740052</v>
      </c>
      <c r="AQ61" s="89">
        <v>0.12116951767053123</v>
      </c>
      <c r="AR61" s="89">
        <v>0.12249665646986896</v>
      </c>
      <c r="AS61" s="89">
        <v>0.11964598816709354</v>
      </c>
      <c r="AT61" s="89">
        <v>0.12198488220644121</v>
      </c>
      <c r="AU61" s="89">
        <v>0.12467538324037111</v>
      </c>
      <c r="AV61" s="89">
        <v>0.1249849248804529</v>
      </c>
      <c r="AW61" s="89">
        <v>0.12829405817370709</v>
      </c>
      <c r="AX61" s="89">
        <v>0.12699071854672833</v>
      </c>
      <c r="AY61" s="89">
        <v>0.1270656539554447</v>
      </c>
      <c r="AZ61" s="89">
        <v>0.13242791278378122</v>
      </c>
      <c r="BA61" s="89">
        <v>0.1319867410161997</v>
      </c>
      <c r="BB61" s="89">
        <v>0.13387083194610369</v>
      </c>
      <c r="BC61" s="89">
        <v>0.13743937437012937</v>
      </c>
      <c r="BD61" s="89">
        <v>0.13635604160913398</v>
      </c>
      <c r="BE61" s="89">
        <v>0.13754042787947732</v>
      </c>
      <c r="BF61" s="89">
        <v>0.13483694861643314</v>
      </c>
      <c r="BG61" s="89">
        <v>0.12983714013745137</v>
      </c>
      <c r="BH61" s="89">
        <v>0.1290829764137994</v>
      </c>
      <c r="BI61" s="89">
        <v>0.12920564986581981</v>
      </c>
      <c r="BJ61" s="89">
        <v>0.12743786564467144</v>
      </c>
      <c r="BK61" s="89">
        <v>0.12828002276778025</v>
      </c>
      <c r="BL61" s="89">
        <v>0.12775239334780444</v>
      </c>
      <c r="BM61" s="89">
        <v>0.12998773512450806</v>
      </c>
      <c r="BN61" s="89">
        <v>0.131074139479018</v>
      </c>
      <c r="BO61" s="89">
        <v>0.13586629447222739</v>
      </c>
      <c r="BP61" s="89">
        <v>0.14070671290531839</v>
      </c>
      <c r="BQ61" s="89">
        <v>0.14329382747098862</v>
      </c>
      <c r="BR61" s="89">
        <v>0.14431295219679749</v>
      </c>
      <c r="BS61" s="89">
        <v>0.1456536404532425</v>
      </c>
      <c r="BT61" s="89">
        <v>0.1442110987959051</v>
      </c>
      <c r="BU61" s="89">
        <v>0.14246507143751824</v>
      </c>
      <c r="BV61" s="89">
        <v>0.14222436060348087</v>
      </c>
      <c r="BW61" s="89">
        <v>0.13978475374433441</v>
      </c>
      <c r="BX61" s="89">
        <v>0.10983224713082988</v>
      </c>
      <c r="BY61" s="89">
        <v>0.12319521211528854</v>
      </c>
      <c r="BZ61" s="89">
        <v>0.13772156554042536</v>
      </c>
      <c r="CA61" s="89">
        <v>0.13870155321580308</v>
      </c>
      <c r="CB61" s="89">
        <v>0.13861647803278049</v>
      </c>
      <c r="CC61" s="90">
        <v>0.13908173202812246</v>
      </c>
    </row>
    <row r="62" spans="1:81" x14ac:dyDescent="0.4">
      <c r="B62" s="93" t="s">
        <v>133</v>
      </c>
      <c r="AH62" s="112">
        <f t="shared" ref="AH62:CC62" si="14">SUM(AH59:AH61)</f>
        <v>0.1635488022709482</v>
      </c>
      <c r="AI62" s="112">
        <f t="shared" si="14"/>
        <v>0.15509985675324131</v>
      </c>
      <c r="AJ62" s="112">
        <f t="shared" si="14"/>
        <v>0.1583894008929248</v>
      </c>
      <c r="AK62" s="112">
        <f t="shared" si="14"/>
        <v>0.17342685729278828</v>
      </c>
      <c r="AL62" s="112">
        <f t="shared" si="14"/>
        <v>0.17934019681313018</v>
      </c>
      <c r="AM62" s="112">
        <f t="shared" si="14"/>
        <v>0.18501585587872943</v>
      </c>
      <c r="AN62" s="112">
        <f t="shared" si="14"/>
        <v>0.18657788981627663</v>
      </c>
      <c r="AO62" s="112">
        <f t="shared" si="14"/>
        <v>0.19534476785307631</v>
      </c>
      <c r="AP62" s="112">
        <f t="shared" si="14"/>
        <v>0.20239742284079279</v>
      </c>
      <c r="AQ62" s="112">
        <f t="shared" si="14"/>
        <v>0.19738749554922702</v>
      </c>
      <c r="AR62" s="112">
        <f t="shared" si="14"/>
        <v>0.19332745799251466</v>
      </c>
      <c r="AS62" s="112">
        <f t="shared" si="14"/>
        <v>0.18467839634415611</v>
      </c>
      <c r="AT62" s="112">
        <f t="shared" si="14"/>
        <v>0.19154911499600019</v>
      </c>
      <c r="AU62" s="112">
        <f t="shared" si="14"/>
        <v>0.20611855918678773</v>
      </c>
      <c r="AV62" s="112">
        <f t="shared" si="14"/>
        <v>0.21461401643791289</v>
      </c>
      <c r="AW62" s="112">
        <f t="shared" si="14"/>
        <v>0.22480807016307505</v>
      </c>
      <c r="AX62" s="112">
        <f t="shared" si="14"/>
        <v>0.22307244586075503</v>
      </c>
      <c r="AY62" s="112">
        <f t="shared" si="14"/>
        <v>0.22350936824997789</v>
      </c>
      <c r="AZ62" s="112">
        <f t="shared" si="14"/>
        <v>0.22893017346498926</v>
      </c>
      <c r="BA62" s="112">
        <f t="shared" si="14"/>
        <v>0.221171790823809</v>
      </c>
      <c r="BB62" s="112">
        <f t="shared" si="14"/>
        <v>0.21985135230877667</v>
      </c>
      <c r="BC62" s="112">
        <f t="shared" si="14"/>
        <v>0.21938816543365935</v>
      </c>
      <c r="BD62" s="112">
        <f t="shared" si="14"/>
        <v>0.21403839199241875</v>
      </c>
      <c r="BE62" s="112">
        <f t="shared" si="14"/>
        <v>0.21192454012161568</v>
      </c>
      <c r="BF62" s="112">
        <f t="shared" si="14"/>
        <v>0.20684134610734972</v>
      </c>
      <c r="BG62" s="112">
        <f t="shared" si="14"/>
        <v>0.19818977062777141</v>
      </c>
      <c r="BH62" s="112">
        <f t="shared" si="14"/>
        <v>0.19433781288577706</v>
      </c>
      <c r="BI62" s="112">
        <f t="shared" si="14"/>
        <v>0.19270701655673056</v>
      </c>
      <c r="BJ62" s="112">
        <f t="shared" si="14"/>
        <v>0.19041271374862914</v>
      </c>
      <c r="BK62" s="112">
        <f t="shared" si="14"/>
        <v>0.19078346820050596</v>
      </c>
      <c r="BL62" s="112">
        <f t="shared" si="14"/>
        <v>0.1887192887761765</v>
      </c>
      <c r="BM62" s="112">
        <f t="shared" si="14"/>
        <v>0.19658146472763216</v>
      </c>
      <c r="BN62" s="112">
        <f t="shared" si="14"/>
        <v>0.19796106971511046</v>
      </c>
      <c r="BO62" s="112">
        <f t="shared" si="14"/>
        <v>0.20503849384957423</v>
      </c>
      <c r="BP62" s="112">
        <f t="shared" si="14"/>
        <v>0.21112802713942572</v>
      </c>
      <c r="BQ62" s="112">
        <f t="shared" si="14"/>
        <v>0.21264104612744669</v>
      </c>
      <c r="BR62" s="112">
        <f t="shared" si="14"/>
        <v>0.21304032982168103</v>
      </c>
      <c r="BS62" s="112">
        <f t="shared" si="14"/>
        <v>0.21529691086215486</v>
      </c>
      <c r="BT62" s="112">
        <f t="shared" si="14"/>
        <v>0.21277767673327741</v>
      </c>
      <c r="BU62" s="112">
        <f t="shared" si="14"/>
        <v>0.2119425217753837</v>
      </c>
      <c r="BV62" s="112">
        <f t="shared" si="14"/>
        <v>0.21445860973161038</v>
      </c>
      <c r="BW62" s="112">
        <f t="shared" si="14"/>
        <v>0.21705627387737736</v>
      </c>
      <c r="BX62" s="112">
        <f t="shared" si="14"/>
        <v>0.18585153818498251</v>
      </c>
      <c r="BY62" s="112">
        <f t="shared" si="14"/>
        <v>0.2081402761980754</v>
      </c>
      <c r="BZ62" s="112">
        <f t="shared" si="14"/>
        <v>0.22879634413416389</v>
      </c>
      <c r="CA62" s="112">
        <f t="shared" si="14"/>
        <v>0.22981338889103953</v>
      </c>
      <c r="CB62" s="112">
        <f t="shared" si="14"/>
        <v>0.2310241544271901</v>
      </c>
      <c r="CC62" s="113">
        <f t="shared" si="14"/>
        <v>0.23309927820717175</v>
      </c>
    </row>
    <row r="63" spans="1:81" ht="15.4" thickBot="1" x14ac:dyDescent="0.45">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1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1"/>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42" bestFit="1" customWidth="1"/>
    <col min="2" max="2" width="75.73046875" style="49" customWidth="1"/>
    <col min="3" max="3" width="25.73046875" style="142" customWidth="1"/>
    <col min="4" max="75" width="12.73046875" style="55" customWidth="1"/>
    <col min="76" max="81" width="12.73046875" style="49" customWidth="1"/>
    <col min="82" max="82" width="9.1328125" style="49" customWidth="1"/>
    <col min="83" max="16384" width="9.1328125" style="49"/>
  </cols>
  <sheetData>
    <row r="1" spans="1:81" s="16" customFormat="1" ht="25.5" customHeight="1" thickBot="1" x14ac:dyDescent="0.4">
      <c r="A1" s="42" t="s">
        <v>44</v>
      </c>
      <c r="B1" s="43" t="s">
        <v>85</v>
      </c>
      <c r="C1" s="95"/>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row>
    <row r="2" spans="1:81" ht="33" customHeight="1" x14ac:dyDescent="0.4">
      <c r="A2" s="45" t="s">
        <v>45</v>
      </c>
      <c r="B2" s="18" t="s">
        <v>214</v>
      </c>
      <c r="C2" s="1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215</v>
      </c>
      <c r="C3" s="130" t="s">
        <v>216</v>
      </c>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8"/>
      <c r="B4" s="99"/>
      <c r="C4" s="119"/>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31"/>
    </row>
    <row r="5" spans="1:81" ht="27" customHeight="1" x14ac:dyDescent="0.4">
      <c r="A5" s="132"/>
      <c r="B5" s="133" t="s">
        <v>217</v>
      </c>
      <c r="C5" s="134" t="s">
        <v>218</v>
      </c>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f>+Disability_benefits!BQ14</f>
        <v>4.7691617500000003</v>
      </c>
      <c r="BR5" s="135">
        <f>+Disability_benefits!BR14</f>
        <v>6.040064700000003</v>
      </c>
      <c r="BS5" s="135">
        <f>+Disability_benefits!BS14</f>
        <v>6.9357352999999913</v>
      </c>
      <c r="BT5" s="135">
        <f>+Disability_benefits!BT14</f>
        <v>7.3484010500000174</v>
      </c>
      <c r="BU5" s="135">
        <f>+Disability_benefits!BU14</f>
        <v>8.2211221899999884</v>
      </c>
      <c r="BV5" s="135">
        <f>+Disability_benefits!BV14</f>
        <v>9.1482867099999936</v>
      </c>
      <c r="BW5" s="135">
        <f>+Disability_benefits!BW14</f>
        <v>10.039949220000004</v>
      </c>
      <c r="BX5" s="135">
        <f>+Disability_benefits!BX14</f>
        <v>10.623631461061599</v>
      </c>
      <c r="BY5" s="135">
        <f>+Disability_benefits!BY14</f>
        <v>11.224071033452583</v>
      </c>
      <c r="BZ5" s="135">
        <f>+Disability_benefits!BZ14</f>
        <v>11.940584630956959</v>
      </c>
      <c r="CA5" s="135">
        <f>+Disability_benefits!CA14</f>
        <v>12.749763442131266</v>
      </c>
      <c r="CB5" s="135">
        <f>+Disability_benefits!CB14</f>
        <v>13.513016333341785</v>
      </c>
      <c r="CC5" s="136">
        <f>+Disability_benefits!CC14</f>
        <v>14.337197402787091</v>
      </c>
    </row>
    <row r="6" spans="1:81" x14ac:dyDescent="0.4">
      <c r="A6" s="132"/>
      <c r="B6" s="49" t="s">
        <v>219</v>
      </c>
      <c r="C6" s="137" t="s">
        <v>218</v>
      </c>
      <c r="D6" s="138">
        <f>Disability_benefits!D15</f>
        <v>0</v>
      </c>
      <c r="E6" s="138">
        <f>Disability_benefits!E15</f>
        <v>0</v>
      </c>
      <c r="F6" s="138">
        <f>Disability_benefits!F15</f>
        <v>0</v>
      </c>
      <c r="G6" s="138">
        <f>Disability_benefits!G15</f>
        <v>0</v>
      </c>
      <c r="H6" s="138">
        <f>Disability_benefits!H15</f>
        <v>0</v>
      </c>
      <c r="I6" s="138">
        <f>Disability_benefits!I15</f>
        <v>0</v>
      </c>
      <c r="J6" s="138">
        <f>Disability_benefits!J15</f>
        <v>0</v>
      </c>
      <c r="K6" s="138">
        <f>Disability_benefits!K15</f>
        <v>0</v>
      </c>
      <c r="L6" s="138">
        <f>Disability_benefits!L15</f>
        <v>0</v>
      </c>
      <c r="M6" s="138">
        <f>Disability_benefits!M15</f>
        <v>0</v>
      </c>
      <c r="N6" s="138">
        <f>Disability_benefits!N15</f>
        <v>0</v>
      </c>
      <c r="O6" s="138">
        <f>Disability_benefits!O15</f>
        <v>0</v>
      </c>
      <c r="P6" s="138">
        <f>Disability_benefits!P15</f>
        <v>0</v>
      </c>
      <c r="Q6" s="138">
        <f>Disability_benefits!Q15</f>
        <v>0</v>
      </c>
      <c r="R6" s="138">
        <f>Disability_benefits!R15</f>
        <v>0</v>
      </c>
      <c r="S6" s="138">
        <f>Disability_benefits!S15</f>
        <v>0</v>
      </c>
      <c r="T6" s="138">
        <f>Disability_benefits!T15</f>
        <v>0</v>
      </c>
      <c r="U6" s="138">
        <f>Disability_benefits!U15</f>
        <v>0</v>
      </c>
      <c r="V6" s="138">
        <f>Disability_benefits!V15</f>
        <v>0</v>
      </c>
      <c r="W6" s="138">
        <f>Disability_benefits!W15</f>
        <v>0</v>
      </c>
      <c r="X6" s="138">
        <f>Disability_benefits!X15</f>
        <v>0</v>
      </c>
      <c r="Y6" s="138">
        <f>Disability_benefits!Y15</f>
        <v>0</v>
      </c>
      <c r="Z6" s="138">
        <f>Disability_benefits!Z15</f>
        <v>0</v>
      </c>
      <c r="AA6" s="138">
        <f>Disability_benefits!AA15</f>
        <v>6</v>
      </c>
      <c r="AB6" s="138">
        <f>Disability_benefits!AB15</f>
        <v>23.2</v>
      </c>
      <c r="AC6" s="138">
        <f>SUM(Disability_benefits!AC16:AC18)</f>
        <v>35.799999999999997</v>
      </c>
      <c r="AD6" s="138">
        <f>SUM(Disability_benefits!AD16:AD18)</f>
        <v>62.4</v>
      </c>
      <c r="AE6" s="138">
        <f>SUM(Disability_benefits!AE16:AE18)</f>
        <v>95.9</v>
      </c>
      <c r="AF6" s="138">
        <f>SUM(Disability_benefits!AF16:AF18)</f>
        <v>127.30000000000001</v>
      </c>
      <c r="AG6" s="138">
        <f>SUM(Disability_benefits!AG16:AG18)</f>
        <v>166.7</v>
      </c>
      <c r="AH6" s="138">
        <f>SUM(Disability_benefits!AH16:AH18)</f>
        <v>168</v>
      </c>
      <c r="AI6" s="138">
        <f>SUM(Disability_benefits!AI16:AI18)</f>
        <v>201</v>
      </c>
      <c r="AJ6" s="138">
        <f>SUM(Disability_benefits!AJ16:AJ18)</f>
        <v>260</v>
      </c>
      <c r="AK6" s="138">
        <f>SUM(Disability_benefits!AK16:AK18)</f>
        <v>330</v>
      </c>
      <c r="AL6" s="138">
        <f>SUM(Disability_benefits!AL16:AL18)</f>
        <v>403</v>
      </c>
      <c r="AM6" s="138">
        <f>SUM(Disability_benefits!AM16:AM18)</f>
        <v>495</v>
      </c>
      <c r="AN6" s="138">
        <f>SUM(Disability_benefits!AN16:AN18)</f>
        <v>576</v>
      </c>
      <c r="AO6" s="138">
        <f>SUM(Disability_benefits!AO16:AO18)</f>
        <v>686</v>
      </c>
      <c r="AP6" s="138">
        <f>SUM(Disability_benefits!AP16:AP18)</f>
        <v>779</v>
      </c>
      <c r="AQ6" s="138">
        <f>SUM(Disability_benefits!AQ16:AQ18)</f>
        <v>897.38499999999999</v>
      </c>
      <c r="AR6" s="138">
        <f>SUM(Disability_benefits!AR16:AR18)</f>
        <v>1003.4670000000001</v>
      </c>
      <c r="AS6" s="138">
        <f>SUM(Disability_benefits!AS16:AS18)</f>
        <v>1158.527</v>
      </c>
      <c r="AT6" s="138">
        <f>SUM(Disability_benefits!AT16:AT18)</f>
        <v>1382.009</v>
      </c>
      <c r="AU6" s="138">
        <f>SUM(Disability_benefits!AU16:AU18)</f>
        <v>1706.221</v>
      </c>
      <c r="AV6" s="138">
        <f>SUM(Disability_benefits!AV16:AV18)</f>
        <v>1553.4739999999999</v>
      </c>
      <c r="AW6" s="138">
        <f>SUM(Disability_benefits!AW16:AW18)</f>
        <v>1795.461</v>
      </c>
      <c r="AX6" s="138">
        <f>SUM(Disability_benefits!AX16:AX18)</f>
        <v>1962.682</v>
      </c>
      <c r="AY6" s="138">
        <f>SUM(Disability_benefits!AY16:AY18)</f>
        <v>2194.1619999999998</v>
      </c>
      <c r="AZ6" s="138">
        <f>SUM(Disability_benefits!AZ16:AZ18)</f>
        <v>2392.893</v>
      </c>
      <c r="BA6" s="138">
        <f>SUM(Disability_benefits!BA16:BA18)</f>
        <v>2521.25</v>
      </c>
      <c r="BB6" s="138">
        <f>SUM(Disability_benefits!BB16:BB18)</f>
        <v>2679.9749999999999</v>
      </c>
      <c r="BC6" s="138">
        <f>SUM(Disability_benefits!BC16:BC18)</f>
        <v>2822.8040000000001</v>
      </c>
      <c r="BD6" s="138">
        <f>SUM(Disability_benefits!BD16:BD18)</f>
        <v>2955.1210000000001</v>
      </c>
      <c r="BE6" s="138">
        <f>SUM(Disability_benefits!BE16:BE18)</f>
        <v>3124.4597597447382</v>
      </c>
      <c r="BF6" s="138">
        <f>SUM(Disability_benefits!BF16:BF18)</f>
        <v>3250.6787885787207</v>
      </c>
      <c r="BG6" s="138">
        <f>SUM(Disability_benefits!BG16:BG18)</f>
        <v>3457.0445494205601</v>
      </c>
      <c r="BH6" s="138">
        <f>SUM(Disability_benefits!BH16:BH18)</f>
        <v>3673.5859999999998</v>
      </c>
      <c r="BI6" s="138">
        <f>SUM(Disability_benefits!BI16:BI18)</f>
        <v>3924.14037813</v>
      </c>
      <c r="BJ6" s="138">
        <f>SUM(Disability_benefits!BJ16:BJ18)</f>
        <v>4149.40578293</v>
      </c>
      <c r="BK6" s="138">
        <f>SUM(Disability_benefits!BK16:BK18)</f>
        <v>4444.4350972342991</v>
      </c>
      <c r="BL6" s="138">
        <f>SUM(Disability_benefits!BL16:BL18)</f>
        <v>4734.8039219600005</v>
      </c>
      <c r="BM6" s="138">
        <f>SUM(Disability_benefits!BM16:BM18)</f>
        <v>5106.2537628999999</v>
      </c>
      <c r="BN6" s="138">
        <f>SUM(Disability_benefits!BN16:BN18)</f>
        <v>5227.7472379531791</v>
      </c>
      <c r="BO6" s="138">
        <f>SUM(Disability_benefits!BO16:BO18)</f>
        <v>5339.4256940699997</v>
      </c>
      <c r="BP6" s="138">
        <f>SUM(Disability_benefits!BP16:BP18)</f>
        <v>5475.6249157700013</v>
      </c>
      <c r="BQ6" s="138">
        <f>SUM(Disability_benefits!BQ16:BQ18)</f>
        <v>5360.0751764300812</v>
      </c>
      <c r="BR6" s="138">
        <f>SUM(Disability_benefits!BR16:BR18)</f>
        <v>5421.7736767999995</v>
      </c>
      <c r="BS6" s="138">
        <f>SUM(Disability_benefits!BS16:BS18)</f>
        <v>5489.5433917499959</v>
      </c>
      <c r="BT6" s="138">
        <f>SUM(Disability_benefits!BT16:BT18)</f>
        <v>5482.7675999399999</v>
      </c>
      <c r="BU6" s="138">
        <f>SUM(Disability_benefits!BU16:BU18)</f>
        <v>5529.3185711499982</v>
      </c>
      <c r="BV6" s="138">
        <f>SUM(Disability_benefits!BV16:BV18)</f>
        <v>5675.5506973500005</v>
      </c>
      <c r="BW6" s="138">
        <f>SUM(Disability_benefits!BW16:BW18)</f>
        <v>5908.4831024900022</v>
      </c>
      <c r="BX6" s="138">
        <f>SUM(Disability_benefits!BX16:BX18)</f>
        <v>5354.9691449184802</v>
      </c>
      <c r="BY6" s="138">
        <f>SUM(Disability_benefits!BY16:BY18)</f>
        <v>5367.0491906556463</v>
      </c>
      <c r="BZ6" s="138">
        <f>SUM(Disability_benefits!BZ16:BZ18)</f>
        <v>5550.0009292712039</v>
      </c>
      <c r="CA6" s="138">
        <f>SUM(Disability_benefits!CA16:CA18)</f>
        <v>5818.0041928694445</v>
      </c>
      <c r="CB6" s="138">
        <f>SUM(Disability_benefits!CB16:CB18)</f>
        <v>6075.6682948701964</v>
      </c>
      <c r="CC6" s="139">
        <f>SUM(Disability_benefits!CC16:CC18)</f>
        <v>6397.3542423637127</v>
      </c>
    </row>
    <row r="7" spans="1:81" x14ac:dyDescent="0.4">
      <c r="A7" s="132"/>
      <c r="B7" s="49" t="s">
        <v>220</v>
      </c>
      <c r="C7" s="137" t="s">
        <v>221</v>
      </c>
      <c r="D7" s="138">
        <f>Bereavement_benefits!D4</f>
        <v>15.7</v>
      </c>
      <c r="E7" s="138">
        <f>Bereavement_benefits!E4</f>
        <v>21.3</v>
      </c>
      <c r="F7" s="138">
        <f>Bereavement_benefits!F4</f>
        <v>21.7</v>
      </c>
      <c r="G7" s="138">
        <f>Bereavement_benefits!G4</f>
        <v>24</v>
      </c>
      <c r="H7" s="138">
        <f>Bereavement_benefits!H4</f>
        <v>28</v>
      </c>
      <c r="I7" s="138">
        <f>Bereavement_benefits!I4</f>
        <v>30.5</v>
      </c>
      <c r="J7" s="138">
        <f>Bereavement_benefits!J4</f>
        <v>32</v>
      </c>
      <c r="K7" s="138">
        <f>Bereavement_benefits!K4</f>
        <v>35.700000000000003</v>
      </c>
      <c r="L7" s="138">
        <f>Bereavement_benefits!L4</f>
        <v>38.200000000000003</v>
      </c>
      <c r="M7" s="138">
        <f>Bereavement_benefits!M4</f>
        <v>43.8</v>
      </c>
      <c r="N7" s="138">
        <f>Bereavement_benefits!N4</f>
        <v>57.5</v>
      </c>
      <c r="O7" s="138">
        <f>Bereavement_benefits!O4</f>
        <v>61.5</v>
      </c>
      <c r="P7" s="138">
        <f>Bereavement_benefits!P4</f>
        <v>65.5</v>
      </c>
      <c r="Q7" s="138">
        <f>Bereavement_benefits!Q4</f>
        <v>80</v>
      </c>
      <c r="R7" s="138">
        <f>Bereavement_benefits!R4</f>
        <v>84</v>
      </c>
      <c r="S7" s="138">
        <f>Bereavement_benefits!S4</f>
        <v>99</v>
      </c>
      <c r="T7" s="138">
        <f>Bereavement_benefits!T4</f>
        <v>108</v>
      </c>
      <c r="U7" s="138">
        <f>Bereavement_benefits!U4</f>
        <v>136</v>
      </c>
      <c r="V7" s="138">
        <f>Bereavement_benefits!V4</f>
        <v>141</v>
      </c>
      <c r="W7" s="138">
        <f>Bereavement_benefits!W4</f>
        <v>148</v>
      </c>
      <c r="X7" s="138">
        <f>Bereavement_benefits!X4</f>
        <v>154</v>
      </c>
      <c r="Y7" s="138">
        <f>Bereavement_benefits!Y4</f>
        <v>162</v>
      </c>
      <c r="Z7" s="138">
        <f>Bereavement_benefits!Z4</f>
        <v>168</v>
      </c>
      <c r="AA7" s="138">
        <f>Bereavement_benefits!AA4</f>
        <v>196</v>
      </c>
      <c r="AB7" s="138">
        <f>Bereavement_benefits!AB4</f>
        <v>220</v>
      </c>
      <c r="AC7" s="138">
        <f>Bereavement_benefits!AC4</f>
        <v>245</v>
      </c>
      <c r="AD7" s="138">
        <f>Bereavement_benefits!AD4</f>
        <v>310</v>
      </c>
      <c r="AE7" s="138">
        <f>Bereavement_benefits!AE4</f>
        <v>393</v>
      </c>
      <c r="AF7" s="138">
        <f>Bereavement_benefits!AF4</f>
        <v>434</v>
      </c>
      <c r="AG7" s="138">
        <f>Bereavement_benefits!AG4</f>
        <v>466</v>
      </c>
      <c r="AH7" s="138">
        <f>Bereavement_benefits!AH4</f>
        <v>505</v>
      </c>
      <c r="AI7" s="138">
        <f>Bereavement_benefits!AI4</f>
        <v>562.99999999999989</v>
      </c>
      <c r="AJ7" s="138">
        <f>Bereavement_benefits!AJ4</f>
        <v>637.99999999999989</v>
      </c>
      <c r="AK7" s="138">
        <f>Bereavement_benefits!AK4</f>
        <v>691</v>
      </c>
      <c r="AL7" s="138">
        <f>Bereavement_benefits!AL4</f>
        <v>725</v>
      </c>
      <c r="AM7" s="138">
        <f>Bereavement_benefits!AM4</f>
        <v>771</v>
      </c>
      <c r="AN7" s="138">
        <f>Bereavement_benefits!AN4</f>
        <v>785</v>
      </c>
      <c r="AO7" s="138">
        <f>Bereavement_benefits!AO4</f>
        <v>800</v>
      </c>
      <c r="AP7" s="138">
        <f>Bereavement_benefits!AP4</f>
        <v>825</v>
      </c>
      <c r="AQ7" s="138">
        <f>Bereavement_benefits!AQ4</f>
        <v>839.25</v>
      </c>
      <c r="AR7" s="138">
        <f>Bereavement_benefits!AR4</f>
        <v>850.16399999999999</v>
      </c>
      <c r="AS7" s="138">
        <f>Bereavement_benefits!AS4</f>
        <v>852.303</v>
      </c>
      <c r="AT7" s="138">
        <f>Bereavement_benefits!AT4</f>
        <v>889.38600000000008</v>
      </c>
      <c r="AU7" s="138">
        <f>Bereavement_benefits!AU4</f>
        <v>1010.5989999999999</v>
      </c>
      <c r="AV7" s="138">
        <f>Bereavement_benefits!AV4</f>
        <v>1010</v>
      </c>
      <c r="AW7" s="138">
        <f>Bereavement_benefits!AW4</f>
        <v>1040</v>
      </c>
      <c r="AX7" s="138">
        <f>Bereavement_benefits!AX4</f>
        <v>1022</v>
      </c>
      <c r="AY7" s="138">
        <f>Bereavement_benefits!AY4</f>
        <v>1016.385</v>
      </c>
      <c r="AZ7" s="138">
        <f>Bereavement_benefits!AZ4</f>
        <v>981.24099999999999</v>
      </c>
      <c r="BA7" s="138">
        <f>Bereavement_benefits!BA4</f>
        <v>987.07300000000021</v>
      </c>
      <c r="BB7" s="138">
        <f>Bereavement_benefits!BB4</f>
        <v>974.40599999999995</v>
      </c>
      <c r="BC7" s="138">
        <f>Bereavement_benefits!BC4</f>
        <v>1001.69</v>
      </c>
      <c r="BD7" s="138">
        <f>Bereavement_benefits!BD4</f>
        <v>985.85</v>
      </c>
      <c r="BE7" s="138">
        <f>Bereavement_benefits!BE4</f>
        <v>1099.2956646600001</v>
      </c>
      <c r="BF7" s="138">
        <f>Bereavement_benefits!BF4</f>
        <v>1087.4146320899999</v>
      </c>
      <c r="BG7" s="138">
        <f>Bereavement_benefits!BG4</f>
        <v>1006.6780681472775</v>
      </c>
      <c r="BH7" s="138">
        <f>Bereavement_benefits!BH4</f>
        <v>922.80799999999999</v>
      </c>
      <c r="BI7" s="138">
        <f>Bereavement_benefits!BI4</f>
        <v>874.53990900999997</v>
      </c>
      <c r="BJ7" s="138">
        <f>Bereavement_benefits!BJ4</f>
        <v>796.54773575000013</v>
      </c>
      <c r="BK7" s="138">
        <f>Bereavement_benefits!BK4</f>
        <v>736.17217767890315</v>
      </c>
      <c r="BL7" s="138">
        <f>Bereavement_benefits!BL4</f>
        <v>674.75018944999999</v>
      </c>
      <c r="BM7" s="138">
        <f>Bereavement_benefits!BM4</f>
        <v>649.6405096899997</v>
      </c>
      <c r="BN7" s="138">
        <f>Bereavement_benefits!BN4</f>
        <v>613.52423453000017</v>
      </c>
      <c r="BO7" s="138">
        <f>Bereavement_benefits!BO4</f>
        <v>593.95801391999976</v>
      </c>
      <c r="BP7" s="138">
        <f>Bereavement_benefits!BP4</f>
        <v>592.53994551999983</v>
      </c>
      <c r="BQ7" s="138">
        <f>Bereavement_benefits!BQ4</f>
        <v>582.23100191999993</v>
      </c>
      <c r="BR7" s="138">
        <f>Bereavement_benefits!BR4</f>
        <v>570.66566029000023</v>
      </c>
      <c r="BS7" s="138">
        <f>Bereavement_benefits!BS4</f>
        <v>568.92046535000088</v>
      </c>
      <c r="BT7" s="138">
        <f>Bereavement_benefits!BT4</f>
        <v>557.33749349999994</v>
      </c>
      <c r="BU7" s="138">
        <f>Bereavement_benefits!BU4</f>
        <v>502.55170413000036</v>
      </c>
      <c r="BV7" s="138">
        <f>Bereavement_benefits!BV4</f>
        <v>463.2592920300001</v>
      </c>
      <c r="BW7" s="138">
        <f>Bereavement_benefits!BW4</f>
        <v>506.28404317999991</v>
      </c>
      <c r="BX7" s="138">
        <f>Bereavement_benefits!BX4</f>
        <v>496.18306416536001</v>
      </c>
      <c r="BY7" s="138">
        <f>Bereavement_benefits!BY4</f>
        <v>392.83596510444647</v>
      </c>
      <c r="BZ7" s="138">
        <f>Bereavement_benefits!BZ4</f>
        <v>357.17623316649087</v>
      </c>
      <c r="CA7" s="138">
        <f>Bereavement_benefits!CA4</f>
        <v>298.67522869350705</v>
      </c>
      <c r="CB7" s="138">
        <f>Bereavement_benefits!CB4</f>
        <v>279.36053015676686</v>
      </c>
      <c r="CC7" s="139">
        <f>Bereavement_benefits!CC4</f>
        <v>263.29764545080695</v>
      </c>
    </row>
    <row r="8" spans="1:81" x14ac:dyDescent="0.4">
      <c r="A8" s="132"/>
      <c r="B8" s="49" t="s">
        <v>222</v>
      </c>
      <c r="C8" s="137" t="s">
        <v>218</v>
      </c>
      <c r="D8" s="138">
        <v>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38">
        <v>0</v>
      </c>
      <c r="AD8" s="138">
        <v>0</v>
      </c>
      <c r="AE8" s="138">
        <v>0</v>
      </c>
      <c r="AF8" s="138">
        <v>1.9</v>
      </c>
      <c r="AG8" s="138">
        <v>2.9</v>
      </c>
      <c r="AH8" s="138">
        <v>4</v>
      </c>
      <c r="AI8" s="138">
        <v>4</v>
      </c>
      <c r="AJ8" s="138">
        <v>5</v>
      </c>
      <c r="AK8" s="138">
        <v>6</v>
      </c>
      <c r="AL8" s="138">
        <v>8</v>
      </c>
      <c r="AM8" s="138">
        <v>10</v>
      </c>
      <c r="AN8" s="138">
        <v>11</v>
      </c>
      <c r="AO8" s="138">
        <v>13</v>
      </c>
      <c r="AP8" s="138">
        <v>104</v>
      </c>
      <c r="AQ8" s="138">
        <v>183.72300000000001</v>
      </c>
      <c r="AR8" s="138">
        <v>173.41800000000001</v>
      </c>
      <c r="AS8" s="138">
        <v>183.63200000000001</v>
      </c>
      <c r="AT8" s="138">
        <v>208.02</v>
      </c>
      <c r="AU8" s="138">
        <v>284.64699999999999</v>
      </c>
      <c r="AV8" s="138">
        <v>345.29700000000008</v>
      </c>
      <c r="AW8" s="138">
        <v>441.75</v>
      </c>
      <c r="AX8" s="138">
        <v>526.322</v>
      </c>
      <c r="AY8" s="138">
        <v>617.35</v>
      </c>
      <c r="AZ8" s="138">
        <v>736.40099999999995</v>
      </c>
      <c r="BA8" s="138">
        <v>745.90700000000004</v>
      </c>
      <c r="BB8" s="138">
        <v>782.37199999999996</v>
      </c>
      <c r="BC8" s="138">
        <v>834.52800000000002</v>
      </c>
      <c r="BD8" s="138">
        <v>867.01099999999997</v>
      </c>
      <c r="BE8" s="138">
        <v>931.78101869</v>
      </c>
      <c r="BF8" s="138">
        <v>993.10799999999995</v>
      </c>
      <c r="BG8" s="138">
        <v>1053.6691153298639</v>
      </c>
      <c r="BH8" s="138">
        <v>1096.0409999999999</v>
      </c>
      <c r="BI8" s="138">
        <v>1149.1385723000005</v>
      </c>
      <c r="BJ8" s="138">
        <v>1181.2635561100005</v>
      </c>
      <c r="BK8" s="138">
        <v>1279.8853888127107</v>
      </c>
      <c r="BL8" s="138">
        <v>1362.9964772500002</v>
      </c>
      <c r="BM8" s="138">
        <v>1494.8980367000004</v>
      </c>
      <c r="BN8" s="138">
        <v>1572.0826307400002</v>
      </c>
      <c r="BO8" s="138">
        <v>1732.9771967700003</v>
      </c>
      <c r="BP8" s="138">
        <v>1927.2231981999998</v>
      </c>
      <c r="BQ8" s="138">
        <v>2088.2668163797011</v>
      </c>
      <c r="BR8" s="138">
        <v>2319.2115774999988</v>
      </c>
      <c r="BS8" s="138">
        <v>2545.4439678199992</v>
      </c>
      <c r="BT8" s="138">
        <v>2666.973573598962</v>
      </c>
      <c r="BU8" s="138">
        <v>2830.0153530399994</v>
      </c>
      <c r="BV8" s="138">
        <v>2885.0112320200001</v>
      </c>
      <c r="BW8" s="138">
        <v>2940.7993120999995</v>
      </c>
      <c r="BX8" s="138">
        <v>3057.529256046636</v>
      </c>
      <c r="BY8" s="138">
        <v>3193.6978522492386</v>
      </c>
      <c r="BZ8" s="138">
        <v>3454.9745915097901</v>
      </c>
      <c r="CA8" s="138">
        <v>3683.5157967988553</v>
      </c>
      <c r="CB8" s="138">
        <v>3921.2075795606156</v>
      </c>
      <c r="CC8" s="139">
        <v>4275.1549832872824</v>
      </c>
    </row>
    <row r="9" spans="1:81" x14ac:dyDescent="0.4">
      <c r="A9" s="132"/>
      <c r="B9" s="49" t="s">
        <v>126</v>
      </c>
      <c r="C9" s="137" t="s">
        <v>218</v>
      </c>
      <c r="D9" s="138">
        <v>59.9</v>
      </c>
      <c r="E9" s="138">
        <v>60.9</v>
      </c>
      <c r="F9" s="138">
        <v>61.9</v>
      </c>
      <c r="G9" s="138">
        <v>63.1</v>
      </c>
      <c r="H9" s="138">
        <v>87.2</v>
      </c>
      <c r="I9" s="138">
        <v>103.5</v>
      </c>
      <c r="J9" s="138">
        <v>105</v>
      </c>
      <c r="K9" s="138">
        <v>106.6</v>
      </c>
      <c r="L9" s="138">
        <v>113.8</v>
      </c>
      <c r="M9" s="138">
        <v>122.2</v>
      </c>
      <c r="N9" s="138">
        <v>125.9</v>
      </c>
      <c r="O9" s="138">
        <v>127.4</v>
      </c>
      <c r="P9" s="138">
        <v>131</v>
      </c>
      <c r="Q9" s="138">
        <v>134</v>
      </c>
      <c r="R9" s="138">
        <v>135.30000000000001</v>
      </c>
      <c r="S9" s="138">
        <v>139.80000000000001</v>
      </c>
      <c r="T9" s="138">
        <v>143.1</v>
      </c>
      <c r="U9" s="138">
        <v>146.30000000000001</v>
      </c>
      <c r="V9" s="138">
        <v>149.19999999999999</v>
      </c>
      <c r="W9" s="138">
        <v>160.19999999999999</v>
      </c>
      <c r="X9" s="138">
        <v>297.10000000000002</v>
      </c>
      <c r="Y9" s="138">
        <v>339.2</v>
      </c>
      <c r="Z9" s="138">
        <v>339</v>
      </c>
      <c r="AA9" s="138">
        <v>343.7</v>
      </c>
      <c r="AB9" s="138">
        <v>339</v>
      </c>
      <c r="AC9" s="138">
        <v>344.2</v>
      </c>
      <c r="AD9" s="138">
        <v>344.1</v>
      </c>
      <c r="AE9" s="138">
        <v>531.70000000000005</v>
      </c>
      <c r="AF9" s="138">
        <v>526.5</v>
      </c>
      <c r="AG9" s="138">
        <v>867.5</v>
      </c>
      <c r="AH9" s="138">
        <v>1776</v>
      </c>
      <c r="AI9" s="138">
        <v>2787</v>
      </c>
      <c r="AJ9" s="138">
        <v>2944</v>
      </c>
      <c r="AK9" s="138">
        <v>3372</v>
      </c>
      <c r="AL9" s="138">
        <v>3660</v>
      </c>
      <c r="AM9" s="138">
        <v>3988</v>
      </c>
      <c r="AN9" s="138">
        <v>4276</v>
      </c>
      <c r="AO9" s="138">
        <v>4468</v>
      </c>
      <c r="AP9" s="138">
        <v>4513</v>
      </c>
      <c r="AQ9" s="138">
        <v>4597.5079999999998</v>
      </c>
      <c r="AR9" s="138">
        <v>4514.5259999999998</v>
      </c>
      <c r="AS9" s="138">
        <v>4537.3530000000001</v>
      </c>
      <c r="AT9" s="138">
        <v>4590.7730000000001</v>
      </c>
      <c r="AU9" s="138">
        <v>5188.9120000000003</v>
      </c>
      <c r="AV9" s="138">
        <v>5953.1810000000005</v>
      </c>
      <c r="AW9" s="138">
        <v>6331.3990000000003</v>
      </c>
      <c r="AX9" s="138">
        <v>6403.6940000000004</v>
      </c>
      <c r="AY9" s="138">
        <v>6642.2250000000004</v>
      </c>
      <c r="AZ9" s="138">
        <v>6941.3710000000001</v>
      </c>
      <c r="BA9" s="138">
        <v>7088.2730000000001</v>
      </c>
      <c r="BB9" s="138">
        <v>7294.9489999999996</v>
      </c>
      <c r="BC9" s="138">
        <v>8283.3439999999991</v>
      </c>
      <c r="BD9" s="138">
        <v>8659.5450000000001</v>
      </c>
      <c r="BE9" s="138">
        <v>8795.2162844499999</v>
      </c>
      <c r="BF9" s="138">
        <v>8945.096379300001</v>
      </c>
      <c r="BG9" s="140"/>
      <c r="BH9" s="140"/>
      <c r="BI9" s="140"/>
      <c r="BJ9" s="140"/>
      <c r="BK9" s="140"/>
      <c r="BL9" s="140"/>
      <c r="BM9" s="140"/>
      <c r="BN9" s="140"/>
      <c r="BO9" s="140"/>
      <c r="BP9" s="140"/>
      <c r="BQ9" s="140"/>
      <c r="BR9" s="140"/>
      <c r="BS9" s="140"/>
      <c r="BT9" s="140"/>
      <c r="BU9" s="140"/>
      <c r="BV9" s="140"/>
      <c r="BW9" s="140"/>
      <c r="BX9" s="140"/>
      <c r="BY9" s="140"/>
      <c r="BZ9" s="140"/>
      <c r="CA9" s="140"/>
      <c r="CB9" s="140"/>
      <c r="CC9" s="141"/>
    </row>
    <row r="10" spans="1:81" ht="27" customHeight="1" x14ac:dyDescent="0.4">
      <c r="A10" s="132"/>
      <c r="B10" s="49" t="s">
        <v>223</v>
      </c>
      <c r="D10" s="138">
        <f t="shared" ref="D10:AI10" si="0">SUM(D11:D12)</f>
        <v>0</v>
      </c>
      <c r="E10" s="138">
        <f t="shared" si="0"/>
        <v>0</v>
      </c>
      <c r="F10" s="138">
        <f t="shared" si="0"/>
        <v>0</v>
      </c>
      <c r="G10" s="138">
        <f t="shared" si="0"/>
        <v>0</v>
      </c>
      <c r="H10" s="138">
        <f t="shared" si="0"/>
        <v>0</v>
      </c>
      <c r="I10" s="138">
        <f t="shared" si="0"/>
        <v>0</v>
      </c>
      <c r="J10" s="138">
        <f t="shared" si="0"/>
        <v>0</v>
      </c>
      <c r="K10" s="138">
        <f t="shared" si="0"/>
        <v>0</v>
      </c>
      <c r="L10" s="138">
        <f t="shared" si="0"/>
        <v>0</v>
      </c>
      <c r="M10" s="138">
        <f t="shared" si="0"/>
        <v>0</v>
      </c>
      <c r="N10" s="138">
        <f t="shared" si="0"/>
        <v>0</v>
      </c>
      <c r="O10" s="138">
        <f t="shared" si="0"/>
        <v>0</v>
      </c>
      <c r="P10" s="138">
        <f t="shared" si="0"/>
        <v>0</v>
      </c>
      <c r="Q10" s="138">
        <f t="shared" si="0"/>
        <v>0</v>
      </c>
      <c r="R10" s="138">
        <f t="shared" si="0"/>
        <v>0</v>
      </c>
      <c r="S10" s="138">
        <f t="shared" si="0"/>
        <v>0</v>
      </c>
      <c r="T10" s="138">
        <f t="shared" si="0"/>
        <v>0</v>
      </c>
      <c r="U10" s="138">
        <f t="shared" si="0"/>
        <v>0</v>
      </c>
      <c r="V10" s="138">
        <f t="shared" si="0"/>
        <v>0</v>
      </c>
      <c r="W10" s="138">
        <f t="shared" si="0"/>
        <v>0</v>
      </c>
      <c r="X10" s="138">
        <f t="shared" si="0"/>
        <v>0</v>
      </c>
      <c r="Y10" s="138">
        <f t="shared" si="0"/>
        <v>0</v>
      </c>
      <c r="Z10" s="138">
        <f t="shared" si="0"/>
        <v>0</v>
      </c>
      <c r="AA10" s="138">
        <f t="shared" si="0"/>
        <v>0</v>
      </c>
      <c r="AB10" s="138">
        <f t="shared" si="0"/>
        <v>80.5</v>
      </c>
      <c r="AC10" s="138">
        <f t="shared" si="0"/>
        <v>79.8</v>
      </c>
      <c r="AD10" s="138">
        <f t="shared" si="0"/>
        <v>91.9</v>
      </c>
      <c r="AE10" s="138">
        <f t="shared" si="0"/>
        <v>0.1</v>
      </c>
      <c r="AF10" s="138">
        <f t="shared" si="0"/>
        <v>0</v>
      </c>
      <c r="AG10" s="138">
        <f t="shared" si="0"/>
        <v>98</v>
      </c>
      <c r="AH10" s="138">
        <f t="shared" si="0"/>
        <v>101</v>
      </c>
      <c r="AI10" s="138">
        <f t="shared" si="0"/>
        <v>101</v>
      </c>
      <c r="AJ10" s="138">
        <f t="shared" ref="AJ10:BO10" si="1">SUM(AJ11:AJ12)</f>
        <v>103</v>
      </c>
      <c r="AK10" s="138">
        <f t="shared" si="1"/>
        <v>107</v>
      </c>
      <c r="AL10" s="138">
        <f t="shared" si="1"/>
        <v>108</v>
      </c>
      <c r="AM10" s="138">
        <f t="shared" si="1"/>
        <v>109</v>
      </c>
      <c r="AN10" s="138">
        <f t="shared" si="1"/>
        <v>111</v>
      </c>
      <c r="AO10" s="138">
        <f t="shared" si="1"/>
        <v>112</v>
      </c>
      <c r="AP10" s="138">
        <f t="shared" si="1"/>
        <v>115</v>
      </c>
      <c r="AQ10" s="138">
        <f t="shared" si="1"/>
        <v>115.869</v>
      </c>
      <c r="AR10" s="138">
        <f t="shared" si="1"/>
        <v>117.608</v>
      </c>
      <c r="AS10" s="138">
        <f t="shared" si="1"/>
        <v>120.767</v>
      </c>
      <c r="AT10" s="138">
        <f t="shared" si="1"/>
        <v>121.69999999999999</v>
      </c>
      <c r="AU10" s="138">
        <f t="shared" si="1"/>
        <v>124.99799999999999</v>
      </c>
      <c r="AV10" s="138">
        <f t="shared" si="1"/>
        <v>127.76300000000001</v>
      </c>
      <c r="AW10" s="138">
        <f t="shared" si="1"/>
        <v>136.01</v>
      </c>
      <c r="AX10" s="138">
        <f t="shared" si="1"/>
        <v>135.90600000000001</v>
      </c>
      <c r="AY10" s="138">
        <f t="shared" si="1"/>
        <v>138.93899999999999</v>
      </c>
      <c r="AZ10" s="138">
        <f t="shared" si="1"/>
        <v>144.053</v>
      </c>
      <c r="BA10" s="138">
        <f t="shared" si="1"/>
        <v>139.03800000000001</v>
      </c>
      <c r="BB10" s="138">
        <f t="shared" si="1"/>
        <v>140.483</v>
      </c>
      <c r="BC10" s="138">
        <f t="shared" si="1"/>
        <v>134.304</v>
      </c>
      <c r="BD10" s="138">
        <f t="shared" si="1"/>
        <v>135.184</v>
      </c>
      <c r="BE10" s="138">
        <f t="shared" si="1"/>
        <v>136.494</v>
      </c>
      <c r="BF10" s="138">
        <f t="shared" si="1"/>
        <v>137.20599999999999</v>
      </c>
      <c r="BG10" s="138">
        <f t="shared" si="1"/>
        <v>140.86000000000001</v>
      </c>
      <c r="BH10" s="138">
        <f t="shared" si="1"/>
        <v>142.22499999999999</v>
      </c>
      <c r="BI10" s="138">
        <f t="shared" si="1"/>
        <v>142.98906689999998</v>
      </c>
      <c r="BJ10" s="138">
        <f t="shared" si="1"/>
        <v>145.06664781979541</v>
      </c>
      <c r="BK10" s="138">
        <f t="shared" si="1"/>
        <v>147.31015170999999</v>
      </c>
      <c r="BL10" s="138">
        <f t="shared" si="1"/>
        <v>1044.2802145123819</v>
      </c>
      <c r="BM10" s="138">
        <f t="shared" si="1"/>
        <v>153.69645450000002</v>
      </c>
      <c r="BN10" s="138">
        <f t="shared" si="1"/>
        <v>154.66018952125</v>
      </c>
      <c r="BO10" s="138">
        <f t="shared" si="1"/>
        <v>155.47796661000001</v>
      </c>
      <c r="BP10" s="138">
        <f t="shared" ref="BP10:CC10" si="2">SUM(BP11:BP12)</f>
        <v>155.86012674</v>
      </c>
      <c r="BQ10" s="138">
        <f t="shared" si="2"/>
        <v>154.67662793</v>
      </c>
      <c r="BR10" s="138">
        <f t="shared" si="2"/>
        <v>157.88766478999997</v>
      </c>
      <c r="BS10" s="138">
        <f t="shared" si="2"/>
        <v>163.22263040000036</v>
      </c>
      <c r="BT10" s="138">
        <f t="shared" si="2"/>
        <v>159.51625865999998</v>
      </c>
      <c r="BU10" s="138">
        <f t="shared" si="2"/>
        <v>159.21703019767003</v>
      </c>
      <c r="BV10" s="138">
        <f t="shared" si="2"/>
        <v>158.11606062999999</v>
      </c>
      <c r="BW10" s="138">
        <f t="shared" si="2"/>
        <v>158.84611160306142</v>
      </c>
      <c r="BX10" s="138">
        <f t="shared" si="2"/>
        <v>161.88821161228054</v>
      </c>
      <c r="BY10" s="138">
        <f t="shared" si="2"/>
        <v>164.48231143020502</v>
      </c>
      <c r="BZ10" s="138">
        <f t="shared" si="2"/>
        <v>167.26083178998715</v>
      </c>
      <c r="CA10" s="138">
        <f t="shared" si="2"/>
        <v>170.03945680205547</v>
      </c>
      <c r="CB10" s="138">
        <f t="shared" si="2"/>
        <v>173.34910863309608</v>
      </c>
      <c r="CC10" s="139">
        <f t="shared" si="2"/>
        <v>176.75823244595989</v>
      </c>
    </row>
    <row r="11" spans="1:81" x14ac:dyDescent="0.4">
      <c r="A11" s="132"/>
      <c r="B11" s="65" t="s">
        <v>224</v>
      </c>
      <c r="C11" s="137" t="s">
        <v>221</v>
      </c>
      <c r="D11" s="138">
        <v>0</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38">
        <v>77.2</v>
      </c>
      <c r="AD11" s="138">
        <v>88.5</v>
      </c>
      <c r="AE11" s="138">
        <v>0.1</v>
      </c>
      <c r="AF11" s="138">
        <v>0</v>
      </c>
      <c r="AG11" s="138">
        <v>0</v>
      </c>
      <c r="AH11" s="138">
        <v>96</v>
      </c>
      <c r="AI11" s="138">
        <v>96</v>
      </c>
      <c r="AJ11" s="138">
        <v>98</v>
      </c>
      <c r="AK11" s="138">
        <v>101</v>
      </c>
      <c r="AL11" s="138">
        <v>102</v>
      </c>
      <c r="AM11" s="138">
        <v>103</v>
      </c>
      <c r="AN11" s="138">
        <v>105</v>
      </c>
      <c r="AO11" s="138">
        <v>105</v>
      </c>
      <c r="AP11" s="138">
        <v>107</v>
      </c>
      <c r="AQ11" s="138">
        <v>107</v>
      </c>
      <c r="AR11" s="138">
        <v>109</v>
      </c>
      <c r="AS11" s="138">
        <v>112</v>
      </c>
      <c r="AT11" s="138">
        <v>112.35899999999999</v>
      </c>
      <c r="AU11" s="138">
        <v>114.324</v>
      </c>
      <c r="AV11" s="138">
        <v>115.11</v>
      </c>
      <c r="AW11" s="138">
        <v>122.089</v>
      </c>
      <c r="AX11" s="138">
        <v>123.30500000000001</v>
      </c>
      <c r="AY11" s="138">
        <v>124.179</v>
      </c>
      <c r="AZ11" s="138">
        <v>128.614</v>
      </c>
      <c r="BA11" s="138">
        <v>123.26300000000001</v>
      </c>
      <c r="BB11" s="138">
        <v>124.417</v>
      </c>
      <c r="BC11" s="138">
        <v>118.181</v>
      </c>
      <c r="BD11" s="138">
        <v>118.962</v>
      </c>
      <c r="BE11" s="138">
        <v>120.14100000000001</v>
      </c>
      <c r="BF11" s="138">
        <v>120.018</v>
      </c>
      <c r="BG11" s="138">
        <v>122.324</v>
      </c>
      <c r="BH11" s="138">
        <v>123.015</v>
      </c>
      <c r="BI11" s="138">
        <v>123.87321689999997</v>
      </c>
      <c r="BJ11" s="138">
        <v>125.86199999999999</v>
      </c>
      <c r="BK11" s="138">
        <v>127.27833854999997</v>
      </c>
      <c r="BL11" s="138">
        <v>822.81408871238204</v>
      </c>
      <c r="BM11" s="138">
        <v>121.23222758000001</v>
      </c>
      <c r="BN11" s="138">
        <v>122.38864807125002</v>
      </c>
      <c r="BO11" s="138">
        <v>123.35264574</v>
      </c>
      <c r="BP11" s="138">
        <v>123.46082752000001</v>
      </c>
      <c r="BQ11" s="138">
        <v>122.52528203</v>
      </c>
      <c r="BR11" s="138">
        <v>124.59394418000001</v>
      </c>
      <c r="BS11" s="138">
        <v>127.56960417000036</v>
      </c>
      <c r="BT11" s="138">
        <v>126.42016188999996</v>
      </c>
      <c r="BU11" s="138">
        <v>126.05015876767001</v>
      </c>
      <c r="BV11" s="138">
        <v>125.70243364</v>
      </c>
      <c r="BW11" s="138">
        <v>124.05223520630057</v>
      </c>
      <c r="BX11" s="138">
        <v>125.8940455173389</v>
      </c>
      <c r="BY11" s="138">
        <v>127.4515607535798</v>
      </c>
      <c r="BZ11" s="138">
        <v>129.15855983642032</v>
      </c>
      <c r="CA11" s="138">
        <v>131.09077330694944</v>
      </c>
      <c r="CB11" s="138">
        <v>133.22496951924086</v>
      </c>
      <c r="CC11" s="139">
        <v>135.40280674583283</v>
      </c>
    </row>
    <row r="12" spans="1:81" x14ac:dyDescent="0.4">
      <c r="A12" s="132"/>
      <c r="B12" s="65" t="s">
        <v>225</v>
      </c>
      <c r="C12" s="137" t="s">
        <v>218</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80.5</v>
      </c>
      <c r="AC12" s="138">
        <v>2.6</v>
      </c>
      <c r="AD12" s="138">
        <v>3.4</v>
      </c>
      <c r="AE12" s="138">
        <v>0</v>
      </c>
      <c r="AF12" s="138">
        <v>0</v>
      </c>
      <c r="AG12" s="138">
        <v>98</v>
      </c>
      <c r="AH12" s="138">
        <v>5</v>
      </c>
      <c r="AI12" s="138">
        <v>5</v>
      </c>
      <c r="AJ12" s="138">
        <v>5</v>
      </c>
      <c r="AK12" s="138">
        <v>6</v>
      </c>
      <c r="AL12" s="138">
        <v>6</v>
      </c>
      <c r="AM12" s="138">
        <v>6</v>
      </c>
      <c r="AN12" s="138">
        <v>6</v>
      </c>
      <c r="AO12" s="138">
        <v>7</v>
      </c>
      <c r="AP12" s="138">
        <v>8</v>
      </c>
      <c r="AQ12" s="138">
        <v>8.8689999999999998</v>
      </c>
      <c r="AR12" s="138">
        <v>8.6080000000000005</v>
      </c>
      <c r="AS12" s="138">
        <v>8.7669999999999995</v>
      </c>
      <c r="AT12" s="138">
        <v>9.3409999999999993</v>
      </c>
      <c r="AU12" s="138">
        <v>10.673999999999999</v>
      </c>
      <c r="AV12" s="138">
        <v>12.653</v>
      </c>
      <c r="AW12" s="138">
        <v>13.920999999999999</v>
      </c>
      <c r="AX12" s="138">
        <v>12.601000000000001</v>
      </c>
      <c r="AY12" s="138">
        <v>14.76</v>
      </c>
      <c r="AZ12" s="138">
        <v>15.439</v>
      </c>
      <c r="BA12" s="138">
        <v>15.775</v>
      </c>
      <c r="BB12" s="138">
        <v>16.065999999999999</v>
      </c>
      <c r="BC12" s="138">
        <v>16.123000000000001</v>
      </c>
      <c r="BD12" s="138">
        <v>16.222000000000001</v>
      </c>
      <c r="BE12" s="138">
        <v>16.353000000000002</v>
      </c>
      <c r="BF12" s="138">
        <v>17.187999999999999</v>
      </c>
      <c r="BG12" s="138">
        <v>18.536000000000001</v>
      </c>
      <c r="BH12" s="138">
        <v>19.21</v>
      </c>
      <c r="BI12" s="138">
        <v>19.115849999999998</v>
      </c>
      <c r="BJ12" s="138">
        <v>19.204647819795415</v>
      </c>
      <c r="BK12" s="138">
        <v>20.031813160000006</v>
      </c>
      <c r="BL12" s="138">
        <v>221.46612579999999</v>
      </c>
      <c r="BM12" s="138">
        <v>32.464226920000009</v>
      </c>
      <c r="BN12" s="138">
        <v>32.271541450000001</v>
      </c>
      <c r="BO12" s="138">
        <v>32.125320869999996</v>
      </c>
      <c r="BP12" s="138">
        <v>32.399299220000003</v>
      </c>
      <c r="BQ12" s="138">
        <v>32.151345900000003</v>
      </c>
      <c r="BR12" s="138">
        <v>33.293720609999951</v>
      </c>
      <c r="BS12" s="138">
        <v>35.653026229999981</v>
      </c>
      <c r="BT12" s="138">
        <v>33.09609677000001</v>
      </c>
      <c r="BU12" s="138">
        <v>33.166871430000008</v>
      </c>
      <c r="BV12" s="138">
        <v>32.413626989999997</v>
      </c>
      <c r="BW12" s="138">
        <v>34.793876396760858</v>
      </c>
      <c r="BX12" s="138">
        <v>35.994166094941654</v>
      </c>
      <c r="BY12" s="138">
        <v>37.030750676625217</v>
      </c>
      <c r="BZ12" s="138">
        <v>38.102271953566813</v>
      </c>
      <c r="CA12" s="138">
        <v>38.948683495106017</v>
      </c>
      <c r="CB12" s="138">
        <v>40.124139113855222</v>
      </c>
      <c r="CC12" s="139">
        <v>41.35542570012705</v>
      </c>
    </row>
    <row r="13" spans="1:81" x14ac:dyDescent="0.4">
      <c r="A13" s="132"/>
      <c r="B13" s="67" t="s">
        <v>226</v>
      </c>
      <c r="C13" s="137" t="s">
        <v>227</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f>+Social_Fund!AQ12</f>
        <v>0</v>
      </c>
      <c r="AR13" s="138">
        <f>+Social_Fund!AR12</f>
        <v>2.5100000000000001E-3</v>
      </c>
      <c r="AS13" s="138">
        <f>+Social_Fund!AS12</f>
        <v>0.40648099999999998</v>
      </c>
      <c r="AT13" s="138">
        <f>+Social_Fund!AT12</f>
        <v>8.6</v>
      </c>
      <c r="AU13" s="138">
        <f>+Social_Fund!AU12</f>
        <v>23.253</v>
      </c>
      <c r="AV13" s="138">
        <f>+Social_Fund!AV12</f>
        <v>15.308</v>
      </c>
      <c r="AW13" s="138">
        <f>+Social_Fund!AW12</f>
        <v>12.185</v>
      </c>
      <c r="AX13" s="138">
        <f>+Social_Fund!AX12</f>
        <v>0</v>
      </c>
      <c r="AY13" s="138">
        <f>+Social_Fund!AY12</f>
        <v>59.960999999999999</v>
      </c>
      <c r="AZ13" s="138">
        <f>+Social_Fund!AZ12</f>
        <v>41.031999999999996</v>
      </c>
      <c r="BA13" s="138">
        <f>+Social_Fund!BA12</f>
        <v>0.58599999999999997</v>
      </c>
      <c r="BB13" s="138">
        <f>+Social_Fund!BB12</f>
        <v>0</v>
      </c>
      <c r="BC13" s="138">
        <f>+Social_Fund!BC12</f>
        <v>0.97199999999999998</v>
      </c>
      <c r="BD13" s="138">
        <f>+Social_Fund!BD12</f>
        <v>29.518000000000001</v>
      </c>
      <c r="BE13" s="138">
        <f>+Social_Fund!BE12</f>
        <v>16</v>
      </c>
      <c r="BF13" s="138">
        <f>+Social_Fund!BF12</f>
        <v>14.147</v>
      </c>
      <c r="BG13" s="138">
        <f>+Social_Fund!BG12</f>
        <v>6.3209999999999997</v>
      </c>
      <c r="BH13" s="138">
        <f>+Social_Fund!BH12</f>
        <v>1.7869999999999999</v>
      </c>
      <c r="BI13" s="138">
        <f>+Social_Fund!BI12</f>
        <v>8.8140000000000001</v>
      </c>
      <c r="BJ13" s="138">
        <f>+Social_Fund!BJ12</f>
        <v>3.4359999999999999</v>
      </c>
      <c r="BK13" s="138">
        <f>+Social_Fund!BK12</f>
        <v>3.99</v>
      </c>
      <c r="BL13" s="138">
        <f>+Social_Fund!BL12</f>
        <v>211.09399999999999</v>
      </c>
      <c r="BM13" s="138">
        <f>+Social_Fund!BM12</f>
        <v>298.26100000000002</v>
      </c>
      <c r="BN13" s="138">
        <f>+Social_Fund!BN12</f>
        <v>435.41003044000001</v>
      </c>
      <c r="BO13" s="138">
        <f>+Social_Fund!BO12</f>
        <v>128.72999999999999</v>
      </c>
      <c r="BP13" s="138">
        <f>+Social_Fund!BP12</f>
        <v>141.73699999999999</v>
      </c>
      <c r="BQ13" s="138">
        <f>+Social_Fund!BQ12</f>
        <v>8.4069999999999965</v>
      </c>
      <c r="BR13" s="138">
        <f>+Social_Fund!BR12</f>
        <v>11.036000000000001</v>
      </c>
      <c r="BS13" s="138">
        <f>+Social_Fund!BS12</f>
        <v>3.7847469900000021</v>
      </c>
      <c r="BT13" s="138">
        <f>+Social_Fund!BT12</f>
        <v>3.1778794199999973</v>
      </c>
      <c r="BU13" s="138">
        <f>+Social_Fund!BU12</f>
        <v>114.2644971</v>
      </c>
      <c r="BV13" s="138">
        <f>+Social_Fund!BV12</f>
        <v>26.955252089999995</v>
      </c>
      <c r="BW13" s="138">
        <f>+Social_Fund!BW12</f>
        <v>0.22715072999999819</v>
      </c>
      <c r="BX13" s="138">
        <f>+Social_Fund!BX12</f>
        <v>47.436099515115366</v>
      </c>
      <c r="BY13" s="138">
        <f>+Social_Fund!BY12</f>
        <v>100.01684482188472</v>
      </c>
      <c r="BZ13" s="138">
        <f>+Social_Fund!BZ12</f>
        <v>100.17589660949631</v>
      </c>
      <c r="CA13" s="138">
        <f>+Social_Fund!CA12</f>
        <v>100.43641471449028</v>
      </c>
      <c r="CB13" s="138">
        <f>+Social_Fund!CB12</f>
        <v>99.72694860034548</v>
      </c>
      <c r="CC13" s="139">
        <f>+Social_Fund!CC12</f>
        <v>99.72694860034548</v>
      </c>
    </row>
    <row r="14" spans="1:81" x14ac:dyDescent="0.4">
      <c r="A14" s="132"/>
      <c r="B14" s="49" t="s">
        <v>23</v>
      </c>
      <c r="C14" s="137" t="s">
        <v>227</v>
      </c>
      <c r="D14" s="138">
        <f>+Council_Tax_Benefit!D4</f>
        <v>0</v>
      </c>
      <c r="E14" s="138">
        <f>+Council_Tax_Benefit!E4</f>
        <v>0</v>
      </c>
      <c r="F14" s="138">
        <f>+Council_Tax_Benefit!F4</f>
        <v>0</v>
      </c>
      <c r="G14" s="138">
        <f>+Council_Tax_Benefit!G4</f>
        <v>0</v>
      </c>
      <c r="H14" s="138">
        <f>+Council_Tax_Benefit!H4</f>
        <v>0</v>
      </c>
      <c r="I14" s="138">
        <f>+Council_Tax_Benefit!I4</f>
        <v>0</v>
      </c>
      <c r="J14" s="138">
        <f>+Council_Tax_Benefit!J4</f>
        <v>0</v>
      </c>
      <c r="K14" s="138">
        <f>+Council_Tax_Benefit!K4</f>
        <v>0</v>
      </c>
      <c r="L14" s="138">
        <f>+Council_Tax_Benefit!L4</f>
        <v>0</v>
      </c>
      <c r="M14" s="138">
        <f>+Council_Tax_Benefit!M4</f>
        <v>0</v>
      </c>
      <c r="N14" s="138">
        <f>+Council_Tax_Benefit!N4</f>
        <v>0</v>
      </c>
      <c r="O14" s="138">
        <f>+Council_Tax_Benefit!O4</f>
        <v>0</v>
      </c>
      <c r="P14" s="138">
        <f>+Council_Tax_Benefit!P4</f>
        <v>0</v>
      </c>
      <c r="Q14" s="138">
        <f>+Council_Tax_Benefit!Q4</f>
        <v>0</v>
      </c>
      <c r="R14" s="138">
        <f>+Council_Tax_Benefit!R4</f>
        <v>0</v>
      </c>
      <c r="S14" s="138">
        <f>+Council_Tax_Benefit!S4</f>
        <v>0</v>
      </c>
      <c r="T14" s="138">
        <f>+Council_Tax_Benefit!T4</f>
        <v>0</v>
      </c>
      <c r="U14" s="138">
        <f>+Council_Tax_Benefit!U4</f>
        <v>0</v>
      </c>
      <c r="V14" s="138">
        <f>+Council_Tax_Benefit!V4</f>
        <v>0</v>
      </c>
      <c r="W14" s="138">
        <f>+Council_Tax_Benefit!W4</f>
        <v>0</v>
      </c>
      <c r="X14" s="138">
        <f>+Council_Tax_Benefit!X4</f>
        <v>0</v>
      </c>
      <c r="Y14" s="138">
        <f>+Council_Tax_Benefit!Y4</f>
        <v>0</v>
      </c>
      <c r="Z14" s="138">
        <f>+Council_Tax_Benefit!Z4</f>
        <v>18</v>
      </c>
      <c r="AA14" s="138">
        <f>+Council_Tax_Benefit!AA4</f>
        <v>21</v>
      </c>
      <c r="AB14" s="138">
        <f>+Council_Tax_Benefit!AB4</f>
        <v>27</v>
      </c>
      <c r="AC14" s="138">
        <f>+Council_Tax_Benefit!AC4</f>
        <v>33</v>
      </c>
      <c r="AD14" s="138">
        <f>+Council_Tax_Benefit!AD4</f>
        <v>99</v>
      </c>
      <c r="AE14" s="138">
        <f>+Council_Tax_Benefit!AE4</f>
        <v>137</v>
      </c>
      <c r="AF14" s="138">
        <f>+Council_Tax_Benefit!AF4</f>
        <v>148</v>
      </c>
      <c r="AG14" s="138">
        <f>+Council_Tax_Benefit!AG4</f>
        <v>369</v>
      </c>
      <c r="AH14" s="138">
        <f>+Council_Tax_Benefit!AH4</f>
        <v>386</v>
      </c>
      <c r="AI14" s="138">
        <f>+Council_Tax_Benefit!AI4</f>
        <v>445</v>
      </c>
      <c r="AJ14" s="138">
        <f>+Council_Tax_Benefit!AJ4</f>
        <v>599</v>
      </c>
      <c r="AK14" s="138">
        <f>+Council_Tax_Benefit!AK4</f>
        <v>890.6</v>
      </c>
      <c r="AL14" s="138">
        <f>+Council_Tax_Benefit!AL4</f>
        <v>1083</v>
      </c>
      <c r="AM14" s="138">
        <f>+Council_Tax_Benefit!AM4</f>
        <v>1218</v>
      </c>
      <c r="AN14" s="138">
        <f>+Council_Tax_Benefit!AN4</f>
        <v>1354</v>
      </c>
      <c r="AO14" s="138">
        <f>+Council_Tax_Benefit!AO4</f>
        <v>1479</v>
      </c>
      <c r="AP14" s="138">
        <f>+Council_Tax_Benefit!AP4</f>
        <v>1635</v>
      </c>
      <c r="AQ14" s="138">
        <f>+Council_Tax_Benefit!AQ4</f>
        <v>1701</v>
      </c>
      <c r="AR14" s="138">
        <f>+Council_Tax_Benefit!AR4</f>
        <v>1365.134</v>
      </c>
      <c r="AS14" s="138">
        <f>+Council_Tax_Benefit!AS4</f>
        <v>1699.6620000000003</v>
      </c>
      <c r="AT14" s="138">
        <f>+Council_Tax_Benefit!AT4</f>
        <v>2122.81</v>
      </c>
      <c r="AU14" s="138">
        <f>+Council_Tax_Benefit!AU4</f>
        <v>1404.1669999999999</v>
      </c>
      <c r="AV14" s="138">
        <f>+Council_Tax_Benefit!AV4</f>
        <v>1692.576</v>
      </c>
      <c r="AW14" s="138">
        <f>+Council_Tax_Benefit!AW4</f>
        <v>1939.9</v>
      </c>
      <c r="AX14" s="138">
        <f>+Council_Tax_Benefit!AX4</f>
        <v>2077.2112939999997</v>
      </c>
      <c r="AY14" s="138">
        <f>+Council_Tax_Benefit!AY4</f>
        <v>2188.670932</v>
      </c>
      <c r="AZ14" s="138">
        <f>+Council_Tax_Benefit!AZ4</f>
        <v>2310.6117920000006</v>
      </c>
      <c r="BA14" s="138">
        <f>+Council_Tax_Benefit!BA4</f>
        <v>2394.678625</v>
      </c>
      <c r="BB14" s="138">
        <f>+Council_Tax_Benefit!BB4</f>
        <v>2452.404614999999</v>
      </c>
      <c r="BC14" s="138">
        <f>+Council_Tax_Benefit!BC4</f>
        <v>2510.8873257930913</v>
      </c>
      <c r="BD14" s="138">
        <f>+Council_Tax_Benefit!BD4</f>
        <v>2574.5184790181656</v>
      </c>
      <c r="BE14" s="138">
        <f>+Council_Tax_Benefit!BE4</f>
        <v>2685.8228541801273</v>
      </c>
      <c r="BF14" s="138">
        <f>+Council_Tax_Benefit!BF4</f>
        <v>2833.9392983749794</v>
      </c>
      <c r="BG14" s="138">
        <f>+Council_Tax_Benefit!BG4</f>
        <v>3226.13099526</v>
      </c>
      <c r="BH14" s="138">
        <f>+Council_Tax_Benefit!BH4</f>
        <v>3556.9849629183473</v>
      </c>
      <c r="BI14" s="138">
        <f>+Council_Tax_Benefit!BI4</f>
        <v>3774.089575</v>
      </c>
      <c r="BJ14" s="138">
        <f>+Council_Tax_Benefit!BJ4</f>
        <v>3941.0267050000002</v>
      </c>
      <c r="BK14" s="138">
        <f>+Council_Tax_Benefit!BK4</f>
        <v>4026.6875790000004</v>
      </c>
      <c r="BL14" s="138">
        <f>+Council_Tax_Benefit!BL4</f>
        <v>4234.4436619999997</v>
      </c>
      <c r="BM14" s="138">
        <f>+Council_Tax_Benefit!BM4</f>
        <v>4697.6782249999997</v>
      </c>
      <c r="BN14" s="138">
        <f>+Council_Tax_Benefit!BN4</f>
        <v>4924.7733250000001</v>
      </c>
      <c r="BO14" s="138">
        <f>+Council_Tax_Benefit!BO4</f>
        <v>4918.3788950000007</v>
      </c>
      <c r="BP14" s="138">
        <f>+Council_Tax_Benefit!BP4</f>
        <v>4911.948089999999</v>
      </c>
      <c r="BQ14" s="138"/>
      <c r="BR14" s="138"/>
      <c r="BS14" s="138"/>
      <c r="BT14" s="138"/>
      <c r="BU14" s="138"/>
      <c r="BV14" s="138"/>
      <c r="BW14" s="138"/>
      <c r="BX14" s="138"/>
      <c r="BY14" s="138"/>
      <c r="BZ14" s="138"/>
      <c r="CA14" s="138"/>
      <c r="CB14" s="138"/>
      <c r="CC14" s="139"/>
    </row>
    <row r="15" spans="1:81" ht="27" customHeight="1" x14ac:dyDescent="0.4">
      <c r="A15" s="132"/>
      <c r="B15" s="49" t="s">
        <v>228</v>
      </c>
      <c r="C15" s="137" t="s">
        <v>221</v>
      </c>
      <c r="D15" s="138">
        <v>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11</v>
      </c>
      <c r="AA15" s="138">
        <v>13.4</v>
      </c>
      <c r="AB15" s="138">
        <v>13.1</v>
      </c>
      <c r="AC15" s="138">
        <v>13.4</v>
      </c>
      <c r="AD15" s="138">
        <v>13.9</v>
      </c>
      <c r="AE15" s="138">
        <v>15.1</v>
      </c>
      <c r="AF15" s="138">
        <v>15</v>
      </c>
      <c r="AG15" s="138">
        <v>15.2</v>
      </c>
      <c r="AH15" s="138">
        <v>16</v>
      </c>
      <c r="AI15" s="138">
        <v>16</v>
      </c>
      <c r="AJ15" s="138">
        <v>16</v>
      </c>
      <c r="AK15" s="138">
        <v>17</v>
      </c>
      <c r="AL15" s="138">
        <v>17</v>
      </c>
      <c r="AM15" s="138">
        <v>17</v>
      </c>
      <c r="AN15" s="138">
        <v>17</v>
      </c>
      <c r="AO15" s="138">
        <v>18</v>
      </c>
      <c r="AP15" s="138">
        <v>18</v>
      </c>
      <c r="AQ15" s="138">
        <v>2.6080000000000001</v>
      </c>
      <c r="AR15" s="138">
        <v>0</v>
      </c>
      <c r="AS15" s="138">
        <v>0</v>
      </c>
      <c r="AT15" s="138">
        <v>0</v>
      </c>
      <c r="AU15" s="138">
        <v>0</v>
      </c>
      <c r="AV15" s="138">
        <v>0</v>
      </c>
      <c r="AW15" s="138">
        <v>0</v>
      </c>
      <c r="AX15" s="138">
        <v>0</v>
      </c>
      <c r="AY15" s="138">
        <v>0</v>
      </c>
      <c r="AZ15" s="138">
        <v>0</v>
      </c>
      <c r="BA15" s="138">
        <v>0</v>
      </c>
      <c r="BB15" s="138">
        <v>0</v>
      </c>
      <c r="BC15" s="138">
        <v>0</v>
      </c>
      <c r="BD15" s="138">
        <v>0</v>
      </c>
      <c r="BE15" s="138">
        <v>0</v>
      </c>
      <c r="BF15" s="138">
        <v>0</v>
      </c>
      <c r="BG15" s="138">
        <v>0</v>
      </c>
      <c r="BH15" s="138">
        <v>0</v>
      </c>
      <c r="BI15" s="138">
        <v>0</v>
      </c>
      <c r="BJ15" s="138">
        <v>0</v>
      </c>
      <c r="BK15" s="138">
        <v>0</v>
      </c>
      <c r="BL15" s="138">
        <v>0</v>
      </c>
      <c r="BM15" s="138">
        <v>0</v>
      </c>
      <c r="BN15" s="138">
        <v>0</v>
      </c>
      <c r="BO15" s="138">
        <v>0</v>
      </c>
      <c r="BP15" s="138">
        <v>0</v>
      </c>
      <c r="BQ15" s="138">
        <v>0</v>
      </c>
      <c r="BR15" s="138">
        <v>0</v>
      </c>
      <c r="BS15" s="138">
        <v>0</v>
      </c>
      <c r="BT15" s="138">
        <v>0</v>
      </c>
      <c r="BU15" s="138">
        <v>0</v>
      </c>
      <c r="BV15" s="138">
        <v>0</v>
      </c>
      <c r="BW15" s="138">
        <v>0</v>
      </c>
      <c r="BX15" s="138">
        <v>0</v>
      </c>
      <c r="BY15" s="138">
        <v>0</v>
      </c>
      <c r="BZ15" s="138">
        <v>0</v>
      </c>
      <c r="CA15" s="138">
        <v>0</v>
      </c>
      <c r="CB15" s="138">
        <v>0</v>
      </c>
      <c r="CC15" s="139">
        <v>0</v>
      </c>
    </row>
    <row r="16" spans="1:81" x14ac:dyDescent="0.4">
      <c r="A16" s="132"/>
      <c r="B16" s="49" t="s">
        <v>229</v>
      </c>
      <c r="C16" s="137" t="s">
        <v>218</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38">
        <v>0</v>
      </c>
      <c r="AD16" s="138">
        <v>0</v>
      </c>
      <c r="AE16" s="138">
        <v>0</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1973.203</v>
      </c>
      <c r="AW16" s="138">
        <v>2772.2469999999998</v>
      </c>
      <c r="AX16" s="138">
        <v>3124.558</v>
      </c>
      <c r="AY16" s="138">
        <v>3801.788</v>
      </c>
      <c r="AZ16" s="138">
        <v>4497.8189999999995</v>
      </c>
      <c r="BA16" s="138">
        <v>4953.4069999999992</v>
      </c>
      <c r="BB16" s="138">
        <v>5316.1329999999989</v>
      </c>
      <c r="BC16" s="138">
        <v>5659.9930000000004</v>
      </c>
      <c r="BD16" s="138">
        <v>6043.639000000001</v>
      </c>
      <c r="BE16" s="138">
        <v>6580.0587643462241</v>
      </c>
      <c r="BF16" s="138">
        <v>7051.9688886240428</v>
      </c>
      <c r="BG16" s="138">
        <v>7582.0869577400717</v>
      </c>
      <c r="BH16" s="138">
        <v>8079.1630000000005</v>
      </c>
      <c r="BI16" s="138">
        <v>8618.3022954000007</v>
      </c>
      <c r="BJ16" s="138">
        <v>9155.4464638600002</v>
      </c>
      <c r="BK16" s="138">
        <v>9867.029829797455</v>
      </c>
      <c r="BL16" s="138">
        <v>10525.20336705</v>
      </c>
      <c r="BM16" s="138">
        <v>11458.592503259999</v>
      </c>
      <c r="BN16" s="138">
        <v>11876.615118280002</v>
      </c>
      <c r="BO16" s="138">
        <v>12565.735437840005</v>
      </c>
      <c r="BP16" s="138">
        <v>13430.149580209998</v>
      </c>
      <c r="BQ16" s="138">
        <v>13762.514588680802</v>
      </c>
      <c r="BR16" s="138">
        <v>13798.261242919998</v>
      </c>
      <c r="BS16" s="138">
        <v>13233.124968690001</v>
      </c>
      <c r="BT16" s="138">
        <v>11513.612393931196</v>
      </c>
      <c r="BU16" s="138">
        <v>9379.593293240021</v>
      </c>
      <c r="BV16" s="138">
        <v>8126.2184717899954</v>
      </c>
      <c r="BW16" s="138">
        <v>7233.1409551332417</v>
      </c>
      <c r="BX16" s="138">
        <v>5801.358056469021</v>
      </c>
      <c r="BY16" s="138">
        <v>5524.446206405908</v>
      </c>
      <c r="BZ16" s="138">
        <v>5445.5904382927883</v>
      </c>
      <c r="CA16" s="138">
        <v>5360.0621181917359</v>
      </c>
      <c r="CB16" s="138">
        <v>5091.1433870239543</v>
      </c>
      <c r="CC16" s="139">
        <v>4766.5119540246915</v>
      </c>
    </row>
    <row r="17" spans="1:81" x14ac:dyDescent="0.4">
      <c r="A17" s="132"/>
      <c r="B17" s="49" t="s">
        <v>230</v>
      </c>
      <c r="C17" s="137" t="s">
        <v>227</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2.8769999999999998</v>
      </c>
      <c r="AW17" s="138">
        <v>7.2039999999999997</v>
      </c>
      <c r="AX17" s="138">
        <v>11.369</v>
      </c>
      <c r="AY17" s="138">
        <v>19.163</v>
      </c>
      <c r="AZ17" s="138">
        <v>34.027000000000001</v>
      </c>
      <c r="BA17" s="138">
        <v>42.026000000000003</v>
      </c>
      <c r="BB17" s="138">
        <v>48.832000000000001</v>
      </c>
      <c r="BC17" s="138">
        <v>39.287999999999997</v>
      </c>
      <c r="BD17" s="138">
        <v>-6.0999999999999999E-2</v>
      </c>
      <c r="BE17" s="138">
        <v>-8.6436562195121955E-2</v>
      </c>
      <c r="BF17" s="138">
        <v>-0.14737339999999999</v>
      </c>
      <c r="BG17" s="138">
        <v>8.5208560000000017E-2</v>
      </c>
      <c r="BH17" s="138">
        <v>-2.9000000000000001E-2</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0</v>
      </c>
      <c r="CB17" s="138">
        <v>0</v>
      </c>
      <c r="CC17" s="139">
        <v>0</v>
      </c>
    </row>
    <row r="18" spans="1:81" x14ac:dyDescent="0.4">
      <c r="A18" s="132"/>
      <c r="B18" s="49" t="s">
        <v>231</v>
      </c>
      <c r="C18" s="137" t="s">
        <v>227</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c r="BD18" s="138">
        <v>0</v>
      </c>
      <c r="BE18" s="138">
        <v>6.8540000000000001</v>
      </c>
      <c r="BF18" s="138">
        <v>13.107519600000002</v>
      </c>
      <c r="BG18" s="138">
        <v>14.986460219999998</v>
      </c>
      <c r="BH18" s="138">
        <v>16.622024122071426</v>
      </c>
      <c r="BI18" s="138">
        <v>17.693564299999998</v>
      </c>
      <c r="BJ18" s="138">
        <v>19.498030839999998</v>
      </c>
      <c r="BK18" s="138">
        <v>20.507303</v>
      </c>
      <c r="BL18" s="138">
        <v>21.180479929999997</v>
      </c>
      <c r="BM18" s="138">
        <v>21.798681950000002</v>
      </c>
      <c r="BN18" s="138">
        <v>21.362664119999998</v>
      </c>
      <c r="BO18" s="138">
        <v>22.339751259999996</v>
      </c>
      <c r="BP18" s="138">
        <v>56.572572000000001</v>
      </c>
      <c r="BQ18" s="138">
        <v>176.393889</v>
      </c>
      <c r="BR18" s="138">
        <v>199.78361200000001</v>
      </c>
      <c r="BS18" s="138">
        <v>161</v>
      </c>
      <c r="BT18" s="138">
        <v>184</v>
      </c>
      <c r="BU18" s="138">
        <v>164</v>
      </c>
      <c r="BV18" s="138">
        <v>154</v>
      </c>
      <c r="BW18" s="138">
        <v>145</v>
      </c>
      <c r="BX18" s="138">
        <v>179.5</v>
      </c>
      <c r="BY18" s="138">
        <v>140</v>
      </c>
      <c r="BZ18" s="138">
        <v>140</v>
      </c>
      <c r="CA18" s="138">
        <v>140</v>
      </c>
      <c r="CB18" s="138">
        <v>140</v>
      </c>
      <c r="CC18" s="139">
        <v>140</v>
      </c>
    </row>
    <row r="19" spans="1:81" x14ac:dyDescent="0.4">
      <c r="A19" s="132"/>
      <c r="B19" s="49" t="s">
        <v>232</v>
      </c>
      <c r="C19" s="137" t="s">
        <v>227</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3.1930000000000001</v>
      </c>
      <c r="BA19" s="138">
        <v>23.582999999999998</v>
      </c>
      <c r="BB19" s="138">
        <v>32.392000000000003</v>
      </c>
      <c r="BC19" s="138">
        <v>27.45</v>
      </c>
      <c r="BD19" s="138">
        <v>4.1689999999999996</v>
      </c>
      <c r="BE19" s="138">
        <v>6.0000000000000001E-3</v>
      </c>
      <c r="BF19" s="138">
        <v>4.2999999999999997E-2</v>
      </c>
      <c r="BG19" s="138">
        <v>0</v>
      </c>
      <c r="BH19" s="138">
        <v>0</v>
      </c>
      <c r="BI19" s="138">
        <v>0</v>
      </c>
      <c r="BJ19" s="138">
        <v>0</v>
      </c>
      <c r="BK19" s="138">
        <v>0</v>
      </c>
      <c r="BL19" s="138">
        <v>0</v>
      </c>
      <c r="BM19" s="138">
        <v>0</v>
      </c>
      <c r="BN19" s="138">
        <v>0</v>
      </c>
      <c r="BO19" s="138">
        <v>0</v>
      </c>
      <c r="BP19" s="138">
        <v>0</v>
      </c>
      <c r="BQ19" s="138">
        <v>0</v>
      </c>
      <c r="BR19" s="138">
        <v>0</v>
      </c>
      <c r="BS19" s="138">
        <v>0</v>
      </c>
      <c r="BT19" s="138">
        <v>0</v>
      </c>
      <c r="BU19" s="138">
        <v>0</v>
      </c>
      <c r="BV19" s="138">
        <v>0</v>
      </c>
      <c r="BW19" s="138">
        <v>0</v>
      </c>
      <c r="BX19" s="138">
        <v>0</v>
      </c>
      <c r="BY19" s="138">
        <v>0</v>
      </c>
      <c r="BZ19" s="138">
        <v>0</v>
      </c>
      <c r="CA19" s="138">
        <v>0</v>
      </c>
      <c r="CB19" s="138">
        <v>0</v>
      </c>
      <c r="CC19" s="139">
        <v>0</v>
      </c>
    </row>
    <row r="20" spans="1:81" ht="27" customHeight="1" x14ac:dyDescent="0.4">
      <c r="A20" s="132"/>
      <c r="B20" s="49" t="s">
        <v>233</v>
      </c>
      <c r="D20" s="138">
        <f t="shared" ref="D20:AI20" si="3">SUM(D$21:D$22)</f>
        <v>0</v>
      </c>
      <c r="E20" s="138">
        <f t="shared" si="3"/>
        <v>0</v>
      </c>
      <c r="F20" s="138">
        <f t="shared" si="3"/>
        <v>0</v>
      </c>
      <c r="G20" s="138">
        <f t="shared" si="3"/>
        <v>0</v>
      </c>
      <c r="H20" s="138">
        <f t="shared" si="3"/>
        <v>0</v>
      </c>
      <c r="I20" s="138">
        <f t="shared" si="3"/>
        <v>0</v>
      </c>
      <c r="J20" s="138">
        <f t="shared" si="3"/>
        <v>0</v>
      </c>
      <c r="K20" s="138">
        <f t="shared" si="3"/>
        <v>0</v>
      </c>
      <c r="L20" s="138">
        <f t="shared" si="3"/>
        <v>0</v>
      </c>
      <c r="M20" s="138">
        <f t="shared" si="3"/>
        <v>0</v>
      </c>
      <c r="N20" s="138">
        <f t="shared" si="3"/>
        <v>0</v>
      </c>
      <c r="O20" s="138">
        <f t="shared" si="3"/>
        <v>0</v>
      </c>
      <c r="P20" s="138">
        <f t="shared" si="3"/>
        <v>0</v>
      </c>
      <c r="Q20" s="138">
        <f t="shared" si="3"/>
        <v>0</v>
      </c>
      <c r="R20" s="138">
        <f t="shared" si="3"/>
        <v>0</v>
      </c>
      <c r="S20" s="138">
        <f t="shared" si="3"/>
        <v>0</v>
      </c>
      <c r="T20" s="138">
        <f t="shared" si="3"/>
        <v>0</v>
      </c>
      <c r="U20" s="138">
        <f t="shared" si="3"/>
        <v>0</v>
      </c>
      <c r="V20" s="138">
        <f t="shared" si="3"/>
        <v>0</v>
      </c>
      <c r="W20" s="138">
        <f t="shared" si="3"/>
        <v>0</v>
      </c>
      <c r="X20" s="138">
        <f t="shared" si="3"/>
        <v>0</v>
      </c>
      <c r="Y20" s="138">
        <f t="shared" si="3"/>
        <v>0</v>
      </c>
      <c r="Z20" s="138">
        <f t="shared" si="3"/>
        <v>0</v>
      </c>
      <c r="AA20" s="138">
        <f t="shared" si="3"/>
        <v>0</v>
      </c>
      <c r="AB20" s="138">
        <f t="shared" si="3"/>
        <v>0</v>
      </c>
      <c r="AC20" s="138">
        <f t="shared" si="3"/>
        <v>0</v>
      </c>
      <c r="AD20" s="138">
        <f t="shared" si="3"/>
        <v>0</v>
      </c>
      <c r="AE20" s="138">
        <f t="shared" si="3"/>
        <v>0</v>
      </c>
      <c r="AF20" s="138">
        <f t="shared" si="3"/>
        <v>0</v>
      </c>
      <c r="AG20" s="138">
        <f t="shared" si="3"/>
        <v>0</v>
      </c>
      <c r="AH20" s="138">
        <f t="shared" si="3"/>
        <v>0</v>
      </c>
      <c r="AI20" s="138">
        <f t="shared" si="3"/>
        <v>0</v>
      </c>
      <c r="AJ20" s="138">
        <f t="shared" ref="AJ20:BO20" si="4">SUM(AJ$21:AJ$22)</f>
        <v>0</v>
      </c>
      <c r="AK20" s="138">
        <f t="shared" si="4"/>
        <v>0</v>
      </c>
      <c r="AL20" s="138">
        <f t="shared" si="4"/>
        <v>0</v>
      </c>
      <c r="AM20" s="138">
        <f t="shared" si="4"/>
        <v>0</v>
      </c>
      <c r="AN20" s="138">
        <f t="shared" si="4"/>
        <v>0</v>
      </c>
      <c r="AO20" s="138">
        <f t="shared" si="4"/>
        <v>0</v>
      </c>
      <c r="AP20" s="138">
        <f t="shared" si="4"/>
        <v>0</v>
      </c>
      <c r="AQ20" s="138">
        <f t="shared" si="4"/>
        <v>0</v>
      </c>
      <c r="AR20" s="138">
        <f t="shared" si="4"/>
        <v>0</v>
      </c>
      <c r="AS20" s="138">
        <f t="shared" si="4"/>
        <v>0</v>
      </c>
      <c r="AT20" s="138">
        <f t="shared" si="4"/>
        <v>0</v>
      </c>
      <c r="AU20" s="138">
        <f t="shared" si="4"/>
        <v>0</v>
      </c>
      <c r="AV20" s="138">
        <f t="shared" si="4"/>
        <v>0</v>
      </c>
      <c r="AW20" s="138">
        <f t="shared" si="4"/>
        <v>0</v>
      </c>
      <c r="AX20" s="138">
        <f t="shared" si="4"/>
        <v>0</v>
      </c>
      <c r="AY20" s="138">
        <f t="shared" si="4"/>
        <v>0</v>
      </c>
      <c r="AZ20" s="138">
        <f t="shared" si="4"/>
        <v>0</v>
      </c>
      <c r="BA20" s="138">
        <f t="shared" si="4"/>
        <v>0</v>
      </c>
      <c r="BB20" s="138">
        <f t="shared" si="4"/>
        <v>0</v>
      </c>
      <c r="BC20" s="138">
        <f t="shared" si="4"/>
        <v>0</v>
      </c>
      <c r="BD20" s="138">
        <f t="shared" si="4"/>
        <v>0</v>
      </c>
      <c r="BE20" s="138">
        <f t="shared" si="4"/>
        <v>0</v>
      </c>
      <c r="BF20" s="138">
        <f t="shared" si="4"/>
        <v>0</v>
      </c>
      <c r="BG20" s="138">
        <f t="shared" si="4"/>
        <v>0</v>
      </c>
      <c r="BH20" s="138">
        <f t="shared" si="4"/>
        <v>0</v>
      </c>
      <c r="BI20" s="138">
        <f t="shared" si="4"/>
        <v>0</v>
      </c>
      <c r="BJ20" s="138">
        <f t="shared" si="4"/>
        <v>0</v>
      </c>
      <c r="BK20" s="138">
        <f t="shared" si="4"/>
        <v>0</v>
      </c>
      <c r="BL20" s="138">
        <f t="shared" si="4"/>
        <v>127.18792895</v>
      </c>
      <c r="BM20" s="138">
        <f t="shared" si="4"/>
        <v>1267.3993002300001</v>
      </c>
      <c r="BN20" s="138">
        <f t="shared" si="4"/>
        <v>2231.7483619</v>
      </c>
      <c r="BO20" s="138">
        <f t="shared" si="4"/>
        <v>3554.1022156099998</v>
      </c>
      <c r="BP20" s="138">
        <f t="shared" ref="BP20:CC20" si="5">SUM(BP$21:BP$22)</f>
        <v>6779.6544881600003</v>
      </c>
      <c r="BQ20" s="138">
        <f t="shared" si="5"/>
        <v>10436.707839979998</v>
      </c>
      <c r="BR20" s="138">
        <f t="shared" si="5"/>
        <v>12827.382151170001</v>
      </c>
      <c r="BS20" s="138">
        <f t="shared" si="5"/>
        <v>14271.548569180002</v>
      </c>
      <c r="BT20" s="138">
        <f t="shared" si="5"/>
        <v>14830.444816650002</v>
      </c>
      <c r="BU20" s="138">
        <f t="shared" si="5"/>
        <v>15352.892355200001</v>
      </c>
      <c r="BV20" s="138">
        <f t="shared" si="5"/>
        <v>15097.86932374</v>
      </c>
      <c r="BW20" s="138">
        <f t="shared" si="5"/>
        <v>13850.988828140005</v>
      </c>
      <c r="BX20" s="138">
        <f t="shared" si="5"/>
        <v>13367.440782328104</v>
      </c>
      <c r="BY20" s="138">
        <f t="shared" si="5"/>
        <v>13460.279900028825</v>
      </c>
      <c r="BZ20" s="138">
        <f t="shared" si="5"/>
        <v>13154.210826909917</v>
      </c>
      <c r="CA20" s="138">
        <f t="shared" si="5"/>
        <v>12730.342727374673</v>
      </c>
      <c r="CB20" s="138">
        <f t="shared" si="5"/>
        <v>11138.379891556076</v>
      </c>
      <c r="CC20" s="139">
        <f t="shared" si="5"/>
        <v>8198.4718008175405</v>
      </c>
    </row>
    <row r="21" spans="1:81" x14ac:dyDescent="0.4">
      <c r="A21" s="132"/>
      <c r="B21" s="65" t="s">
        <v>224</v>
      </c>
      <c r="C21" s="137" t="s">
        <v>221</v>
      </c>
      <c r="D21" s="138">
        <v>0</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64.379764080000001</v>
      </c>
      <c r="BM21" s="138">
        <v>580.96194385999991</v>
      </c>
      <c r="BN21" s="138">
        <v>954.84283312000014</v>
      </c>
      <c r="BO21" s="138">
        <v>1398.5169151799998</v>
      </c>
      <c r="BP21" s="138">
        <v>2304.75857546</v>
      </c>
      <c r="BQ21" s="138">
        <v>3538.8798924699986</v>
      </c>
      <c r="BR21" s="138">
        <v>4100.9191948399994</v>
      </c>
      <c r="BS21" s="138">
        <v>4456.6648349100024</v>
      </c>
      <c r="BT21" s="138">
        <v>4687.0089817599983</v>
      </c>
      <c r="BU21" s="138">
        <v>4711.3251268400008</v>
      </c>
      <c r="BV21" s="138">
        <v>4562.8610960800006</v>
      </c>
      <c r="BW21" s="138">
        <v>4511.989815750002</v>
      </c>
      <c r="BX21" s="138">
        <v>4580.2520234175854</v>
      </c>
      <c r="BY21" s="138">
        <v>4767.8169244017799</v>
      </c>
      <c r="BZ21" s="138">
        <v>4929.3294983533324</v>
      </c>
      <c r="CA21" s="138">
        <v>4996.7346554791666</v>
      </c>
      <c r="CB21" s="138">
        <v>4939.8070127257788</v>
      </c>
      <c r="CC21" s="139">
        <v>4814.0396123052506</v>
      </c>
    </row>
    <row r="22" spans="1:81" x14ac:dyDescent="0.4">
      <c r="A22" s="132"/>
      <c r="B22" s="65" t="s">
        <v>234</v>
      </c>
      <c r="C22" s="137" t="s">
        <v>227</v>
      </c>
      <c r="D22" s="138">
        <v>0</v>
      </c>
      <c r="E22" s="138">
        <v>0</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c r="AG22" s="138">
        <v>0</v>
      </c>
      <c r="AH22" s="138">
        <v>0</v>
      </c>
      <c r="AI22" s="138">
        <v>0</v>
      </c>
      <c r="AJ22" s="138">
        <v>0</v>
      </c>
      <c r="AK22" s="138">
        <v>0</v>
      </c>
      <c r="AL22" s="138">
        <v>0</v>
      </c>
      <c r="AM22" s="138">
        <v>0</v>
      </c>
      <c r="AN22" s="138">
        <v>0</v>
      </c>
      <c r="AO22" s="138">
        <v>0</v>
      </c>
      <c r="AP22" s="138">
        <v>0</v>
      </c>
      <c r="AQ22" s="138">
        <v>0</v>
      </c>
      <c r="AR22" s="138">
        <v>0</v>
      </c>
      <c r="AS22" s="138">
        <v>0</v>
      </c>
      <c r="AT22" s="138">
        <v>0</v>
      </c>
      <c r="AU22" s="138">
        <v>0</v>
      </c>
      <c r="AV22" s="138">
        <v>0</v>
      </c>
      <c r="AW22" s="138">
        <v>0</v>
      </c>
      <c r="AX22" s="138">
        <v>0</v>
      </c>
      <c r="AY22" s="138">
        <v>0</v>
      </c>
      <c r="AZ22" s="138">
        <v>0</v>
      </c>
      <c r="BA22" s="138">
        <v>0</v>
      </c>
      <c r="BB22" s="138">
        <v>0</v>
      </c>
      <c r="BC22" s="138">
        <v>0</v>
      </c>
      <c r="BD22" s="138">
        <v>0</v>
      </c>
      <c r="BE22" s="138">
        <v>0</v>
      </c>
      <c r="BF22" s="138">
        <v>0</v>
      </c>
      <c r="BG22" s="138">
        <v>0</v>
      </c>
      <c r="BH22" s="138">
        <v>0</v>
      </c>
      <c r="BI22" s="138">
        <v>0</v>
      </c>
      <c r="BJ22" s="138">
        <v>0</v>
      </c>
      <c r="BK22" s="138">
        <v>0</v>
      </c>
      <c r="BL22" s="138">
        <v>62.808164869999999</v>
      </c>
      <c r="BM22" s="138">
        <v>686.4373563700002</v>
      </c>
      <c r="BN22" s="138">
        <v>1276.9055287799997</v>
      </c>
      <c r="BO22" s="138">
        <v>2155.5853004300002</v>
      </c>
      <c r="BP22" s="138">
        <v>4474.8959127000007</v>
      </c>
      <c r="BQ22" s="138">
        <v>6897.8279475099998</v>
      </c>
      <c r="BR22" s="138">
        <v>8726.4629563300005</v>
      </c>
      <c r="BS22" s="138">
        <v>9814.883734269999</v>
      </c>
      <c r="BT22" s="138">
        <v>10143.435834890004</v>
      </c>
      <c r="BU22" s="138">
        <v>10641.56722836</v>
      </c>
      <c r="BV22" s="138">
        <v>10535.008227660001</v>
      </c>
      <c r="BW22" s="138">
        <v>9338.9990123900043</v>
      </c>
      <c r="BX22" s="138">
        <v>8787.1887589105172</v>
      </c>
      <c r="BY22" s="138">
        <v>8692.462975627046</v>
      </c>
      <c r="BZ22" s="138">
        <v>8224.8813285565848</v>
      </c>
      <c r="CA22" s="138">
        <v>7733.6080718955063</v>
      </c>
      <c r="CB22" s="138">
        <v>6198.5728788302986</v>
      </c>
      <c r="CC22" s="139">
        <v>3384.432188512289</v>
      </c>
    </row>
    <row r="23" spans="1:81" x14ac:dyDescent="0.4">
      <c r="A23" s="132"/>
      <c r="B23" s="49" t="s">
        <v>235</v>
      </c>
      <c r="C23" s="137" t="s">
        <v>227</v>
      </c>
      <c r="D23" s="138">
        <v>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3.7</v>
      </c>
      <c r="AB23" s="138">
        <v>9.8000000000000007</v>
      </c>
      <c r="AC23" s="138">
        <v>12.6</v>
      </c>
      <c r="AD23" s="138">
        <v>11.8</v>
      </c>
      <c r="AE23" s="138">
        <v>11.9</v>
      </c>
      <c r="AF23" s="138">
        <v>17.600000000000001</v>
      </c>
      <c r="AG23" s="138">
        <v>25.3</v>
      </c>
      <c r="AH23" s="138">
        <v>24</v>
      </c>
      <c r="AI23" s="138">
        <v>27</v>
      </c>
      <c r="AJ23" s="138">
        <v>42</v>
      </c>
      <c r="AK23" s="138">
        <v>66</v>
      </c>
      <c r="AL23" s="138">
        <v>94</v>
      </c>
      <c r="AM23" s="138">
        <v>123</v>
      </c>
      <c r="AN23" s="138">
        <v>126</v>
      </c>
      <c r="AO23" s="138">
        <v>130</v>
      </c>
      <c r="AP23" s="138">
        <v>161</v>
      </c>
      <c r="AQ23" s="138">
        <v>179.708</v>
      </c>
      <c r="AR23" s="138">
        <v>394.245</v>
      </c>
      <c r="AS23" s="138">
        <v>425.16500000000002</v>
      </c>
      <c r="AT23" s="138">
        <v>494.35300000000001</v>
      </c>
      <c r="AU23" s="138">
        <v>626.245</v>
      </c>
      <c r="AV23" s="138">
        <v>928.67899999999997</v>
      </c>
      <c r="AW23" s="138">
        <v>1207.7750000000001</v>
      </c>
      <c r="AX23" s="138">
        <v>1440.797</v>
      </c>
      <c r="AY23" s="138">
        <v>1739.5630000000001</v>
      </c>
      <c r="AZ23" s="138">
        <v>2083.6799999999998</v>
      </c>
      <c r="BA23" s="138">
        <v>2326.3319999999999</v>
      </c>
      <c r="BB23" s="138">
        <v>2428.9789999999998</v>
      </c>
      <c r="BC23" s="138">
        <v>1895.7190000000001</v>
      </c>
      <c r="BD23" s="138">
        <v>1.71</v>
      </c>
      <c r="BE23" s="138">
        <v>0</v>
      </c>
      <c r="BF23" s="138">
        <v>0</v>
      </c>
      <c r="BG23" s="138">
        <v>8.5208560000000017E-2</v>
      </c>
      <c r="BH23" s="138">
        <v>0</v>
      </c>
      <c r="BI23" s="138">
        <v>0</v>
      </c>
      <c r="BJ23" s="138"/>
      <c r="BK23" s="138"/>
      <c r="BL23" s="138"/>
      <c r="BM23" s="138"/>
      <c r="BN23" s="138"/>
      <c r="BO23" s="138"/>
      <c r="BP23" s="138"/>
      <c r="BQ23" s="138"/>
      <c r="BR23" s="138"/>
      <c r="BS23" s="138"/>
      <c r="BT23" s="138"/>
      <c r="BU23" s="138"/>
      <c r="BV23" s="138"/>
      <c r="BW23" s="138"/>
      <c r="BX23" s="138"/>
      <c r="BY23" s="138"/>
      <c r="BZ23" s="138"/>
      <c r="CA23" s="138"/>
      <c r="CB23" s="138"/>
      <c r="CC23" s="139"/>
    </row>
    <row r="24" spans="1:81" x14ac:dyDescent="0.4">
      <c r="A24" s="132"/>
      <c r="B24" s="49" t="s">
        <v>236</v>
      </c>
      <c r="C24" s="137" t="s">
        <v>218</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v>3</v>
      </c>
      <c r="BJ24" s="138">
        <v>7</v>
      </c>
      <c r="BK24" s="138">
        <v>13.497025149999999</v>
      </c>
      <c r="BL24" s="138">
        <v>38.534542930000001</v>
      </c>
      <c r="BM24" s="138">
        <v>34.154483699999993</v>
      </c>
      <c r="BN24" s="138">
        <v>45.768576209999999</v>
      </c>
      <c r="BO24" s="138">
        <v>74.136923039999985</v>
      </c>
      <c r="BP24" s="138">
        <v>110.91288990999999</v>
      </c>
      <c r="BQ24" s="138">
        <v>159.75237205000002</v>
      </c>
      <c r="BR24" s="138">
        <v>187.89459571</v>
      </c>
      <c r="BS24" s="138">
        <v>208.81836001000002</v>
      </c>
      <c r="BT24" s="138">
        <v>194.73461820000003</v>
      </c>
      <c r="BU24" s="138">
        <v>217.75776851000001</v>
      </c>
      <c r="BV24" s="138">
        <v>211.78247487000004</v>
      </c>
      <c r="BW24" s="138">
        <v>212.26699853</v>
      </c>
      <c r="BX24" s="138">
        <v>216.29001686627669</v>
      </c>
      <c r="BY24" s="138">
        <v>230.57139458178125</v>
      </c>
      <c r="BZ24" s="138">
        <v>236.17308311639209</v>
      </c>
      <c r="CA24" s="138">
        <v>240.51532228453894</v>
      </c>
      <c r="CB24" s="138">
        <v>245.24779509061028</v>
      </c>
      <c r="CC24" s="139">
        <v>249.46290417063969</v>
      </c>
    </row>
    <row r="25" spans="1:81" ht="27" customHeight="1" x14ac:dyDescent="0.4">
      <c r="A25" s="143"/>
      <c r="B25" s="49" t="s">
        <v>237</v>
      </c>
      <c r="C25" s="137" t="s">
        <v>227</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v>14.981999999999999</v>
      </c>
      <c r="AR25" s="138">
        <v>19.041</v>
      </c>
      <c r="AS25" s="138">
        <v>23.1</v>
      </c>
      <c r="AT25" s="138">
        <v>29</v>
      </c>
      <c r="AU25" s="138">
        <v>37.561</v>
      </c>
      <c r="AV25" s="138">
        <v>46.265999999999998</v>
      </c>
      <c r="AW25" s="138">
        <v>59.125</v>
      </c>
      <c r="AX25" s="138">
        <v>60.497999999999998</v>
      </c>
      <c r="AY25" s="138">
        <v>46.542999999999999</v>
      </c>
      <c r="AZ25" s="138">
        <v>41.273000000000003</v>
      </c>
      <c r="BA25" s="138">
        <v>36.790999999999997</v>
      </c>
      <c r="BB25" s="138">
        <v>37.914999999999999</v>
      </c>
      <c r="BC25" s="138">
        <v>37.4</v>
      </c>
      <c r="BD25" s="138">
        <v>34.851999999999997</v>
      </c>
      <c r="BE25" s="138">
        <v>38</v>
      </c>
      <c r="BF25" s="138">
        <v>40.408999999999999</v>
      </c>
      <c r="BG25" s="138">
        <v>46.344000000000001</v>
      </c>
      <c r="BH25" s="138">
        <v>46.491</v>
      </c>
      <c r="BI25" s="138">
        <v>44.334000000000003</v>
      </c>
      <c r="BJ25" s="138">
        <v>46.637999999999998</v>
      </c>
      <c r="BK25" s="138">
        <v>46.658999999999999</v>
      </c>
      <c r="BL25" s="138">
        <v>50.039000000000001</v>
      </c>
      <c r="BM25" s="138">
        <v>47.561</v>
      </c>
      <c r="BN25" s="138">
        <v>44.601999999999997</v>
      </c>
      <c r="BO25" s="138">
        <v>46.558457389804701</v>
      </c>
      <c r="BP25" s="138">
        <v>43.945999999999998</v>
      </c>
      <c r="BQ25" s="138">
        <v>44.098999999999997</v>
      </c>
      <c r="BR25" s="138">
        <v>44.164999999999999</v>
      </c>
      <c r="BS25" s="138">
        <v>39.841999999999999</v>
      </c>
      <c r="BT25" s="138">
        <v>38.341528220000001</v>
      </c>
      <c r="BU25" s="138">
        <v>36.994</v>
      </c>
      <c r="BV25" s="138">
        <v>44.322000000000003</v>
      </c>
      <c r="BW25" s="138">
        <v>33.988</v>
      </c>
      <c r="BX25" s="138">
        <v>61.143391185710705</v>
      </c>
      <c r="BY25" s="138">
        <v>46.922108059804557</v>
      </c>
      <c r="BZ25" s="138">
        <v>43.821308551196005</v>
      </c>
      <c r="CA25" s="138">
        <v>35.806152010184498</v>
      </c>
      <c r="CB25" s="138">
        <v>32.956635652975159</v>
      </c>
      <c r="CC25" s="139">
        <v>24.792185111948911</v>
      </c>
    </row>
    <row r="26" spans="1:81" x14ac:dyDescent="0.4">
      <c r="A26" s="132"/>
      <c r="B26" s="49" t="s">
        <v>238</v>
      </c>
      <c r="C26" s="137" t="s">
        <v>221</v>
      </c>
      <c r="D26" s="138">
        <v>0</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0.7</v>
      </c>
      <c r="AA26" s="138">
        <v>0.8</v>
      </c>
      <c r="AB26" s="138">
        <v>0.9</v>
      </c>
      <c r="AC26" s="138">
        <v>1.1000000000000001</v>
      </c>
      <c r="AD26" s="138">
        <v>1.5</v>
      </c>
      <c r="AE26" s="138">
        <v>2</v>
      </c>
      <c r="AF26" s="138">
        <v>2.2000000000000002</v>
      </c>
      <c r="AG26" s="138">
        <v>2.1</v>
      </c>
      <c r="AH26" s="138">
        <v>2</v>
      </c>
      <c r="AI26" s="138">
        <v>2</v>
      </c>
      <c r="AJ26" s="138">
        <v>2</v>
      </c>
      <c r="AK26" s="138">
        <v>2</v>
      </c>
      <c r="AL26" s="138">
        <v>2</v>
      </c>
      <c r="AM26" s="138">
        <v>2</v>
      </c>
      <c r="AN26" s="138">
        <v>2</v>
      </c>
      <c r="AO26" s="138">
        <v>1</v>
      </c>
      <c r="AP26" s="138">
        <v>2</v>
      </c>
      <c r="AQ26" s="138">
        <v>1.4339999999999999</v>
      </c>
      <c r="AR26" s="138">
        <v>1.3520000000000001</v>
      </c>
      <c r="AS26" s="138">
        <v>1.355</v>
      </c>
      <c r="AT26" s="138">
        <v>1.5509999999999999</v>
      </c>
      <c r="AU26" s="138">
        <v>1.4710000000000001</v>
      </c>
      <c r="AV26" s="138">
        <v>2</v>
      </c>
      <c r="AW26" s="138">
        <v>1</v>
      </c>
      <c r="AX26" s="138">
        <v>1</v>
      </c>
      <c r="AY26" s="138">
        <v>1.7210000000000001</v>
      </c>
      <c r="AZ26" s="138">
        <v>1.496</v>
      </c>
      <c r="BA26" s="138">
        <v>1.5720000000000001</v>
      </c>
      <c r="BB26" s="138">
        <v>1.7769999999999999</v>
      </c>
      <c r="BC26" s="138">
        <v>1.359</v>
      </c>
      <c r="BD26" s="138">
        <v>1.452</v>
      </c>
      <c r="BE26" s="138">
        <v>1.6164412184601897</v>
      </c>
      <c r="BF26" s="138">
        <v>1.6007503600000001</v>
      </c>
      <c r="BG26" s="138">
        <v>0</v>
      </c>
      <c r="BH26" s="138">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9">
        <v>0</v>
      </c>
    </row>
    <row r="27" spans="1:81" x14ac:dyDescent="0.4">
      <c r="A27" s="132"/>
      <c r="B27" s="49" t="s">
        <v>239</v>
      </c>
      <c r="C27" s="137" t="s">
        <v>227</v>
      </c>
      <c r="D27" s="138">
        <v>0</v>
      </c>
      <c r="E27" s="138">
        <v>0</v>
      </c>
      <c r="F27" s="138">
        <v>0</v>
      </c>
      <c r="G27" s="138">
        <v>0</v>
      </c>
      <c r="H27" s="138">
        <v>0</v>
      </c>
      <c r="I27" s="138">
        <v>0</v>
      </c>
      <c r="J27" s="138">
        <v>0</v>
      </c>
      <c r="K27" s="138">
        <v>0</v>
      </c>
      <c r="L27" s="138">
        <v>0</v>
      </c>
      <c r="M27" s="138">
        <v>0</v>
      </c>
      <c r="N27" s="138">
        <v>0</v>
      </c>
      <c r="O27" s="138">
        <v>0</v>
      </c>
      <c r="P27" s="138">
        <v>0</v>
      </c>
      <c r="Q27" s="138">
        <v>0</v>
      </c>
      <c r="R27" s="138">
        <v>0</v>
      </c>
      <c r="S27" s="138">
        <v>0</v>
      </c>
      <c r="T27" s="138">
        <v>0</v>
      </c>
      <c r="U27" s="138">
        <v>0</v>
      </c>
      <c r="V27" s="138">
        <v>0</v>
      </c>
      <c r="W27" s="138">
        <v>0</v>
      </c>
      <c r="X27" s="138">
        <v>0</v>
      </c>
      <c r="Y27" s="138">
        <v>0</v>
      </c>
      <c r="Z27" s="138">
        <v>22</v>
      </c>
      <c r="AA27" s="138">
        <v>20</v>
      </c>
      <c r="AB27" s="138">
        <v>105</v>
      </c>
      <c r="AC27" s="138">
        <v>225</v>
      </c>
      <c r="AD27" s="138">
        <v>138</v>
      </c>
      <c r="AE27" s="138">
        <v>194</v>
      </c>
      <c r="AF27" s="138">
        <v>201</v>
      </c>
      <c r="AG27" s="138">
        <v>684</v>
      </c>
      <c r="AH27" s="138">
        <v>721</v>
      </c>
      <c r="AI27" s="138">
        <v>793</v>
      </c>
      <c r="AJ27" s="138">
        <v>1024</v>
      </c>
      <c r="AK27" s="138">
        <v>1655.6</v>
      </c>
      <c r="AL27" s="138">
        <v>2128</v>
      </c>
      <c r="AM27" s="138">
        <v>2516</v>
      </c>
      <c r="AN27" s="138">
        <v>2833</v>
      </c>
      <c r="AO27" s="138">
        <v>3177</v>
      </c>
      <c r="AP27" s="138">
        <v>3415</v>
      </c>
      <c r="AQ27" s="138">
        <v>3536</v>
      </c>
      <c r="AR27" s="138">
        <v>3723.4489999999996</v>
      </c>
      <c r="AS27" s="138">
        <v>4232.5370000000003</v>
      </c>
      <c r="AT27" s="138">
        <v>5095.3410000000003</v>
      </c>
      <c r="AU27" s="138">
        <v>6358.652</v>
      </c>
      <c r="AV27" s="138">
        <v>7812.0959999999995</v>
      </c>
      <c r="AW27" s="138">
        <v>9216.8450000000012</v>
      </c>
      <c r="AX27" s="138">
        <v>10103.235919999999</v>
      </c>
      <c r="AY27" s="138">
        <v>10874.666694000003</v>
      </c>
      <c r="AZ27" s="138">
        <v>11379.761964999998</v>
      </c>
      <c r="BA27" s="138">
        <v>11176.396122999999</v>
      </c>
      <c r="BB27" s="138">
        <v>11064.804220000002</v>
      </c>
      <c r="BC27" s="138">
        <v>11064.103816674598</v>
      </c>
      <c r="BD27" s="138">
        <v>11162.3689748</v>
      </c>
      <c r="BE27" s="138">
        <v>11588.695131</v>
      </c>
      <c r="BF27" s="138">
        <v>12636.220416</v>
      </c>
      <c r="BG27" s="138">
        <v>12347.373120710001</v>
      </c>
      <c r="BH27" s="138">
        <v>13157.570061439999</v>
      </c>
      <c r="BI27" s="138">
        <v>13928.205135</v>
      </c>
      <c r="BJ27" s="138">
        <v>14840.547586000004</v>
      </c>
      <c r="BK27" s="138">
        <v>15731.800594999997</v>
      </c>
      <c r="BL27" s="138">
        <f t="shared" ref="BL27:CC27" si="6">SUM(BL28:BL30)</f>
        <v>17103.441162000006</v>
      </c>
      <c r="BM27" s="138">
        <f t="shared" si="6"/>
        <v>19989.231178000002</v>
      </c>
      <c r="BN27" s="138">
        <f t="shared" si="6"/>
        <v>21426.990300999998</v>
      </c>
      <c r="BO27" s="138">
        <f t="shared" si="6"/>
        <v>22820.290123000006</v>
      </c>
      <c r="BP27" s="138">
        <f t="shared" si="6"/>
        <v>23899.631612000001</v>
      </c>
      <c r="BQ27" s="138">
        <f t="shared" si="6"/>
        <v>24169.807673000003</v>
      </c>
      <c r="BR27" s="138">
        <f t="shared" si="6"/>
        <v>24316.565554999994</v>
      </c>
      <c r="BS27" s="138">
        <f t="shared" si="6"/>
        <v>24243.713647000004</v>
      </c>
      <c r="BT27" s="138">
        <f t="shared" si="6"/>
        <v>23440.599919000008</v>
      </c>
      <c r="BU27" s="138">
        <f t="shared" si="6"/>
        <v>22301.220213999997</v>
      </c>
      <c r="BV27" s="138">
        <f t="shared" si="6"/>
        <v>20729.821950999998</v>
      </c>
      <c r="BW27" s="138">
        <f t="shared" si="6"/>
        <v>18364.289596989638</v>
      </c>
      <c r="BX27" s="138">
        <f t="shared" si="6"/>
        <v>17290.453711015049</v>
      </c>
      <c r="BY27" s="138">
        <f t="shared" si="6"/>
        <v>16923.44398295776</v>
      </c>
      <c r="BZ27" s="138">
        <f t="shared" si="6"/>
        <v>16165.890682260126</v>
      </c>
      <c r="CA27" s="138">
        <f t="shared" si="6"/>
        <v>15155.922488412734</v>
      </c>
      <c r="CB27" s="138">
        <f t="shared" si="6"/>
        <v>13757.301650230982</v>
      </c>
      <c r="CC27" s="139">
        <f t="shared" si="6"/>
        <v>11555.48530040818</v>
      </c>
    </row>
    <row r="28" spans="1:81" x14ac:dyDescent="0.4">
      <c r="A28" s="132"/>
      <c r="B28" s="65" t="s">
        <v>240</v>
      </c>
      <c r="C28" s="137"/>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v>15141.776923958705</v>
      </c>
      <c r="BM28" s="138">
        <v>16923.255930776253</v>
      </c>
      <c r="BN28" s="138">
        <v>18018.287469340114</v>
      </c>
      <c r="BO28" s="138">
        <v>19055.311208911484</v>
      </c>
      <c r="BP28" s="138">
        <v>19879.676398880401</v>
      </c>
      <c r="BQ28" s="138">
        <v>20522.749055613676</v>
      </c>
      <c r="BR28" s="138">
        <v>21398.772408641653</v>
      </c>
      <c r="BS28" s="138">
        <v>21750.305519860998</v>
      </c>
      <c r="BT28" s="138">
        <v>21298.013079496453</v>
      </c>
      <c r="BU28" s="138">
        <v>20268.515139952928</v>
      </c>
      <c r="BV28" s="138">
        <v>19121.662095377484</v>
      </c>
      <c r="BW28" s="138">
        <v>17360.490984133714</v>
      </c>
      <c r="BX28" s="138">
        <v>16412.717913387241</v>
      </c>
      <c r="BY28" s="138">
        <v>16101.998013914632</v>
      </c>
      <c r="BZ28" s="138">
        <v>15447.320077703553</v>
      </c>
      <c r="CA28" s="138">
        <v>14594.428624644917</v>
      </c>
      <c r="CB28" s="138">
        <v>13236.050701664821</v>
      </c>
      <c r="CC28" s="139">
        <v>11047.000111325764</v>
      </c>
    </row>
    <row r="29" spans="1:81" x14ac:dyDescent="0.4">
      <c r="A29" s="132"/>
      <c r="B29" s="65" t="s">
        <v>241</v>
      </c>
      <c r="C29" s="137"/>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v>1613.425236041295</v>
      </c>
      <c r="BM29" s="138">
        <v>2679.944486223746</v>
      </c>
      <c r="BN29" s="138">
        <v>3009.2036966598816</v>
      </c>
      <c r="BO29" s="138">
        <v>3331.7742650885075</v>
      </c>
      <c r="BP29" s="138">
        <v>3573.0294971195967</v>
      </c>
      <c r="BQ29" s="138">
        <v>3176.1656353863264</v>
      </c>
      <c r="BR29" s="138">
        <v>2353.825090358343</v>
      </c>
      <c r="BS29" s="138">
        <v>1865.1421391390063</v>
      </c>
      <c r="BT29" s="138">
        <v>1596.4824745035512</v>
      </c>
      <c r="BU29" s="138">
        <v>1407.9342720470704</v>
      </c>
      <c r="BV29" s="138">
        <v>1075.1419406225161</v>
      </c>
      <c r="BW29" s="138">
        <v>514.78532585592109</v>
      </c>
      <c r="BX29" s="138">
        <v>409.21887859761227</v>
      </c>
      <c r="BY29" s="138">
        <v>340.84373875145354</v>
      </c>
      <c r="BZ29" s="138">
        <v>240.51830582157709</v>
      </c>
      <c r="CA29" s="138">
        <v>93.54113770359109</v>
      </c>
      <c r="CB29" s="138">
        <v>59.748575316549612</v>
      </c>
      <c r="CC29" s="139">
        <v>106.83038165491089</v>
      </c>
    </row>
    <row r="30" spans="1:81" x14ac:dyDescent="0.4">
      <c r="A30" s="132"/>
      <c r="B30" s="65" t="s">
        <v>242</v>
      </c>
      <c r="C30" s="137"/>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v>348.23900200000571</v>
      </c>
      <c r="BM30" s="138">
        <v>386.0307610000018</v>
      </c>
      <c r="BN30" s="138">
        <v>399.49913500000184</v>
      </c>
      <c r="BO30" s="138">
        <v>433.20464900001389</v>
      </c>
      <c r="BP30" s="138">
        <v>446.92571600000156</v>
      </c>
      <c r="BQ30" s="138">
        <v>470.89298200000121</v>
      </c>
      <c r="BR30" s="138">
        <v>563.96805599999789</v>
      </c>
      <c r="BS30" s="138">
        <v>628.2659879999992</v>
      </c>
      <c r="BT30" s="138">
        <v>546.10436500000287</v>
      </c>
      <c r="BU30" s="138">
        <v>624.77080199999909</v>
      </c>
      <c r="BV30" s="138">
        <v>533.01791499999558</v>
      </c>
      <c r="BW30" s="138">
        <v>489.01328700000158</v>
      </c>
      <c r="BX30" s="138">
        <v>468.51691903019673</v>
      </c>
      <c r="BY30" s="138">
        <v>480.60223029167719</v>
      </c>
      <c r="BZ30" s="138">
        <v>478.05229873499593</v>
      </c>
      <c r="CA30" s="138">
        <v>467.95272606422623</v>
      </c>
      <c r="CB30" s="138">
        <v>461.50237324961199</v>
      </c>
      <c r="CC30" s="139">
        <v>401.65480742750515</v>
      </c>
    </row>
    <row r="31" spans="1:81" ht="27" customHeight="1" x14ac:dyDescent="0.4">
      <c r="A31" s="132"/>
      <c r="B31" s="49" t="s">
        <v>243</v>
      </c>
      <c r="C31" s="137" t="s">
        <v>221</v>
      </c>
      <c r="D31" s="138">
        <v>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38">
        <v>0</v>
      </c>
      <c r="AD31" s="138">
        <v>0</v>
      </c>
      <c r="AE31" s="138">
        <v>0</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7622.94</v>
      </c>
      <c r="AZ31" s="138">
        <v>7661.6239999999998</v>
      </c>
      <c r="BA31" s="138">
        <v>7412.2720000000008</v>
      </c>
      <c r="BB31" s="138">
        <v>7250.59</v>
      </c>
      <c r="BC31" s="138">
        <v>6790.04</v>
      </c>
      <c r="BD31" s="138">
        <v>6766.183</v>
      </c>
      <c r="BE31" s="138">
        <v>6749.0433528570848</v>
      </c>
      <c r="BF31" s="138">
        <v>6757.9545089520052</v>
      </c>
      <c r="BG31" s="138">
        <v>6724.1235550023994</v>
      </c>
      <c r="BH31" s="138">
        <v>6662.027000000001</v>
      </c>
      <c r="BI31" s="138">
        <v>6649.9306075200002</v>
      </c>
      <c r="BJ31" s="138">
        <v>6566.1693209299992</v>
      </c>
      <c r="BK31" s="138">
        <v>6657.0001817393668</v>
      </c>
      <c r="BL31" s="138">
        <v>6515.8436022599981</v>
      </c>
      <c r="BM31" s="138">
        <v>6108.3423565899993</v>
      </c>
      <c r="BN31" s="138">
        <v>5556.0370140352561</v>
      </c>
      <c r="BO31" s="138">
        <v>4935.2797263499997</v>
      </c>
      <c r="BP31" s="138">
        <v>3275.8454461099996</v>
      </c>
      <c r="BQ31" s="138">
        <v>1186.7982191800004</v>
      </c>
      <c r="BR31" s="138">
        <v>244.52811802000028</v>
      </c>
      <c r="BS31" s="138">
        <v>61.927221750000008</v>
      </c>
      <c r="BT31" s="138">
        <v>14.895368320000006</v>
      </c>
      <c r="BU31" s="138">
        <v>8.9284635499999982</v>
      </c>
      <c r="BV31" s="138">
        <v>0</v>
      </c>
      <c r="BW31" s="138">
        <v>0</v>
      </c>
      <c r="BX31" s="138">
        <v>0</v>
      </c>
      <c r="BY31" s="138">
        <v>0</v>
      </c>
      <c r="BZ31" s="138">
        <v>0</v>
      </c>
      <c r="CA31" s="138">
        <v>0</v>
      </c>
      <c r="CB31" s="138">
        <v>0</v>
      </c>
      <c r="CC31" s="139">
        <v>0</v>
      </c>
    </row>
    <row r="32" spans="1:81" x14ac:dyDescent="0.4">
      <c r="A32" s="132"/>
      <c r="B32" s="49" t="s">
        <v>27</v>
      </c>
      <c r="C32" s="137" t="s">
        <v>227</v>
      </c>
      <c r="D32" s="138">
        <v>62.5</v>
      </c>
      <c r="E32" s="138">
        <v>75.2</v>
      </c>
      <c r="F32" s="138">
        <v>84.5</v>
      </c>
      <c r="G32" s="138">
        <v>94.6</v>
      </c>
      <c r="H32" s="138">
        <v>118.6</v>
      </c>
      <c r="I32" s="138">
        <v>120.3</v>
      </c>
      <c r="J32" s="138">
        <v>125.4</v>
      </c>
      <c r="K32" s="138">
        <v>114.1</v>
      </c>
      <c r="L32" s="138">
        <v>121.3</v>
      </c>
      <c r="M32" s="138">
        <v>119.6</v>
      </c>
      <c r="N32" s="138">
        <v>131.80000000000001</v>
      </c>
      <c r="O32" s="138">
        <v>158.5</v>
      </c>
      <c r="P32" s="138">
        <v>179.5</v>
      </c>
      <c r="Q32" s="138">
        <v>171.1</v>
      </c>
      <c r="R32" s="138">
        <v>199.8</v>
      </c>
      <c r="S32" s="138">
        <v>217.4</v>
      </c>
      <c r="T32" s="138">
        <v>223.3</v>
      </c>
      <c r="U32" s="138">
        <v>245.9</v>
      </c>
      <c r="V32" s="138">
        <v>297.5</v>
      </c>
      <c r="W32" s="138">
        <v>385.7</v>
      </c>
      <c r="X32" s="138">
        <v>428.9</v>
      </c>
      <c r="Y32" s="138">
        <v>470.7</v>
      </c>
      <c r="Z32" s="138">
        <v>523.79999999999995</v>
      </c>
      <c r="AA32" s="138">
        <v>641.4</v>
      </c>
      <c r="AB32" s="138">
        <v>703.5</v>
      </c>
      <c r="AC32" s="138">
        <v>703.7</v>
      </c>
      <c r="AD32" s="138">
        <v>959.4</v>
      </c>
      <c r="AE32" s="138">
        <v>1308.2</v>
      </c>
      <c r="AF32" s="138">
        <v>1715.3</v>
      </c>
      <c r="AG32" s="138">
        <v>1431</v>
      </c>
      <c r="AH32" s="138">
        <v>1561</v>
      </c>
      <c r="AI32" s="138">
        <v>1675</v>
      </c>
      <c r="AJ32" s="138">
        <v>2165</v>
      </c>
      <c r="AK32" s="138">
        <v>3245.05</v>
      </c>
      <c r="AL32" s="138">
        <v>4612</v>
      </c>
      <c r="AM32" s="138">
        <v>5592</v>
      </c>
      <c r="AN32" s="138">
        <v>6470</v>
      </c>
      <c r="AO32" s="138">
        <v>7446</v>
      </c>
      <c r="AP32" s="138">
        <v>7965</v>
      </c>
      <c r="AQ32" s="138">
        <v>7956</v>
      </c>
      <c r="AR32" s="138">
        <v>7581.9769999999999</v>
      </c>
      <c r="AS32" s="138">
        <v>7675.058</v>
      </c>
      <c r="AT32" s="138">
        <v>8895.1850000000013</v>
      </c>
      <c r="AU32" s="138">
        <v>11646.02289951173</v>
      </c>
      <c r="AV32" s="138">
        <v>14789.988000000001</v>
      </c>
      <c r="AW32" s="138">
        <v>16109.623</v>
      </c>
      <c r="AX32" s="138">
        <v>16387.047999999999</v>
      </c>
      <c r="AY32" s="138">
        <v>16692.532999999999</v>
      </c>
      <c r="AZ32" s="138">
        <v>14444.695</v>
      </c>
      <c r="BA32" s="138">
        <v>11965.317000000001</v>
      </c>
      <c r="BB32" s="138">
        <v>11790.69</v>
      </c>
      <c r="BC32" s="138">
        <v>12082.322</v>
      </c>
      <c r="BD32" s="138">
        <v>13121.226999999999</v>
      </c>
      <c r="BE32" s="138">
        <v>14100.907119412172</v>
      </c>
      <c r="BF32" s="138">
        <v>14237.3147109526</v>
      </c>
      <c r="BG32" s="138">
        <v>12859.01825241993</v>
      </c>
      <c r="BH32" s="138">
        <v>10028.913</v>
      </c>
      <c r="BI32" s="138">
        <v>9149.9960046050001</v>
      </c>
      <c r="BJ32" s="138">
        <v>8838.7708489100005</v>
      </c>
      <c r="BK32" s="138">
        <v>9027.9858692587677</v>
      </c>
      <c r="BL32" s="138">
        <v>8684.733409389999</v>
      </c>
      <c r="BM32" s="138">
        <v>8373.7599778200001</v>
      </c>
      <c r="BN32" s="138">
        <v>7856.3960060182071</v>
      </c>
      <c r="BO32" s="138">
        <v>6997.2154425199997</v>
      </c>
      <c r="BP32" s="138">
        <v>5308.9188794399988</v>
      </c>
      <c r="BQ32" s="138">
        <v>3582.8260193800015</v>
      </c>
      <c r="BR32" s="138">
        <v>2893.4764718200004</v>
      </c>
      <c r="BS32" s="138">
        <v>2539.1118484000003</v>
      </c>
      <c r="BT32" s="138">
        <v>2231.876678590002</v>
      </c>
      <c r="BU32" s="138">
        <v>2138.7000447</v>
      </c>
      <c r="BV32" s="138">
        <v>1839.3575254200005</v>
      </c>
      <c r="BW32" s="138">
        <v>1375.5700157400004</v>
      </c>
      <c r="BX32" s="138">
        <v>1060.3534420127353</v>
      </c>
      <c r="BY32" s="138">
        <v>807.85085841116222</v>
      </c>
      <c r="BZ32" s="138">
        <v>614.01150212735763</v>
      </c>
      <c r="CA32" s="138">
        <v>451.46745424902451</v>
      </c>
      <c r="CB32" s="138">
        <v>307.08960554875233</v>
      </c>
      <c r="CC32" s="139">
        <v>114.88015852763684</v>
      </c>
    </row>
    <row r="33" spans="1:81" x14ac:dyDescent="0.4">
      <c r="A33" s="143"/>
      <c r="B33" s="49" t="s">
        <v>244</v>
      </c>
      <c r="C33" s="137" t="s">
        <v>227</v>
      </c>
      <c r="D33" s="138">
        <v>0</v>
      </c>
      <c r="E33" s="138">
        <v>0</v>
      </c>
      <c r="F33" s="138">
        <v>0</v>
      </c>
      <c r="G33" s="138">
        <v>0</v>
      </c>
      <c r="H33" s="138">
        <v>0</v>
      </c>
      <c r="I33" s="138">
        <v>0</v>
      </c>
      <c r="J33" s="138">
        <v>0</v>
      </c>
      <c r="K33" s="138">
        <v>0</v>
      </c>
      <c r="L33" s="138">
        <v>0</v>
      </c>
      <c r="M33" s="138">
        <v>0</v>
      </c>
      <c r="N33" s="138">
        <v>0</v>
      </c>
      <c r="O33" s="138">
        <v>0</v>
      </c>
      <c r="P33" s="138">
        <v>0</v>
      </c>
      <c r="Q33" s="138">
        <v>0</v>
      </c>
      <c r="R33" s="138">
        <v>0</v>
      </c>
      <c r="S33" s="138">
        <v>0</v>
      </c>
      <c r="T33" s="138">
        <v>0</v>
      </c>
      <c r="U33" s="138">
        <v>0</v>
      </c>
      <c r="V33" s="138">
        <v>0</v>
      </c>
      <c r="W33" s="138">
        <v>0</v>
      </c>
      <c r="X33" s="138">
        <v>0</v>
      </c>
      <c r="Y33" s="138">
        <v>0</v>
      </c>
      <c r="Z33" s="138">
        <v>0</v>
      </c>
      <c r="AA33" s="138">
        <v>0</v>
      </c>
      <c r="AB33" s="138">
        <v>0</v>
      </c>
      <c r="AC33" s="138">
        <v>0</v>
      </c>
      <c r="AD33" s="138">
        <v>0</v>
      </c>
      <c r="AE33" s="138">
        <v>0</v>
      </c>
      <c r="AF33" s="138">
        <v>0</v>
      </c>
      <c r="AG33" s="138">
        <v>0</v>
      </c>
      <c r="AH33" s="138">
        <v>0</v>
      </c>
      <c r="AI33" s="138">
        <v>0</v>
      </c>
      <c r="AJ33" s="138">
        <v>0</v>
      </c>
      <c r="AK33" s="138">
        <v>0</v>
      </c>
      <c r="AL33" s="138">
        <v>0</v>
      </c>
      <c r="AM33" s="138">
        <v>0</v>
      </c>
      <c r="AN33" s="138">
        <v>0</v>
      </c>
      <c r="AO33" s="138">
        <v>0</v>
      </c>
      <c r="AP33" s="138">
        <v>0</v>
      </c>
      <c r="AQ33" s="138">
        <v>0</v>
      </c>
      <c r="AR33" s="138">
        <v>1.2749999999999999</v>
      </c>
      <c r="AS33" s="138">
        <v>10.731</v>
      </c>
      <c r="AT33" s="138">
        <v>24.417000000000002</v>
      </c>
      <c r="AU33" s="138">
        <v>45.9</v>
      </c>
      <c r="AV33" s="138">
        <v>86.460999999999999</v>
      </c>
      <c r="AW33" s="138">
        <v>112.84399999999999</v>
      </c>
      <c r="AX33" s="138">
        <v>101.313</v>
      </c>
      <c r="AY33" s="138">
        <v>104.523</v>
      </c>
      <c r="AZ33" s="138">
        <v>109.417</v>
      </c>
      <c r="BA33" s="138">
        <v>107.491</v>
      </c>
      <c r="BB33" s="138">
        <v>112.054</v>
      </c>
      <c r="BC33" s="138">
        <v>125.285</v>
      </c>
      <c r="BD33" s="138">
        <v>132.35599999999999</v>
      </c>
      <c r="BE33" s="138">
        <v>148.73699999999999</v>
      </c>
      <c r="BF33" s="138">
        <v>168.34100000000001</v>
      </c>
      <c r="BG33" s="138">
        <v>189.08099999999999</v>
      </c>
      <c r="BH33" s="138">
        <v>209.41499999999999</v>
      </c>
      <c r="BI33" s="138">
        <v>231.1134238570055</v>
      </c>
      <c r="BJ33" s="138">
        <v>259.31581324546704</v>
      </c>
      <c r="BK33" s="138">
        <v>296.238</v>
      </c>
      <c r="BL33" s="138">
        <v>324.96100000000001</v>
      </c>
      <c r="BM33" s="138">
        <v>341.1</v>
      </c>
      <c r="BN33" s="138">
        <v>349.83600000000001</v>
      </c>
      <c r="BO33" s="138">
        <v>325.97800000000001</v>
      </c>
      <c r="BP33" s="138">
        <v>304.01600000000002</v>
      </c>
      <c r="BQ33" s="138">
        <v>285.58</v>
      </c>
      <c r="BR33" s="138">
        <v>271.61900000000003</v>
      </c>
      <c r="BS33" s="138">
        <v>0</v>
      </c>
      <c r="BT33" s="138">
        <v>0</v>
      </c>
      <c r="BU33" s="138">
        <v>0</v>
      </c>
      <c r="BV33" s="138">
        <v>0</v>
      </c>
      <c r="BW33" s="138">
        <v>0</v>
      </c>
      <c r="BX33" s="138">
        <v>0</v>
      </c>
      <c r="BY33" s="138">
        <v>0</v>
      </c>
      <c r="BZ33" s="138">
        <v>0</v>
      </c>
      <c r="CA33" s="138">
        <v>0</v>
      </c>
      <c r="CB33" s="138">
        <v>0</v>
      </c>
      <c r="CC33" s="139">
        <v>0</v>
      </c>
    </row>
    <row r="34" spans="1:81" x14ac:dyDescent="0.4">
      <c r="A34" s="132"/>
      <c r="B34" s="49" t="s">
        <v>245</v>
      </c>
      <c r="C34" s="137" t="s">
        <v>218</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76.699999999999989</v>
      </c>
      <c r="AA34" s="138">
        <v>83.800000000000011</v>
      </c>
      <c r="AB34" s="138">
        <v>92.7</v>
      </c>
      <c r="AC34" s="138">
        <v>103.7</v>
      </c>
      <c r="AD34" s="138">
        <v>130.79999999999998</v>
      </c>
      <c r="AE34" s="138">
        <v>171.1</v>
      </c>
      <c r="AF34" s="138">
        <v>196.7</v>
      </c>
      <c r="AG34" s="138">
        <v>224.6</v>
      </c>
      <c r="AH34" s="138">
        <v>253</v>
      </c>
      <c r="AI34" s="138">
        <v>285</v>
      </c>
      <c r="AJ34" s="138">
        <v>329</v>
      </c>
      <c r="AK34" s="138">
        <v>367</v>
      </c>
      <c r="AL34" s="138">
        <v>399</v>
      </c>
      <c r="AM34" s="138">
        <v>428</v>
      </c>
      <c r="AN34" s="138">
        <v>441</v>
      </c>
      <c r="AO34" s="138">
        <v>470</v>
      </c>
      <c r="AP34" s="138">
        <v>505</v>
      </c>
      <c r="AQ34" s="138">
        <v>514.10199999999998</v>
      </c>
      <c r="AR34" s="138">
        <v>513.58299999999997</v>
      </c>
      <c r="AS34" s="138">
        <v>533.13800000000003</v>
      </c>
      <c r="AT34" s="138">
        <v>584.37099999999998</v>
      </c>
      <c r="AU34" s="138">
        <v>654.65499413448993</v>
      </c>
      <c r="AV34" s="138">
        <v>667.50399999999991</v>
      </c>
      <c r="AW34" s="138">
        <v>686.28399999999988</v>
      </c>
      <c r="AX34" s="138">
        <v>706.56499999999994</v>
      </c>
      <c r="AY34" s="138">
        <v>730.84699999999987</v>
      </c>
      <c r="AZ34" s="138">
        <v>742.93900000000008</v>
      </c>
      <c r="BA34" s="138">
        <v>746.97900000000004</v>
      </c>
      <c r="BB34" s="138">
        <v>760.91300000000001</v>
      </c>
      <c r="BC34" s="138">
        <v>753.17499999999995</v>
      </c>
      <c r="BD34" s="138">
        <v>759</v>
      </c>
      <c r="BE34" s="138">
        <v>778.45800000000008</v>
      </c>
      <c r="BF34" s="138">
        <v>782.50758261258761</v>
      </c>
      <c r="BG34" s="138">
        <v>783.48695761035617</v>
      </c>
      <c r="BH34" s="138">
        <v>794.55200000000002</v>
      </c>
      <c r="BI34" s="138">
        <v>787.58934177900016</v>
      </c>
      <c r="BJ34" s="138">
        <v>790.4603985399998</v>
      </c>
      <c r="BK34" s="138">
        <v>794.80543098380008</v>
      </c>
      <c r="BL34" s="138">
        <v>816.22339083000008</v>
      </c>
      <c r="BM34" s="138">
        <v>843.82698400000015</v>
      </c>
      <c r="BN34" s="138">
        <v>888.44639182000003</v>
      </c>
      <c r="BO34" s="138">
        <v>887.63814664999995</v>
      </c>
      <c r="BP34" s="138">
        <v>905.24794301000009</v>
      </c>
      <c r="BQ34" s="138">
        <v>900.69442791999995</v>
      </c>
      <c r="BR34" s="138">
        <v>907.95083237504912</v>
      </c>
      <c r="BS34" s="138">
        <v>892.04744098111667</v>
      </c>
      <c r="BT34" s="138">
        <v>861.11320264999983</v>
      </c>
      <c r="BU34" s="138">
        <v>840.41455076000022</v>
      </c>
      <c r="BV34" s="138">
        <v>837.9986454000001</v>
      </c>
      <c r="BW34" s="138">
        <v>830.78183790999992</v>
      </c>
      <c r="BX34" s="138">
        <v>720.58335243198417</v>
      </c>
      <c r="BY34" s="138">
        <v>689.91289612379262</v>
      </c>
      <c r="BZ34" s="138">
        <v>678.63631408127094</v>
      </c>
      <c r="CA34" s="138">
        <v>669.2689303965218</v>
      </c>
      <c r="CB34" s="138">
        <v>654.93639413285177</v>
      </c>
      <c r="CC34" s="139">
        <v>642.33598230185009</v>
      </c>
    </row>
    <row r="35" spans="1:81" x14ac:dyDescent="0.4">
      <c r="A35" s="132"/>
      <c r="B35" s="49" t="s">
        <v>246</v>
      </c>
      <c r="C35" s="137" t="s">
        <v>221</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91</v>
      </c>
      <c r="AB35" s="138">
        <v>196</v>
      </c>
      <c r="AC35" s="138">
        <v>241.541</v>
      </c>
      <c r="AD35" s="138">
        <v>319.58499999999998</v>
      </c>
      <c r="AE35" s="138">
        <v>448.238</v>
      </c>
      <c r="AF35" s="138">
        <v>562.80799999999999</v>
      </c>
      <c r="AG35" s="138">
        <v>701.21900000000005</v>
      </c>
      <c r="AH35" s="138">
        <v>840</v>
      </c>
      <c r="AI35" s="138">
        <v>995</v>
      </c>
      <c r="AJ35" s="138">
        <v>1150</v>
      </c>
      <c r="AK35" s="138">
        <v>1370</v>
      </c>
      <c r="AL35" s="138">
        <v>1593</v>
      </c>
      <c r="AM35" s="138">
        <v>1872</v>
      </c>
      <c r="AN35" s="138">
        <v>2142</v>
      </c>
      <c r="AO35" s="138">
        <v>2349</v>
      </c>
      <c r="AP35" s="138">
        <v>2673.8379999999997</v>
      </c>
      <c r="AQ35" s="138">
        <v>2968.4050000000002</v>
      </c>
      <c r="AR35" s="138">
        <v>3359.3579999999997</v>
      </c>
      <c r="AS35" s="138">
        <v>3836.6360000000004</v>
      </c>
      <c r="AT35" s="138">
        <v>4431.0190000000002</v>
      </c>
      <c r="AU35" s="138">
        <v>5485.4179999999997</v>
      </c>
      <c r="AV35" s="138">
        <v>6209.6019999999999</v>
      </c>
      <c r="AW35" s="138">
        <v>7067.8279999999995</v>
      </c>
      <c r="AX35" s="138">
        <v>7705.134</v>
      </c>
      <c r="AY35" s="138">
        <v>271</v>
      </c>
      <c r="AZ35" s="138">
        <v>0</v>
      </c>
      <c r="BA35" s="138">
        <v>0</v>
      </c>
      <c r="BB35" s="138">
        <v>0</v>
      </c>
      <c r="BC35" s="138">
        <v>0</v>
      </c>
      <c r="BD35" s="138">
        <v>0</v>
      </c>
      <c r="BE35" s="138">
        <v>0</v>
      </c>
      <c r="BF35" s="138">
        <v>0</v>
      </c>
      <c r="BG35" s="138">
        <v>0</v>
      </c>
      <c r="BH35" s="138">
        <v>0</v>
      </c>
      <c r="BI35" s="138">
        <v>0</v>
      </c>
      <c r="BJ35" s="138">
        <v>0</v>
      </c>
      <c r="BK35" s="138">
        <v>0</v>
      </c>
      <c r="BL35" s="138">
        <v>0</v>
      </c>
      <c r="BM35" s="138">
        <v>0</v>
      </c>
      <c r="BN35" s="138">
        <v>0</v>
      </c>
      <c r="BO35" s="138">
        <v>0</v>
      </c>
      <c r="BP35" s="138">
        <v>0</v>
      </c>
      <c r="BQ35" s="138">
        <v>0</v>
      </c>
      <c r="BR35" s="138">
        <v>0</v>
      </c>
      <c r="BS35" s="138">
        <v>0</v>
      </c>
      <c r="BT35" s="138">
        <v>0</v>
      </c>
      <c r="BU35" s="138">
        <v>0</v>
      </c>
      <c r="BV35" s="138">
        <v>0</v>
      </c>
      <c r="BW35" s="138">
        <v>0</v>
      </c>
      <c r="BX35" s="138">
        <v>0</v>
      </c>
      <c r="BY35" s="138">
        <v>0</v>
      </c>
      <c r="BZ35" s="138">
        <v>0</v>
      </c>
      <c r="CA35" s="138">
        <v>0</v>
      </c>
      <c r="CB35" s="138">
        <v>0</v>
      </c>
      <c r="CC35" s="139">
        <v>0</v>
      </c>
    </row>
    <row r="36" spans="1:81" ht="27" customHeight="1" x14ac:dyDescent="0.4">
      <c r="A36" s="132"/>
      <c r="B36" s="49" t="s">
        <v>247</v>
      </c>
      <c r="C36" s="137" t="s">
        <v>227</v>
      </c>
      <c r="D36" s="138">
        <v>0</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38">
        <v>0</v>
      </c>
      <c r="AD36" s="138">
        <v>0</v>
      </c>
      <c r="AE36" s="138">
        <v>0</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90.849720650000009</v>
      </c>
      <c r="BM36" s="138">
        <v>106.96880001999999</v>
      </c>
      <c r="BN36" s="138">
        <v>109.92031101000002</v>
      </c>
      <c r="BO36" s="138">
        <v>115.96021940000001</v>
      </c>
      <c r="BP36" s="138">
        <v>110.02752643000001</v>
      </c>
      <c r="BQ36" s="138">
        <v>101.38309716000001</v>
      </c>
      <c r="BR36" s="138">
        <v>15.698963300000001</v>
      </c>
      <c r="BS36" s="138">
        <v>0</v>
      </c>
      <c r="BT36" s="138">
        <v>0</v>
      </c>
      <c r="BU36" s="138">
        <v>0</v>
      </c>
      <c r="BV36" s="138">
        <v>0</v>
      </c>
      <c r="BW36" s="138">
        <v>0</v>
      </c>
      <c r="BX36" s="138">
        <v>0</v>
      </c>
      <c r="BY36" s="138">
        <v>0</v>
      </c>
      <c r="BZ36" s="138">
        <v>0</v>
      </c>
      <c r="CA36" s="138">
        <v>0</v>
      </c>
      <c r="CB36" s="138">
        <v>0</v>
      </c>
      <c r="CC36" s="139">
        <v>0</v>
      </c>
    </row>
    <row r="37" spans="1:81" x14ac:dyDescent="0.4">
      <c r="A37" s="132"/>
      <c r="B37" s="49" t="s">
        <v>248</v>
      </c>
      <c r="C37" s="137" t="s">
        <v>218</v>
      </c>
      <c r="D37" s="138">
        <v>0</v>
      </c>
      <c r="E37" s="138">
        <v>0</v>
      </c>
      <c r="F37" s="138">
        <v>0</v>
      </c>
      <c r="G37" s="138">
        <v>0</v>
      </c>
      <c r="H37" s="138">
        <v>0</v>
      </c>
      <c r="I37" s="138">
        <v>0</v>
      </c>
      <c r="J37" s="138">
        <v>0</v>
      </c>
      <c r="K37" s="138">
        <v>0</v>
      </c>
      <c r="L37" s="138">
        <v>0</v>
      </c>
      <c r="M37" s="138">
        <v>0</v>
      </c>
      <c r="N37" s="138">
        <v>0</v>
      </c>
      <c r="O37" s="138">
        <v>0</v>
      </c>
      <c r="P37" s="138">
        <v>0</v>
      </c>
      <c r="Q37" s="138">
        <v>0</v>
      </c>
      <c r="R37" s="138">
        <v>0</v>
      </c>
      <c r="S37" s="138">
        <v>0</v>
      </c>
      <c r="T37" s="138">
        <v>0</v>
      </c>
      <c r="U37" s="138">
        <v>0</v>
      </c>
      <c r="V37" s="138">
        <v>0</v>
      </c>
      <c r="W37" s="138">
        <v>0</v>
      </c>
      <c r="X37" s="138">
        <v>0</v>
      </c>
      <c r="Y37" s="138">
        <v>0</v>
      </c>
      <c r="Z37" s="138">
        <v>0</v>
      </c>
      <c r="AA37" s="138">
        <v>0</v>
      </c>
      <c r="AB37" s="138">
        <v>0</v>
      </c>
      <c r="AC37" s="138">
        <v>0</v>
      </c>
      <c r="AD37" s="138">
        <v>0</v>
      </c>
      <c r="AE37" s="138">
        <v>0</v>
      </c>
      <c r="AF37" s="138">
        <v>0</v>
      </c>
      <c r="AG37" s="138">
        <v>0</v>
      </c>
      <c r="AH37" s="138">
        <v>0</v>
      </c>
      <c r="AI37" s="138">
        <v>0</v>
      </c>
      <c r="AJ37" s="138">
        <v>0</v>
      </c>
      <c r="AK37" s="138">
        <v>0</v>
      </c>
      <c r="AL37" s="138">
        <v>0</v>
      </c>
      <c r="AM37" s="138">
        <v>0</v>
      </c>
      <c r="AN37" s="138">
        <v>0</v>
      </c>
      <c r="AO37" s="138">
        <v>0</v>
      </c>
      <c r="AP37" s="138">
        <v>0</v>
      </c>
      <c r="AQ37" s="138">
        <v>0</v>
      </c>
      <c r="AR37" s="138">
        <v>0</v>
      </c>
      <c r="AS37" s="138">
        <v>0</v>
      </c>
      <c r="AT37" s="138">
        <v>0</v>
      </c>
      <c r="AU37" s="138">
        <v>0</v>
      </c>
      <c r="AV37" s="138">
        <v>0</v>
      </c>
      <c r="AW37" s="138">
        <v>0</v>
      </c>
      <c r="AX37" s="138">
        <v>0</v>
      </c>
      <c r="AY37" s="138">
        <v>0</v>
      </c>
      <c r="AZ37" s="138">
        <v>0</v>
      </c>
      <c r="BA37" s="138">
        <v>0</v>
      </c>
      <c r="BB37" s="138">
        <v>0</v>
      </c>
      <c r="BC37" s="138">
        <v>0</v>
      </c>
      <c r="BD37" s="138">
        <v>0</v>
      </c>
      <c r="BE37" s="138">
        <v>5.2569999999999997</v>
      </c>
      <c r="BF37" s="138">
        <v>5.6630000000000003</v>
      </c>
      <c r="BG37" s="138">
        <v>4.9935427399999996</v>
      </c>
      <c r="BH37" s="138">
        <v>18.285</v>
      </c>
      <c r="BI37" s="138">
        <v>38.134147140000003</v>
      </c>
      <c r="BJ37" s="138">
        <v>40.277408909999998</v>
      </c>
      <c r="BK37" s="138">
        <v>46.931080800000004</v>
      </c>
      <c r="BL37" s="138">
        <v>38.630065660000305</v>
      </c>
      <c r="BM37" s="138">
        <v>48.46444386000001</v>
      </c>
      <c r="BN37" s="138">
        <v>60.721072239999998</v>
      </c>
      <c r="BO37" s="138">
        <v>52.361478550000008</v>
      </c>
      <c r="BP37" s="138">
        <v>56.829980329999998</v>
      </c>
      <c r="BQ37" s="138">
        <v>0.62293946000000011</v>
      </c>
      <c r="BR37" s="138">
        <v>0.20971916999999998</v>
      </c>
      <c r="BS37" s="144">
        <v>0.15176113999999999</v>
      </c>
      <c r="BT37" s="138">
        <v>0</v>
      </c>
      <c r="BU37" s="138">
        <v>0</v>
      </c>
      <c r="BV37" s="138">
        <v>0</v>
      </c>
      <c r="BW37" s="138">
        <v>0</v>
      </c>
      <c r="BX37" s="138">
        <v>0</v>
      </c>
      <c r="BY37" s="138">
        <v>0</v>
      </c>
      <c r="BZ37" s="138">
        <v>0</v>
      </c>
      <c r="CA37" s="138">
        <v>0</v>
      </c>
      <c r="CB37" s="138">
        <v>0</v>
      </c>
      <c r="CC37" s="139">
        <v>0</v>
      </c>
    </row>
    <row r="38" spans="1:81" x14ac:dyDescent="0.4">
      <c r="A38" s="132"/>
      <c r="B38" s="49" t="s">
        <v>249</v>
      </c>
      <c r="D38" s="138">
        <f t="shared" ref="D38:AI38" si="7">SUM(D$39:D$40)</f>
        <v>0</v>
      </c>
      <c r="E38" s="138">
        <f t="shared" si="7"/>
        <v>0</v>
      </c>
      <c r="F38" s="138">
        <f t="shared" si="7"/>
        <v>0</v>
      </c>
      <c r="G38" s="138">
        <f t="shared" si="7"/>
        <v>0</v>
      </c>
      <c r="H38" s="138">
        <f t="shared" si="7"/>
        <v>0</v>
      </c>
      <c r="I38" s="138">
        <f t="shared" si="7"/>
        <v>0</v>
      </c>
      <c r="J38" s="138">
        <f t="shared" si="7"/>
        <v>0</v>
      </c>
      <c r="K38" s="138">
        <f t="shared" si="7"/>
        <v>0</v>
      </c>
      <c r="L38" s="138">
        <f t="shared" si="7"/>
        <v>0</v>
      </c>
      <c r="M38" s="138">
        <f t="shared" si="7"/>
        <v>0</v>
      </c>
      <c r="N38" s="138">
        <f t="shared" si="7"/>
        <v>0</v>
      </c>
      <c r="O38" s="138">
        <f t="shared" si="7"/>
        <v>0</v>
      </c>
      <c r="P38" s="138">
        <f t="shared" si="7"/>
        <v>0</v>
      </c>
      <c r="Q38" s="138">
        <f t="shared" si="7"/>
        <v>0</v>
      </c>
      <c r="R38" s="138">
        <f t="shared" si="7"/>
        <v>0</v>
      </c>
      <c r="S38" s="138">
        <f t="shared" si="7"/>
        <v>0</v>
      </c>
      <c r="T38" s="138">
        <f t="shared" si="7"/>
        <v>0</v>
      </c>
      <c r="U38" s="138">
        <f t="shared" si="7"/>
        <v>0</v>
      </c>
      <c r="V38" s="138">
        <f t="shared" si="7"/>
        <v>0</v>
      </c>
      <c r="W38" s="138">
        <f t="shared" si="7"/>
        <v>0</v>
      </c>
      <c r="X38" s="138">
        <f t="shared" si="7"/>
        <v>0</v>
      </c>
      <c r="Y38" s="138">
        <f t="shared" si="7"/>
        <v>0</v>
      </c>
      <c r="Z38" s="138">
        <f t="shared" si="7"/>
        <v>0</v>
      </c>
      <c r="AA38" s="138">
        <f t="shared" si="7"/>
        <v>0</v>
      </c>
      <c r="AB38" s="138">
        <f t="shared" si="7"/>
        <v>0</v>
      </c>
      <c r="AC38" s="138">
        <f t="shared" si="7"/>
        <v>0</v>
      </c>
      <c r="AD38" s="138">
        <f t="shared" si="7"/>
        <v>0</v>
      </c>
      <c r="AE38" s="138">
        <f t="shared" si="7"/>
        <v>0</v>
      </c>
      <c r="AF38" s="138">
        <f t="shared" si="7"/>
        <v>0</v>
      </c>
      <c r="AG38" s="138">
        <f t="shared" si="7"/>
        <v>0</v>
      </c>
      <c r="AH38" s="138">
        <f t="shared" si="7"/>
        <v>0</v>
      </c>
      <c r="AI38" s="138">
        <f t="shared" si="7"/>
        <v>0</v>
      </c>
      <c r="AJ38" s="138">
        <f t="shared" ref="AJ38:BO38" si="8">SUM(AJ$39:AJ$40)</f>
        <v>0</v>
      </c>
      <c r="AK38" s="138">
        <f t="shared" si="8"/>
        <v>0</v>
      </c>
      <c r="AL38" s="138">
        <f t="shared" si="8"/>
        <v>0</v>
      </c>
      <c r="AM38" s="138">
        <f t="shared" si="8"/>
        <v>0</v>
      </c>
      <c r="AN38" s="138">
        <f t="shared" si="8"/>
        <v>0</v>
      </c>
      <c r="AO38" s="138">
        <f t="shared" si="8"/>
        <v>0</v>
      </c>
      <c r="AP38" s="138">
        <f t="shared" si="8"/>
        <v>0</v>
      </c>
      <c r="AQ38" s="138">
        <f t="shared" si="8"/>
        <v>0</v>
      </c>
      <c r="AR38" s="138">
        <f t="shared" si="8"/>
        <v>0</v>
      </c>
      <c r="AS38" s="138">
        <f t="shared" si="8"/>
        <v>0</v>
      </c>
      <c r="AT38" s="138">
        <f t="shared" si="8"/>
        <v>0</v>
      </c>
      <c r="AU38" s="138">
        <f t="shared" si="8"/>
        <v>0</v>
      </c>
      <c r="AV38" s="138">
        <f t="shared" si="8"/>
        <v>0</v>
      </c>
      <c r="AW38" s="138">
        <f t="shared" si="8"/>
        <v>0</v>
      </c>
      <c r="AX38" s="138">
        <f t="shared" si="8"/>
        <v>0</v>
      </c>
      <c r="AY38" s="138">
        <f t="shared" si="8"/>
        <v>0</v>
      </c>
      <c r="AZ38" s="138">
        <f t="shared" si="8"/>
        <v>2165.9229999999998</v>
      </c>
      <c r="BA38" s="138">
        <f t="shared" si="8"/>
        <v>3893.4660000000003</v>
      </c>
      <c r="BB38" s="138">
        <f t="shared" si="8"/>
        <v>3557.6930000000002</v>
      </c>
      <c r="BC38" s="138">
        <f t="shared" si="8"/>
        <v>3255.0860000000002</v>
      </c>
      <c r="BD38" s="138">
        <f t="shared" si="8"/>
        <v>2882.2200000000003</v>
      </c>
      <c r="BE38" s="138">
        <f t="shared" si="8"/>
        <v>2605.5709014073173</v>
      </c>
      <c r="BF38" s="138">
        <f t="shared" si="8"/>
        <v>2624.1158686900003</v>
      </c>
      <c r="BG38" s="138">
        <f t="shared" si="8"/>
        <v>2559.18840136366</v>
      </c>
      <c r="BH38" s="138">
        <f t="shared" si="8"/>
        <v>2204.4830000000002</v>
      </c>
      <c r="BI38" s="138">
        <f t="shared" si="8"/>
        <v>2311.2043118300003</v>
      </c>
      <c r="BJ38" s="138">
        <f t="shared" si="8"/>
        <v>2439.7983671900001</v>
      </c>
      <c r="BK38" s="138">
        <f t="shared" si="8"/>
        <v>2241.4881393452138</v>
      </c>
      <c r="BL38" s="138">
        <f t="shared" si="8"/>
        <v>2856.8277160099997</v>
      </c>
      <c r="BM38" s="138">
        <f t="shared" si="8"/>
        <v>4684.0175697100003</v>
      </c>
      <c r="BN38" s="138">
        <f t="shared" si="8"/>
        <v>4473.4852258236315</v>
      </c>
      <c r="BO38" s="138">
        <f t="shared" si="8"/>
        <v>4933.9849943699983</v>
      </c>
      <c r="BP38" s="138">
        <f t="shared" ref="BP38:CC38" si="9">SUM(BP$39:BP$40)</f>
        <v>5169.8070100499999</v>
      </c>
      <c r="BQ38" s="138">
        <f t="shared" si="9"/>
        <v>4338.0295486261903</v>
      </c>
      <c r="BR38" s="138">
        <f t="shared" si="9"/>
        <v>3065.0410876799992</v>
      </c>
      <c r="BS38" s="138">
        <f t="shared" si="9"/>
        <v>2313.51601579</v>
      </c>
      <c r="BT38" s="138">
        <f t="shared" si="9"/>
        <v>1875.4784224599998</v>
      </c>
      <c r="BU38" s="138">
        <f t="shared" si="9"/>
        <v>1666.9844684099987</v>
      </c>
      <c r="BV38" s="138">
        <f t="shared" si="9"/>
        <v>1298.7940379299998</v>
      </c>
      <c r="BW38" s="138">
        <f t="shared" si="9"/>
        <v>713.74196914999993</v>
      </c>
      <c r="BX38" s="138">
        <f t="shared" si="9"/>
        <v>1033.8181647712477</v>
      </c>
      <c r="BY38" s="138">
        <f t="shared" si="9"/>
        <v>600.67585611114202</v>
      </c>
      <c r="BZ38" s="138">
        <f t="shared" si="9"/>
        <v>396.89732956665966</v>
      </c>
      <c r="CA38" s="138">
        <f t="shared" si="9"/>
        <v>184.60190379949557</v>
      </c>
      <c r="CB38" s="138">
        <f t="shared" si="9"/>
        <v>153.69054242324296</v>
      </c>
      <c r="CC38" s="139">
        <f t="shared" si="9"/>
        <v>153.87009601724071</v>
      </c>
    </row>
    <row r="39" spans="1:81" x14ac:dyDescent="0.4">
      <c r="A39" s="132"/>
      <c r="B39" s="65" t="s">
        <v>224</v>
      </c>
      <c r="C39" s="137" t="s">
        <v>221</v>
      </c>
      <c r="D39" s="138">
        <v>0</v>
      </c>
      <c r="E39" s="138">
        <v>0</v>
      </c>
      <c r="F39" s="138">
        <v>0</v>
      </c>
      <c r="G39" s="138">
        <v>0</v>
      </c>
      <c r="H39" s="138">
        <v>0</v>
      </c>
      <c r="I39" s="138">
        <v>0</v>
      </c>
      <c r="J39" s="138">
        <v>0</v>
      </c>
      <c r="K39" s="138">
        <v>0</v>
      </c>
      <c r="L39" s="138">
        <v>0</v>
      </c>
      <c r="M39" s="138">
        <v>0</v>
      </c>
      <c r="N39" s="138">
        <v>0</v>
      </c>
      <c r="O39" s="138">
        <v>0</v>
      </c>
      <c r="P39" s="138">
        <v>0</v>
      </c>
      <c r="Q39" s="138">
        <v>0</v>
      </c>
      <c r="R39" s="138">
        <v>0</v>
      </c>
      <c r="S39" s="138">
        <v>0</v>
      </c>
      <c r="T39" s="138">
        <v>0</v>
      </c>
      <c r="U39" s="138">
        <v>0</v>
      </c>
      <c r="V39" s="138">
        <v>0</v>
      </c>
      <c r="W39" s="138">
        <v>0</v>
      </c>
      <c r="X39" s="138">
        <v>0</v>
      </c>
      <c r="Y39" s="138">
        <v>0</v>
      </c>
      <c r="Z39" s="138">
        <v>0</v>
      </c>
      <c r="AA39" s="138">
        <v>0</v>
      </c>
      <c r="AB39" s="138">
        <v>0</v>
      </c>
      <c r="AC39" s="138">
        <v>0</v>
      </c>
      <c r="AD39" s="138">
        <v>0</v>
      </c>
      <c r="AE39" s="138">
        <v>0</v>
      </c>
      <c r="AF39" s="138">
        <v>0</v>
      </c>
      <c r="AG39" s="138">
        <v>0</v>
      </c>
      <c r="AH39" s="138">
        <v>0</v>
      </c>
      <c r="AI39" s="138">
        <v>0</v>
      </c>
      <c r="AJ39" s="138">
        <v>0</v>
      </c>
      <c r="AK39" s="138">
        <v>0</v>
      </c>
      <c r="AL39" s="138">
        <v>0</v>
      </c>
      <c r="AM39" s="138">
        <v>0</v>
      </c>
      <c r="AN39" s="138">
        <v>0</v>
      </c>
      <c r="AO39" s="138">
        <v>0</v>
      </c>
      <c r="AP39" s="138">
        <v>0</v>
      </c>
      <c r="AQ39" s="138">
        <v>0</v>
      </c>
      <c r="AR39" s="138">
        <v>0</v>
      </c>
      <c r="AS39" s="138">
        <v>0</v>
      </c>
      <c r="AT39" s="138">
        <v>0</v>
      </c>
      <c r="AU39" s="138">
        <v>0</v>
      </c>
      <c r="AV39" s="138">
        <v>0</v>
      </c>
      <c r="AW39" s="138">
        <v>0</v>
      </c>
      <c r="AX39" s="138">
        <v>0</v>
      </c>
      <c r="AY39" s="138">
        <v>0</v>
      </c>
      <c r="AZ39" s="138">
        <v>332.70800000000008</v>
      </c>
      <c r="BA39" s="138">
        <v>475.00800000000004</v>
      </c>
      <c r="BB39" s="138">
        <v>474.24400000000003</v>
      </c>
      <c r="BC39" s="138">
        <v>459.01900000000001</v>
      </c>
      <c r="BD39" s="138">
        <v>446.95400000000001</v>
      </c>
      <c r="BE39" s="138">
        <v>469.76190140731705</v>
      </c>
      <c r="BF39" s="138">
        <v>518.64773074999994</v>
      </c>
      <c r="BG39" s="138">
        <v>507.20891397539998</v>
      </c>
      <c r="BH39" s="138">
        <v>445.23599999999999</v>
      </c>
      <c r="BI39" s="138">
        <v>486.24370455000002</v>
      </c>
      <c r="BJ39" s="138">
        <v>477.92547793</v>
      </c>
      <c r="BK39" s="138">
        <v>424.03039473491737</v>
      </c>
      <c r="BL39" s="138">
        <v>727.70019646000003</v>
      </c>
      <c r="BM39" s="138">
        <v>1088.6921164999999</v>
      </c>
      <c r="BN39" s="138">
        <v>801.16036899012533</v>
      </c>
      <c r="BO39" s="138">
        <v>749.87685299999998</v>
      </c>
      <c r="BP39" s="138">
        <v>662.33543288999988</v>
      </c>
      <c r="BQ39" s="138">
        <v>526.70929591000004</v>
      </c>
      <c r="BR39" s="138">
        <v>369.21073870999999</v>
      </c>
      <c r="BS39" s="138">
        <v>309.89859552000007</v>
      </c>
      <c r="BT39" s="138">
        <v>264.26859475999998</v>
      </c>
      <c r="BU39" s="138">
        <v>224.26502880999996</v>
      </c>
      <c r="BV39" s="138">
        <v>154.88572665999999</v>
      </c>
      <c r="BW39" s="138">
        <v>110.7615586</v>
      </c>
      <c r="BX39" s="138">
        <v>599.26282699593435</v>
      </c>
      <c r="BY39" s="138">
        <v>282.07138759363266</v>
      </c>
      <c r="BZ39" s="138">
        <v>190.81718070035376</v>
      </c>
      <c r="CA39" s="138">
        <v>169.53645143007364</v>
      </c>
      <c r="CB39" s="138">
        <v>153.69054242324296</v>
      </c>
      <c r="CC39" s="139">
        <v>153.87009601724071</v>
      </c>
    </row>
    <row r="40" spans="1:81" x14ac:dyDescent="0.4">
      <c r="A40" s="132"/>
      <c r="B40" s="65" t="s">
        <v>234</v>
      </c>
      <c r="C40" s="137" t="s">
        <v>227</v>
      </c>
      <c r="D40" s="138">
        <v>0</v>
      </c>
      <c r="E40" s="138">
        <v>0</v>
      </c>
      <c r="F40" s="138">
        <v>0</v>
      </c>
      <c r="G40" s="138">
        <v>0</v>
      </c>
      <c r="H40" s="138">
        <v>0</v>
      </c>
      <c r="I40" s="138">
        <v>0</v>
      </c>
      <c r="J40" s="138">
        <v>0</v>
      </c>
      <c r="K40" s="138">
        <v>0</v>
      </c>
      <c r="L40" s="138">
        <v>0</v>
      </c>
      <c r="M40" s="138">
        <v>0</v>
      </c>
      <c r="N40" s="138">
        <v>0</v>
      </c>
      <c r="O40" s="138">
        <v>0</v>
      </c>
      <c r="P40" s="138">
        <v>0</v>
      </c>
      <c r="Q40" s="138">
        <v>0</v>
      </c>
      <c r="R40" s="138">
        <v>0</v>
      </c>
      <c r="S40" s="138">
        <v>0</v>
      </c>
      <c r="T40" s="138">
        <v>0</v>
      </c>
      <c r="U40" s="138">
        <v>0</v>
      </c>
      <c r="V40" s="138">
        <v>0</v>
      </c>
      <c r="W40" s="138">
        <v>0</v>
      </c>
      <c r="X40" s="138">
        <v>0</v>
      </c>
      <c r="Y40" s="138">
        <v>0</v>
      </c>
      <c r="Z40" s="138">
        <v>0</v>
      </c>
      <c r="AA40" s="138">
        <v>0</v>
      </c>
      <c r="AB40" s="138">
        <v>0</v>
      </c>
      <c r="AC40" s="138">
        <v>0</v>
      </c>
      <c r="AD40" s="138">
        <v>0</v>
      </c>
      <c r="AE40" s="138">
        <v>0</v>
      </c>
      <c r="AF40" s="138">
        <v>0</v>
      </c>
      <c r="AG40" s="138">
        <v>0</v>
      </c>
      <c r="AH40" s="138">
        <v>0</v>
      </c>
      <c r="AI40" s="138">
        <v>0</v>
      </c>
      <c r="AJ40" s="138">
        <v>0</v>
      </c>
      <c r="AK40" s="138">
        <v>0</v>
      </c>
      <c r="AL40" s="138">
        <v>0</v>
      </c>
      <c r="AM40" s="138">
        <v>0</v>
      </c>
      <c r="AN40" s="138">
        <v>0</v>
      </c>
      <c r="AO40" s="138">
        <v>0</v>
      </c>
      <c r="AP40" s="138">
        <v>0</v>
      </c>
      <c r="AQ40" s="138">
        <v>0</v>
      </c>
      <c r="AR40" s="138">
        <v>0</v>
      </c>
      <c r="AS40" s="138">
        <v>0</v>
      </c>
      <c r="AT40" s="138">
        <v>0</v>
      </c>
      <c r="AU40" s="138">
        <v>0</v>
      </c>
      <c r="AV40" s="138">
        <v>0</v>
      </c>
      <c r="AW40" s="138">
        <v>0</v>
      </c>
      <c r="AX40" s="138">
        <v>0</v>
      </c>
      <c r="AY40" s="138">
        <v>0</v>
      </c>
      <c r="AZ40" s="138">
        <v>1833.2149999999999</v>
      </c>
      <c r="BA40" s="138">
        <v>3418.4580000000001</v>
      </c>
      <c r="BB40" s="138">
        <v>3083.4490000000001</v>
      </c>
      <c r="BC40" s="138">
        <v>2796.067</v>
      </c>
      <c r="BD40" s="138">
        <v>2435.2660000000001</v>
      </c>
      <c r="BE40" s="138">
        <v>2135.8090000000002</v>
      </c>
      <c r="BF40" s="138">
        <v>2105.4681379400004</v>
      </c>
      <c r="BG40" s="138">
        <v>2051.9794873882602</v>
      </c>
      <c r="BH40" s="138">
        <v>1759.2470000000001</v>
      </c>
      <c r="BI40" s="138">
        <v>1824.9606072800002</v>
      </c>
      <c r="BJ40" s="138">
        <v>1961.87288926</v>
      </c>
      <c r="BK40" s="138">
        <v>1817.4577446102965</v>
      </c>
      <c r="BL40" s="138">
        <v>2129.1275195499998</v>
      </c>
      <c r="BM40" s="138">
        <v>3595.32545321</v>
      </c>
      <c r="BN40" s="138">
        <v>3672.3248568335066</v>
      </c>
      <c r="BO40" s="138">
        <v>4184.1081413699985</v>
      </c>
      <c r="BP40" s="138">
        <v>4507.4715771600004</v>
      </c>
      <c r="BQ40" s="138">
        <v>3811.3202527161902</v>
      </c>
      <c r="BR40" s="138">
        <v>2695.8303489699992</v>
      </c>
      <c r="BS40" s="138">
        <v>2003.6174202700001</v>
      </c>
      <c r="BT40" s="138">
        <v>1611.2098276999998</v>
      </c>
      <c r="BU40" s="138">
        <v>1442.7194395999989</v>
      </c>
      <c r="BV40" s="138">
        <v>1143.9083112699998</v>
      </c>
      <c r="BW40" s="138">
        <v>602.98041054999987</v>
      </c>
      <c r="BX40" s="138">
        <v>434.55533777531332</v>
      </c>
      <c r="BY40" s="138">
        <v>318.60446851750936</v>
      </c>
      <c r="BZ40" s="138">
        <v>206.08014886630593</v>
      </c>
      <c r="CA40" s="138">
        <v>15.065452369421939</v>
      </c>
      <c r="CB40" s="138">
        <v>0</v>
      </c>
      <c r="CC40" s="139">
        <v>0</v>
      </c>
    </row>
    <row r="41" spans="1:81" ht="26.25" customHeight="1" x14ac:dyDescent="0.4">
      <c r="A41" s="132"/>
      <c r="B41" s="49" t="s">
        <v>250</v>
      </c>
      <c r="C41" s="137" t="s">
        <v>221</v>
      </c>
      <c r="D41" s="138">
        <v>0</v>
      </c>
      <c r="E41" s="138">
        <v>0</v>
      </c>
      <c r="F41" s="138">
        <v>0</v>
      </c>
      <c r="G41" s="138">
        <v>0</v>
      </c>
      <c r="H41" s="138">
        <v>0</v>
      </c>
      <c r="I41" s="138">
        <v>0</v>
      </c>
      <c r="J41" s="138">
        <v>0</v>
      </c>
      <c r="K41" s="138">
        <v>0</v>
      </c>
      <c r="L41" s="138">
        <v>0</v>
      </c>
      <c r="M41" s="138">
        <v>0</v>
      </c>
      <c r="N41" s="138">
        <v>0</v>
      </c>
      <c r="O41" s="138">
        <v>0</v>
      </c>
      <c r="P41" s="138">
        <v>0</v>
      </c>
      <c r="Q41" s="138">
        <v>0</v>
      </c>
      <c r="R41" s="138">
        <v>0</v>
      </c>
      <c r="S41" s="138">
        <v>0</v>
      </c>
      <c r="T41" s="138">
        <v>0</v>
      </c>
      <c r="U41" s="138">
        <v>0</v>
      </c>
      <c r="V41" s="138">
        <v>0</v>
      </c>
      <c r="W41" s="138">
        <v>0</v>
      </c>
      <c r="X41" s="138">
        <v>0</v>
      </c>
      <c r="Y41" s="138">
        <v>0</v>
      </c>
      <c r="Z41" s="138">
        <v>40</v>
      </c>
      <c r="AA41" s="138">
        <v>42</v>
      </c>
      <c r="AB41" s="138">
        <v>42</v>
      </c>
      <c r="AC41" s="138">
        <v>42</v>
      </c>
      <c r="AD41" s="138">
        <v>47</v>
      </c>
      <c r="AE41" s="138">
        <v>55</v>
      </c>
      <c r="AF41" s="138">
        <v>81</v>
      </c>
      <c r="AG41" s="138">
        <v>92</v>
      </c>
      <c r="AH41" s="138">
        <v>105</v>
      </c>
      <c r="AI41" s="138">
        <v>125</v>
      </c>
      <c r="AJ41" s="138">
        <v>149</v>
      </c>
      <c r="AK41" s="138">
        <v>158</v>
      </c>
      <c r="AL41" s="138">
        <v>152</v>
      </c>
      <c r="AM41" s="138">
        <v>141</v>
      </c>
      <c r="AN41" s="138">
        <v>161</v>
      </c>
      <c r="AO41" s="138">
        <v>164</v>
      </c>
      <c r="AP41" s="138">
        <v>168.30699999999999</v>
      </c>
      <c r="AQ41" s="138">
        <v>50.746000000000002</v>
      </c>
      <c r="AR41" s="138">
        <v>26.87</v>
      </c>
      <c r="AS41" s="138">
        <v>30.309000000000001</v>
      </c>
      <c r="AT41" s="138">
        <v>33.664999999999999</v>
      </c>
      <c r="AU41" s="138">
        <v>30.951000000000001</v>
      </c>
      <c r="AV41" s="138">
        <v>31.5</v>
      </c>
      <c r="AW41" s="138">
        <v>33</v>
      </c>
      <c r="AX41" s="138">
        <v>27</v>
      </c>
      <c r="AY41" s="138">
        <v>28.556999999999999</v>
      </c>
      <c r="AZ41" s="138">
        <v>32.725000000000001</v>
      </c>
      <c r="BA41" s="138">
        <v>35.762999999999998</v>
      </c>
      <c r="BB41" s="138">
        <v>38.264000000000003</v>
      </c>
      <c r="BC41" s="138">
        <v>38.268000000000001</v>
      </c>
      <c r="BD41" s="138">
        <v>44.713000000000001</v>
      </c>
      <c r="BE41" s="138">
        <v>55.794706500000004</v>
      </c>
      <c r="BF41" s="138">
        <v>68.735896129999986</v>
      </c>
      <c r="BG41" s="138">
        <v>127.61983736719999</v>
      </c>
      <c r="BH41" s="138">
        <v>149.76499999999999</v>
      </c>
      <c r="BI41" s="138">
        <v>163.62538309999999</v>
      </c>
      <c r="BJ41" s="138">
        <v>175.38975154999997</v>
      </c>
      <c r="BK41" s="138">
        <v>246.68661228606564</v>
      </c>
      <c r="BL41" s="138">
        <v>320.89652102000002</v>
      </c>
      <c r="BM41" s="138">
        <v>344.51753750999995</v>
      </c>
      <c r="BN41" s="138">
        <v>343.25488572749998</v>
      </c>
      <c r="BO41" s="138">
        <v>365.53661895000005</v>
      </c>
      <c r="BP41" s="138">
        <v>395.77258469999998</v>
      </c>
      <c r="BQ41" s="138">
        <v>399.99203899000008</v>
      </c>
      <c r="BR41" s="138">
        <v>416.55604172</v>
      </c>
      <c r="BS41" s="138">
        <v>440.94097081999979</v>
      </c>
      <c r="BT41" s="138">
        <v>436.45777384000002</v>
      </c>
      <c r="BU41" s="138">
        <v>427.42290979000001</v>
      </c>
      <c r="BV41" s="138">
        <v>427.6445236400001</v>
      </c>
      <c r="BW41" s="138">
        <v>419.32425564000005</v>
      </c>
      <c r="BX41" s="138">
        <v>385.56372023075471</v>
      </c>
      <c r="BY41" s="138">
        <v>385.56057949884411</v>
      </c>
      <c r="BZ41" s="138">
        <v>393.25199381498231</v>
      </c>
      <c r="CA41" s="138">
        <v>409.63272746206508</v>
      </c>
      <c r="CB41" s="138">
        <v>425.39311694456569</v>
      </c>
      <c r="CC41" s="139">
        <v>441.37598831964266</v>
      </c>
    </row>
    <row r="42" spans="1:81" x14ac:dyDescent="0.4">
      <c r="A42" s="132"/>
      <c r="B42" s="49" t="s">
        <v>251</v>
      </c>
      <c r="C42" s="137" t="s">
        <v>221</v>
      </c>
      <c r="D42" s="138">
        <v>0</v>
      </c>
      <c r="E42" s="138">
        <v>0</v>
      </c>
      <c r="F42" s="138">
        <v>0</v>
      </c>
      <c r="G42" s="138">
        <v>0</v>
      </c>
      <c r="H42" s="138">
        <v>0</v>
      </c>
      <c r="I42" s="138">
        <v>0</v>
      </c>
      <c r="J42" s="138">
        <v>0</v>
      </c>
      <c r="K42" s="138">
        <v>0</v>
      </c>
      <c r="L42" s="138">
        <v>0</v>
      </c>
      <c r="M42" s="138">
        <v>0</v>
      </c>
      <c r="N42" s="138">
        <v>0</v>
      </c>
      <c r="O42" s="138">
        <v>0</v>
      </c>
      <c r="P42" s="138">
        <v>0</v>
      </c>
      <c r="Q42" s="138">
        <v>0</v>
      </c>
      <c r="R42" s="138">
        <v>0</v>
      </c>
      <c r="S42" s="138">
        <v>0</v>
      </c>
      <c r="T42" s="138">
        <v>0</v>
      </c>
      <c r="U42" s="138">
        <v>0</v>
      </c>
      <c r="V42" s="138">
        <v>0</v>
      </c>
      <c r="W42" s="138">
        <v>0</v>
      </c>
      <c r="X42" s="138">
        <v>0</v>
      </c>
      <c r="Y42" s="138">
        <v>0</v>
      </c>
      <c r="Z42" s="138">
        <v>0</v>
      </c>
      <c r="AA42" s="138">
        <v>0</v>
      </c>
      <c r="AB42" s="138">
        <v>0</v>
      </c>
      <c r="AC42" s="138">
        <v>0</v>
      </c>
      <c r="AD42" s="138">
        <v>0</v>
      </c>
      <c r="AE42" s="138">
        <v>0</v>
      </c>
      <c r="AF42" s="138">
        <v>0</v>
      </c>
      <c r="AG42" s="138">
        <v>0</v>
      </c>
      <c r="AH42" s="138">
        <v>16</v>
      </c>
      <c r="AI42" s="138">
        <v>16</v>
      </c>
      <c r="AJ42" s="138">
        <v>16</v>
      </c>
      <c r="AK42" s="138">
        <v>16</v>
      </c>
      <c r="AL42" s="138">
        <v>16</v>
      </c>
      <c r="AM42" s="138">
        <v>17</v>
      </c>
      <c r="AN42" s="138">
        <v>18</v>
      </c>
      <c r="AO42" s="138">
        <v>17</v>
      </c>
      <c r="AP42" s="138">
        <v>14</v>
      </c>
      <c r="AQ42" s="138">
        <v>0.434</v>
      </c>
      <c r="AR42" s="138">
        <v>0</v>
      </c>
      <c r="AS42" s="138">
        <v>0</v>
      </c>
      <c r="AT42" s="138">
        <v>0</v>
      </c>
      <c r="AU42" s="138">
        <v>0</v>
      </c>
      <c r="AV42" s="138">
        <v>0</v>
      </c>
      <c r="AW42" s="138">
        <v>0</v>
      </c>
      <c r="AX42" s="138">
        <v>0</v>
      </c>
      <c r="AY42" s="138">
        <v>0</v>
      </c>
      <c r="AZ42" s="138">
        <v>0</v>
      </c>
      <c r="BA42" s="138">
        <v>0</v>
      </c>
      <c r="BB42" s="138">
        <v>0</v>
      </c>
      <c r="BC42" s="138">
        <v>0</v>
      </c>
      <c r="BD42" s="138">
        <v>0</v>
      </c>
      <c r="BE42" s="138">
        <v>0</v>
      </c>
      <c r="BF42" s="138">
        <v>0</v>
      </c>
      <c r="BG42" s="138">
        <v>0</v>
      </c>
      <c r="BH42" s="138">
        <v>0</v>
      </c>
      <c r="BI42" s="138">
        <v>0</v>
      </c>
      <c r="BJ42" s="138">
        <v>0</v>
      </c>
      <c r="BK42" s="138">
        <v>0</v>
      </c>
      <c r="BL42" s="138">
        <v>0</v>
      </c>
      <c r="BM42" s="138">
        <v>0</v>
      </c>
      <c r="BN42" s="138">
        <v>0</v>
      </c>
      <c r="BO42" s="138"/>
      <c r="BP42" s="138"/>
      <c r="BQ42" s="138"/>
      <c r="BR42" s="138"/>
      <c r="BS42" s="138"/>
      <c r="BT42" s="138"/>
      <c r="BU42" s="138"/>
      <c r="BV42" s="138"/>
      <c r="BW42" s="138"/>
      <c r="BX42" s="138"/>
      <c r="BY42" s="138"/>
      <c r="BZ42" s="138"/>
      <c r="CA42" s="138"/>
      <c r="CB42" s="138"/>
      <c r="CC42" s="139"/>
    </row>
    <row r="43" spans="1:81" x14ac:dyDescent="0.4">
      <c r="A43" s="143"/>
      <c r="B43" s="49" t="s">
        <v>252</v>
      </c>
      <c r="C43" s="137" t="s">
        <v>218</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f>Industrial_injuries_benefits!BL15</f>
        <v>5.5109329999999996</v>
      </c>
      <c r="BM43" s="138">
        <f>Industrial_injuries_benefits!BM15</f>
        <v>7.0408049999999998</v>
      </c>
      <c r="BN43" s="138">
        <f>Industrial_injuries_benefits!BN15</f>
        <v>9.2482140000000008</v>
      </c>
      <c r="BO43" s="138">
        <f>Industrial_injuries_benefits!BO15</f>
        <v>9.5133209999999995</v>
      </c>
      <c r="BP43" s="138">
        <f>Industrial_injuries_benefits!BP15</f>
        <v>9.4075343484310903</v>
      </c>
      <c r="BQ43" s="138">
        <f>Industrial_injuries_benefits!BQ15</f>
        <v>9.2168086836232543</v>
      </c>
      <c r="BR43" s="138">
        <f>Industrial_injuries_benefits!BR15</f>
        <v>37.532187830000005</v>
      </c>
      <c r="BS43" s="138">
        <f>Industrial_injuries_benefits!BS15</f>
        <v>43.794516459999997</v>
      </c>
      <c r="BT43" s="138">
        <f>Industrial_injuries_benefits!BT15</f>
        <v>41.280517799999998</v>
      </c>
      <c r="BU43" s="138">
        <f>Industrial_injuries_benefits!BU15</f>
        <v>48.629247100000001</v>
      </c>
      <c r="BV43" s="138">
        <f>Industrial_injuries_benefits!BV15</f>
        <v>41.032349681177138</v>
      </c>
      <c r="BW43" s="138">
        <f>Industrial_injuries_benefits!BW15</f>
        <v>43.885255000000001</v>
      </c>
      <c r="BX43" s="138">
        <f>Industrial_injuries_benefits!BX15</f>
        <v>41.616501999999997</v>
      </c>
      <c r="BY43" s="138">
        <f>Industrial_injuries_benefits!BY15</f>
        <v>44.768235767042626</v>
      </c>
      <c r="BZ43" s="138">
        <f>Industrial_injuries_benefits!BZ15</f>
        <v>42.996176075438797</v>
      </c>
      <c r="CA43" s="138">
        <f>Industrial_injuries_benefits!CA15</f>
        <v>42.9323477156275</v>
      </c>
      <c r="CB43" s="138">
        <f>Industrial_injuries_benefits!CB15</f>
        <v>42.808852526208</v>
      </c>
      <c r="CC43" s="139">
        <f>Industrial_injuries_benefits!CC15</f>
        <v>42.808852526208</v>
      </c>
    </row>
    <row r="44" spans="1:81" x14ac:dyDescent="0.4">
      <c r="A44" s="132"/>
      <c r="B44" s="49" t="s">
        <v>253</v>
      </c>
      <c r="C44" s="137" t="s">
        <v>218</v>
      </c>
      <c r="D44" s="138">
        <v>0</v>
      </c>
      <c r="E44" s="138">
        <v>0</v>
      </c>
      <c r="F44" s="138">
        <v>0</v>
      </c>
      <c r="G44" s="138">
        <v>0</v>
      </c>
      <c r="H44" s="138">
        <v>0</v>
      </c>
      <c r="I44" s="138">
        <v>0</v>
      </c>
      <c r="J44" s="138">
        <v>0</v>
      </c>
      <c r="K44" s="138">
        <v>0</v>
      </c>
      <c r="L44" s="138">
        <v>0</v>
      </c>
      <c r="M44" s="138">
        <v>0</v>
      </c>
      <c r="N44" s="138">
        <v>0</v>
      </c>
      <c r="O44" s="138">
        <v>0</v>
      </c>
      <c r="P44" s="138">
        <v>0</v>
      </c>
      <c r="Q44" s="138">
        <v>0</v>
      </c>
      <c r="R44" s="138">
        <v>0</v>
      </c>
      <c r="S44" s="138">
        <v>0</v>
      </c>
      <c r="T44" s="138">
        <v>0</v>
      </c>
      <c r="U44" s="138">
        <v>0</v>
      </c>
      <c r="V44" s="138">
        <v>0</v>
      </c>
      <c r="W44" s="138">
        <v>0</v>
      </c>
      <c r="X44" s="138">
        <v>0</v>
      </c>
      <c r="Y44" s="138">
        <v>0</v>
      </c>
      <c r="Z44" s="138">
        <v>0</v>
      </c>
      <c r="AA44" s="138">
        <v>0</v>
      </c>
      <c r="AB44" s="138">
        <v>0</v>
      </c>
      <c r="AC44" s="138">
        <v>0</v>
      </c>
      <c r="AD44" s="138">
        <v>0</v>
      </c>
      <c r="AE44" s="138">
        <v>0.2</v>
      </c>
      <c r="AF44" s="138">
        <v>8.1999999999999993</v>
      </c>
      <c r="AG44" s="138">
        <v>19.8</v>
      </c>
      <c r="AH44" s="138">
        <v>47</v>
      </c>
      <c r="AI44" s="138">
        <v>79</v>
      </c>
      <c r="AJ44" s="138">
        <v>125</v>
      </c>
      <c r="AK44" s="138">
        <v>173</v>
      </c>
      <c r="AL44" s="138">
        <v>236</v>
      </c>
      <c r="AM44" s="138">
        <v>304</v>
      </c>
      <c r="AN44" s="138">
        <v>356</v>
      </c>
      <c r="AO44" s="138">
        <v>422</v>
      </c>
      <c r="AP44" s="138">
        <v>514</v>
      </c>
      <c r="AQ44" s="138">
        <v>596.22199999999998</v>
      </c>
      <c r="AR44" s="138">
        <v>675.34</v>
      </c>
      <c r="AS44" s="138">
        <v>769.49900000000002</v>
      </c>
      <c r="AT44" s="138">
        <v>883.25800000000004</v>
      </c>
      <c r="AU44" s="138">
        <v>1061.8779999999999</v>
      </c>
      <c r="AV44" s="138">
        <v>68.302000000000007</v>
      </c>
      <c r="AW44" s="138">
        <v>0</v>
      </c>
      <c r="AX44" s="138">
        <v>0</v>
      </c>
      <c r="AY44" s="138">
        <v>0</v>
      </c>
      <c r="AZ44" s="138">
        <v>0</v>
      </c>
      <c r="BA44" s="138">
        <v>0</v>
      </c>
      <c r="BB44" s="138">
        <v>0</v>
      </c>
      <c r="BC44" s="138">
        <v>0</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8">
        <v>0</v>
      </c>
      <c r="CB44" s="138">
        <v>0</v>
      </c>
      <c r="CC44" s="139">
        <v>0</v>
      </c>
    </row>
    <row r="45" spans="1:81" x14ac:dyDescent="0.4">
      <c r="A45" s="143"/>
      <c r="B45" s="49" t="s">
        <v>30</v>
      </c>
      <c r="C45" s="137" t="s">
        <v>218</v>
      </c>
      <c r="D45" s="138">
        <v>0</v>
      </c>
      <c r="E45" s="138">
        <v>0</v>
      </c>
      <c r="F45" s="138">
        <v>0</v>
      </c>
      <c r="G45" s="138">
        <v>0</v>
      </c>
      <c r="H45" s="138">
        <v>0</v>
      </c>
      <c r="I45" s="138">
        <v>0</v>
      </c>
      <c r="J45" s="138">
        <v>0</v>
      </c>
      <c r="K45" s="138">
        <v>0</v>
      </c>
      <c r="L45" s="138">
        <v>0</v>
      </c>
      <c r="M45" s="138">
        <v>0</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38">
        <v>0</v>
      </c>
      <c r="AE45" s="138">
        <v>0</v>
      </c>
      <c r="AF45" s="138">
        <v>0</v>
      </c>
      <c r="AG45" s="138">
        <v>0</v>
      </c>
      <c r="AH45" s="138">
        <v>0</v>
      </c>
      <c r="AI45" s="138">
        <v>0</v>
      </c>
      <c r="AJ45" s="138">
        <v>0</v>
      </c>
      <c r="AK45" s="138">
        <v>0</v>
      </c>
      <c r="AL45" s="138">
        <v>0</v>
      </c>
      <c r="AM45" s="138">
        <v>0</v>
      </c>
      <c r="AN45" s="138">
        <v>0</v>
      </c>
      <c r="AO45" s="138">
        <v>0</v>
      </c>
      <c r="AP45" s="138">
        <v>0</v>
      </c>
      <c r="AQ45" s="138">
        <v>0</v>
      </c>
      <c r="AR45" s="138">
        <v>0</v>
      </c>
      <c r="AS45" s="138">
        <v>0</v>
      </c>
      <c r="AT45" s="138">
        <v>0</v>
      </c>
      <c r="AU45" s="138">
        <v>0</v>
      </c>
      <c r="AV45" s="138">
        <v>0</v>
      </c>
      <c r="AW45" s="138">
        <v>0</v>
      </c>
      <c r="AX45" s="138">
        <v>0</v>
      </c>
      <c r="AY45" s="138">
        <v>0</v>
      </c>
      <c r="AZ45" s="138">
        <v>0</v>
      </c>
      <c r="BA45" s="138">
        <v>0</v>
      </c>
      <c r="BB45" s="138">
        <v>0</v>
      </c>
      <c r="BC45" s="138">
        <v>0.56699999999999995</v>
      </c>
      <c r="BD45" s="138">
        <v>42.750999999999998</v>
      </c>
      <c r="BE45" s="138">
        <v>82</v>
      </c>
      <c r="BF45" s="138">
        <v>180.13019312</v>
      </c>
      <c r="BG45" s="138">
        <v>139.34738139999999</v>
      </c>
      <c r="BH45" s="138">
        <v>87.293999999999997</v>
      </c>
      <c r="BI45" s="138">
        <v>71.74855457999999</v>
      </c>
      <c r="BJ45" s="138">
        <v>86.415832980000019</v>
      </c>
      <c r="BK45" s="138">
        <v>109.97339909</v>
      </c>
      <c r="BL45" s="138">
        <v>112.23410000000001</v>
      </c>
      <c r="BM45" s="138">
        <v>115.10395912999999</v>
      </c>
      <c r="BN45" s="138">
        <v>138.13980000000001</v>
      </c>
      <c r="BO45" s="138">
        <v>47.019696670000002</v>
      </c>
      <c r="BP45" s="138">
        <v>1.39356865</v>
      </c>
      <c r="BQ45" s="138">
        <v>0.86930000000000007</v>
      </c>
      <c r="BR45" s="138">
        <v>0.41239731999999996</v>
      </c>
      <c r="BS45" s="145">
        <v>9.3574789999999977E-2</v>
      </c>
      <c r="BT45" s="138">
        <v>2.7997579999999994E-2</v>
      </c>
      <c r="BU45" s="138">
        <v>3.2353730000000004E-2</v>
      </c>
      <c r="BV45" s="138">
        <v>0</v>
      </c>
      <c r="BW45" s="138">
        <v>0</v>
      </c>
      <c r="BX45" s="138">
        <v>0</v>
      </c>
      <c r="BY45" s="138">
        <v>0</v>
      </c>
      <c r="BZ45" s="138">
        <v>0</v>
      </c>
      <c r="CA45" s="138">
        <v>0</v>
      </c>
      <c r="CB45" s="138">
        <v>0</v>
      </c>
      <c r="CC45" s="139">
        <v>0</v>
      </c>
    </row>
    <row r="46" spans="1:81" ht="27" customHeight="1" x14ac:dyDescent="0.4">
      <c r="A46" s="143"/>
      <c r="B46" s="49" t="s">
        <v>254</v>
      </c>
      <c r="C46" s="137" t="s">
        <v>218</v>
      </c>
      <c r="D46" s="138">
        <v>0</v>
      </c>
      <c r="E46" s="138">
        <v>0</v>
      </c>
      <c r="F46" s="138">
        <v>0</v>
      </c>
      <c r="G46" s="138">
        <v>0</v>
      </c>
      <c r="H46" s="138">
        <v>0</v>
      </c>
      <c r="I46" s="138">
        <v>0</v>
      </c>
      <c r="J46" s="138">
        <v>0</v>
      </c>
      <c r="K46" s="138">
        <v>0</v>
      </c>
      <c r="L46" s="138">
        <v>0</v>
      </c>
      <c r="M46" s="138">
        <v>0</v>
      </c>
      <c r="N46" s="138">
        <v>0</v>
      </c>
      <c r="O46" s="138">
        <v>0</v>
      </c>
      <c r="P46" s="138">
        <v>0</v>
      </c>
      <c r="Q46" s="138">
        <v>0</v>
      </c>
      <c r="R46" s="138">
        <v>0</v>
      </c>
      <c r="S46" s="138">
        <v>0</v>
      </c>
      <c r="T46" s="138">
        <v>0</v>
      </c>
      <c r="U46" s="138">
        <v>0</v>
      </c>
      <c r="V46" s="138">
        <v>0</v>
      </c>
      <c r="W46" s="138">
        <v>0</v>
      </c>
      <c r="X46" s="138">
        <v>0</v>
      </c>
      <c r="Y46" s="138">
        <v>0</v>
      </c>
      <c r="Z46" s="138">
        <v>0</v>
      </c>
      <c r="AA46" s="138">
        <v>0</v>
      </c>
      <c r="AB46" s="138">
        <v>0</v>
      </c>
      <c r="AC46" s="138">
        <v>0</v>
      </c>
      <c r="AD46" s="138">
        <v>0</v>
      </c>
      <c r="AE46" s="138">
        <v>0</v>
      </c>
      <c r="AF46" s="138">
        <v>0</v>
      </c>
      <c r="AG46" s="138">
        <v>0</v>
      </c>
      <c r="AH46" s="138">
        <v>0</v>
      </c>
      <c r="AI46" s="138">
        <v>0</v>
      </c>
      <c r="AJ46" s="138">
        <v>0</v>
      </c>
      <c r="AK46" s="138">
        <v>0</v>
      </c>
      <c r="AL46" s="138">
        <v>0</v>
      </c>
      <c r="AM46" s="138">
        <v>0</v>
      </c>
      <c r="AN46" s="138">
        <v>0</v>
      </c>
      <c r="AO46" s="138">
        <v>0</v>
      </c>
      <c r="AP46" s="138">
        <v>0</v>
      </c>
      <c r="AQ46" s="138">
        <v>0</v>
      </c>
      <c r="AR46" s="138">
        <v>0</v>
      </c>
      <c r="AS46" s="138">
        <v>0</v>
      </c>
      <c r="AT46" s="138">
        <v>0</v>
      </c>
      <c r="AU46" s="138">
        <v>0</v>
      </c>
      <c r="AV46" s="138">
        <v>0</v>
      </c>
      <c r="AW46" s="138">
        <v>0</v>
      </c>
      <c r="AX46" s="138">
        <v>0</v>
      </c>
      <c r="AY46" s="138">
        <v>0</v>
      </c>
      <c r="AZ46" s="138">
        <v>0</v>
      </c>
      <c r="BA46" s="138">
        <v>0</v>
      </c>
      <c r="BB46" s="138">
        <v>0</v>
      </c>
      <c r="BC46" s="138">
        <v>0</v>
      </c>
      <c r="BD46" s="138">
        <v>0</v>
      </c>
      <c r="BE46" s="138">
        <v>0</v>
      </c>
      <c r="BF46" s="138">
        <v>0</v>
      </c>
      <c r="BG46" s="138">
        <v>0</v>
      </c>
      <c r="BH46" s="138">
        <v>0</v>
      </c>
      <c r="BI46" s="138">
        <v>0</v>
      </c>
      <c r="BJ46" s="138">
        <v>0</v>
      </c>
      <c r="BK46" s="138">
        <v>0</v>
      </c>
      <c r="BL46" s="138">
        <v>0</v>
      </c>
      <c r="BM46" s="138">
        <v>0</v>
      </c>
      <c r="BN46" s="138">
        <v>0</v>
      </c>
      <c r="BO46" s="138">
        <v>5.1059946700000003</v>
      </c>
      <c r="BP46" s="138">
        <v>18.281430299999997</v>
      </c>
      <c r="BQ46" s="138">
        <v>32.793243410000002</v>
      </c>
      <c r="BR46" s="138">
        <v>31.126738449999994</v>
      </c>
      <c r="BS46" s="138">
        <v>22.156157419999996</v>
      </c>
      <c r="BT46" s="138">
        <v>20.333625230000003</v>
      </c>
      <c r="BU46" s="138">
        <v>14.29373391</v>
      </c>
      <c r="BV46" s="138">
        <v>13.377962999999999</v>
      </c>
      <c r="BW46" s="138">
        <v>13.867149</v>
      </c>
      <c r="BX46" s="138">
        <v>8.8494379999999992</v>
      </c>
      <c r="BY46" s="138">
        <v>7.2272660000000002</v>
      </c>
      <c r="BZ46" s="138">
        <v>0</v>
      </c>
      <c r="CA46" s="138">
        <v>0</v>
      </c>
      <c r="CB46" s="138">
        <v>0</v>
      </c>
      <c r="CC46" s="139">
        <v>0</v>
      </c>
    </row>
    <row r="47" spans="1:81" x14ac:dyDescent="0.4">
      <c r="A47" s="132"/>
      <c r="B47" s="49" t="s">
        <v>255</v>
      </c>
      <c r="C47" s="137" t="s">
        <v>218</v>
      </c>
      <c r="D47" s="138">
        <v>0</v>
      </c>
      <c r="E47" s="138">
        <v>0</v>
      </c>
      <c r="F47" s="138">
        <v>0</v>
      </c>
      <c r="G47" s="138">
        <v>0</v>
      </c>
      <c r="H47" s="138">
        <v>0</v>
      </c>
      <c r="I47" s="138">
        <v>0</v>
      </c>
      <c r="J47" s="138">
        <v>0</v>
      </c>
      <c r="K47" s="138">
        <v>0</v>
      </c>
      <c r="L47" s="138">
        <v>0</v>
      </c>
      <c r="M47" s="138">
        <v>0</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38">
        <v>0</v>
      </c>
      <c r="AE47" s="138">
        <v>0</v>
      </c>
      <c r="AF47" s="138">
        <v>17.8</v>
      </c>
      <c r="AG47" s="138">
        <v>6</v>
      </c>
      <c r="AH47" s="138">
        <v>22</v>
      </c>
      <c r="AI47" s="138">
        <v>43</v>
      </c>
      <c r="AJ47" s="138">
        <v>61</v>
      </c>
      <c r="AK47" s="138">
        <v>76</v>
      </c>
      <c r="AL47" s="138">
        <v>91</v>
      </c>
      <c r="AM47" s="138">
        <v>107</v>
      </c>
      <c r="AN47" s="138">
        <v>120</v>
      </c>
      <c r="AO47" s="138">
        <v>134</v>
      </c>
      <c r="AP47" s="138">
        <v>148</v>
      </c>
      <c r="AQ47" s="138">
        <v>162.69300000000001</v>
      </c>
      <c r="AR47" s="138">
        <v>179.143</v>
      </c>
      <c r="AS47" s="138">
        <v>199.464</v>
      </c>
      <c r="AT47" s="138">
        <v>228.85900000000001</v>
      </c>
      <c r="AU47" s="138">
        <v>248.62757479708401</v>
      </c>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45"/>
      <c r="BT47" s="138"/>
      <c r="BU47" s="138"/>
      <c r="BV47" s="138"/>
      <c r="BW47" s="138"/>
      <c r="BX47" s="138"/>
      <c r="BY47" s="138"/>
      <c r="BZ47" s="138"/>
      <c r="CA47" s="138"/>
      <c r="CB47" s="138"/>
      <c r="CC47" s="139"/>
    </row>
    <row r="48" spans="1:81" x14ac:dyDescent="0.4">
      <c r="A48" s="132"/>
      <c r="B48" s="49" t="s">
        <v>256</v>
      </c>
      <c r="C48" s="137" t="s">
        <v>218</v>
      </c>
      <c r="D48" s="138">
        <v>0</v>
      </c>
      <c r="E48" s="138">
        <v>0</v>
      </c>
      <c r="F48" s="138">
        <v>0</v>
      </c>
      <c r="G48" s="138">
        <v>0</v>
      </c>
      <c r="H48" s="138">
        <v>0</v>
      </c>
      <c r="I48" s="138">
        <v>0</v>
      </c>
      <c r="J48" s="138">
        <v>0</v>
      </c>
      <c r="K48" s="138">
        <v>0</v>
      </c>
      <c r="L48" s="138">
        <v>0</v>
      </c>
      <c r="M48" s="138">
        <v>0</v>
      </c>
      <c r="N48" s="138">
        <v>0</v>
      </c>
      <c r="O48" s="138">
        <v>0</v>
      </c>
      <c r="P48" s="138">
        <v>0</v>
      </c>
      <c r="Q48" s="138">
        <v>0</v>
      </c>
      <c r="R48" s="138">
        <v>0</v>
      </c>
      <c r="S48" s="138">
        <v>0</v>
      </c>
      <c r="T48" s="138">
        <v>0</v>
      </c>
      <c r="U48" s="138">
        <v>0</v>
      </c>
      <c r="V48" s="138">
        <v>0</v>
      </c>
      <c r="W48" s="138">
        <v>0</v>
      </c>
      <c r="X48" s="138">
        <v>0</v>
      </c>
      <c r="Y48" s="138">
        <v>0</v>
      </c>
      <c r="Z48" s="138">
        <v>0</v>
      </c>
      <c r="AA48" s="138">
        <v>0</v>
      </c>
      <c r="AB48" s="138">
        <v>0</v>
      </c>
      <c r="AC48" s="138">
        <v>0</v>
      </c>
      <c r="AD48" s="138">
        <v>0</v>
      </c>
      <c r="AE48" s="138">
        <v>0</v>
      </c>
      <c r="AF48" s="138">
        <v>0</v>
      </c>
      <c r="AG48" s="138">
        <v>0</v>
      </c>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878.05845391999992</v>
      </c>
      <c r="BJ48" s="138">
        <v>0</v>
      </c>
      <c r="BK48" s="138">
        <v>0</v>
      </c>
      <c r="BL48" s="138">
        <v>0</v>
      </c>
      <c r="BM48" s="138">
        <v>0</v>
      </c>
      <c r="BN48" s="138">
        <v>0</v>
      </c>
      <c r="BO48" s="138">
        <v>0</v>
      </c>
      <c r="BP48" s="138">
        <v>0</v>
      </c>
      <c r="BQ48" s="138">
        <v>0</v>
      </c>
      <c r="BR48" s="138">
        <v>0</v>
      </c>
      <c r="BS48" s="145">
        <v>0</v>
      </c>
      <c r="BT48" s="138">
        <v>0</v>
      </c>
      <c r="BU48" s="138">
        <v>0</v>
      </c>
      <c r="BV48" s="138">
        <v>0</v>
      </c>
      <c r="BW48" s="138">
        <v>0</v>
      </c>
      <c r="BX48" s="138">
        <v>0</v>
      </c>
      <c r="BY48" s="138">
        <v>0</v>
      </c>
      <c r="BZ48" s="138">
        <v>0</v>
      </c>
      <c r="CA48" s="138">
        <v>0</v>
      </c>
      <c r="CB48" s="138">
        <v>0</v>
      </c>
      <c r="CC48" s="139">
        <v>0</v>
      </c>
    </row>
    <row r="49" spans="1:81" x14ac:dyDescent="0.4">
      <c r="A49" s="132"/>
      <c r="B49" s="49" t="s">
        <v>257</v>
      </c>
      <c r="C49" s="137" t="s">
        <v>218</v>
      </c>
      <c r="D49" s="138">
        <v>0</v>
      </c>
      <c r="E49" s="138">
        <v>0</v>
      </c>
      <c r="F49" s="138">
        <v>0</v>
      </c>
      <c r="G49" s="138">
        <v>0</v>
      </c>
      <c r="H49" s="138">
        <v>0</v>
      </c>
      <c r="I49" s="138">
        <v>0</v>
      </c>
      <c r="J49" s="138">
        <v>0</v>
      </c>
      <c r="K49" s="138">
        <v>0</v>
      </c>
      <c r="L49" s="138">
        <v>0</v>
      </c>
      <c r="M49" s="138">
        <v>0</v>
      </c>
      <c r="N49" s="138">
        <v>0</v>
      </c>
      <c r="O49" s="138">
        <v>0</v>
      </c>
      <c r="P49" s="138">
        <v>0</v>
      </c>
      <c r="Q49" s="138">
        <v>0</v>
      </c>
      <c r="R49" s="138">
        <v>0</v>
      </c>
      <c r="S49" s="138">
        <v>0</v>
      </c>
      <c r="T49" s="138">
        <v>0</v>
      </c>
      <c r="U49" s="138">
        <v>0</v>
      </c>
      <c r="V49" s="138">
        <v>0</v>
      </c>
      <c r="W49" s="138">
        <v>0</v>
      </c>
      <c r="X49" s="138">
        <v>0</v>
      </c>
      <c r="Y49" s="138">
        <v>0</v>
      </c>
      <c r="Z49" s="138">
        <v>0</v>
      </c>
      <c r="AA49" s="138">
        <v>0</v>
      </c>
      <c r="AB49" s="138">
        <v>0</v>
      </c>
      <c r="AC49" s="138">
        <v>0</v>
      </c>
      <c r="AD49" s="138">
        <v>0</v>
      </c>
      <c r="AE49" s="138">
        <v>0</v>
      </c>
      <c r="AF49" s="138">
        <v>0</v>
      </c>
      <c r="AG49" s="138">
        <v>0</v>
      </c>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0</v>
      </c>
      <c r="BF49" s="138">
        <v>0</v>
      </c>
      <c r="BG49" s="138">
        <v>0</v>
      </c>
      <c r="BH49" s="138">
        <v>512.54700000000003</v>
      </c>
      <c r="BI49" s="138">
        <v>253.96029677999999</v>
      </c>
      <c r="BJ49" s="138">
        <v>0</v>
      </c>
      <c r="BK49" s="138">
        <v>0</v>
      </c>
      <c r="BL49" s="138">
        <v>0</v>
      </c>
      <c r="BM49" s="138">
        <v>0</v>
      </c>
      <c r="BN49" s="138">
        <v>0</v>
      </c>
      <c r="BO49" s="138">
        <v>0</v>
      </c>
      <c r="BP49" s="138">
        <v>0</v>
      </c>
      <c r="BQ49" s="138">
        <v>0</v>
      </c>
      <c r="BR49" s="138">
        <v>0</v>
      </c>
      <c r="BS49" s="145">
        <v>0</v>
      </c>
      <c r="BT49" s="138">
        <v>0</v>
      </c>
      <c r="BU49" s="138">
        <v>0</v>
      </c>
      <c r="BV49" s="138">
        <v>0</v>
      </c>
      <c r="BW49" s="138">
        <v>0</v>
      </c>
      <c r="BX49" s="138">
        <v>0</v>
      </c>
      <c r="BY49" s="138">
        <v>0</v>
      </c>
      <c r="BZ49" s="138">
        <v>0</v>
      </c>
      <c r="CA49" s="138">
        <v>0</v>
      </c>
      <c r="CB49" s="138">
        <v>0</v>
      </c>
      <c r="CC49" s="139">
        <v>0</v>
      </c>
    </row>
    <row r="50" spans="1:81" x14ac:dyDescent="0.4">
      <c r="A50" s="132"/>
      <c r="B50" s="49" t="s">
        <v>258</v>
      </c>
      <c r="C50" s="137" t="s">
        <v>218</v>
      </c>
      <c r="D50" s="138">
        <v>0</v>
      </c>
      <c r="E50" s="138">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0</v>
      </c>
      <c r="BA50" s="138">
        <v>0</v>
      </c>
      <c r="BB50" s="138">
        <v>0</v>
      </c>
      <c r="BC50" s="138">
        <v>0</v>
      </c>
      <c r="BD50" s="138">
        <v>305.50299999999999</v>
      </c>
      <c r="BE50" s="138">
        <v>364.963506</v>
      </c>
      <c r="BF50" s="138">
        <v>374.49799999999999</v>
      </c>
      <c r="BG50" s="138">
        <v>411.85500000000002</v>
      </c>
      <c r="BH50" s="138">
        <v>435.49299999999999</v>
      </c>
      <c r="BI50" s="138">
        <v>460.57299999999998</v>
      </c>
      <c r="BJ50" s="138">
        <v>487.84199999999998</v>
      </c>
      <c r="BK50" s="138">
        <v>509.73661300000003</v>
      </c>
      <c r="BL50" s="138">
        <v>527.65851588422947</v>
      </c>
      <c r="BM50" s="138">
        <v>548.84926471978326</v>
      </c>
      <c r="BN50" s="138">
        <v>578.13293398888891</v>
      </c>
      <c r="BO50" s="138">
        <v>587.18538852998768</v>
      </c>
      <c r="BP50" s="138">
        <v>595.99799999999993</v>
      </c>
      <c r="BQ50" s="138">
        <v>606.39532681999992</v>
      </c>
      <c r="BR50" s="138">
        <v>611.93929700000001</v>
      </c>
      <c r="BS50" s="138">
        <v>621.7497810999995</v>
      </c>
      <c r="BT50" s="138">
        <v>627.55100000000004</v>
      </c>
      <c r="BU50" s="138">
        <v>654.75289959999998</v>
      </c>
      <c r="BV50" s="138">
        <v>468</v>
      </c>
      <c r="BW50" s="138">
        <v>253.047256</v>
      </c>
      <c r="BX50" s="138">
        <v>2.923187</v>
      </c>
      <c r="BY50" s="138">
        <v>0</v>
      </c>
      <c r="BZ50" s="138">
        <v>0</v>
      </c>
      <c r="CA50" s="138">
        <v>0</v>
      </c>
      <c r="CB50" s="138">
        <v>0</v>
      </c>
      <c r="CC50" s="139">
        <v>0</v>
      </c>
    </row>
    <row r="51" spans="1:81" ht="27" customHeight="1" x14ac:dyDescent="0.4">
      <c r="A51" s="132"/>
      <c r="B51" s="49" t="s">
        <v>31</v>
      </c>
      <c r="C51" s="137" t="s">
        <v>227</v>
      </c>
      <c r="D51" s="138">
        <v>0</v>
      </c>
      <c r="E51" s="138">
        <v>0</v>
      </c>
      <c r="F51" s="138">
        <v>0</v>
      </c>
      <c r="G51" s="138">
        <v>0</v>
      </c>
      <c r="H51" s="138">
        <v>0</v>
      </c>
      <c r="I51" s="138">
        <v>0</v>
      </c>
      <c r="J51" s="138">
        <v>0</v>
      </c>
      <c r="K51" s="138">
        <v>0</v>
      </c>
      <c r="L51" s="138">
        <v>0</v>
      </c>
      <c r="M51" s="138">
        <v>0</v>
      </c>
      <c r="N51" s="138">
        <v>0</v>
      </c>
      <c r="O51" s="138">
        <v>0</v>
      </c>
      <c r="P51" s="138">
        <v>0</v>
      </c>
      <c r="Q51" s="138">
        <v>0</v>
      </c>
      <c r="R51" s="138">
        <v>0</v>
      </c>
      <c r="S51" s="138">
        <v>0</v>
      </c>
      <c r="T51" s="138">
        <v>0</v>
      </c>
      <c r="U51" s="138">
        <v>0</v>
      </c>
      <c r="V51" s="138">
        <v>0</v>
      </c>
      <c r="W51" s="138">
        <v>0</v>
      </c>
      <c r="X51" s="138">
        <v>0</v>
      </c>
      <c r="Y51" s="138">
        <v>0</v>
      </c>
      <c r="Z51" s="138">
        <v>0</v>
      </c>
      <c r="AA51" s="138">
        <v>0</v>
      </c>
      <c r="AB51" s="138">
        <v>0</v>
      </c>
      <c r="AC51" s="138">
        <v>0</v>
      </c>
      <c r="AD51" s="138">
        <v>0</v>
      </c>
      <c r="AE51" s="138">
        <v>0</v>
      </c>
      <c r="AF51" s="138">
        <v>0</v>
      </c>
      <c r="AG51" s="138">
        <v>0</v>
      </c>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0</v>
      </c>
      <c r="BA51" s="138">
        <v>0</v>
      </c>
      <c r="BB51" s="138">
        <v>0</v>
      </c>
      <c r="BC51" s="138">
        <v>0</v>
      </c>
      <c r="BD51" s="138">
        <v>0</v>
      </c>
      <c r="BE51" s="138">
        <v>0</v>
      </c>
      <c r="BF51" s="138">
        <v>0</v>
      </c>
      <c r="BG51" s="138">
        <v>2336.1031234350612</v>
      </c>
      <c r="BH51" s="138">
        <v>5970.616</v>
      </c>
      <c r="BI51" s="138">
        <v>6426.2752195999992</v>
      </c>
      <c r="BJ51" s="138">
        <v>6868.5436595999981</v>
      </c>
      <c r="BK51" s="138">
        <v>7367.1248207140325</v>
      </c>
      <c r="BL51" s="138">
        <v>7703.3184822999983</v>
      </c>
      <c r="BM51" s="138">
        <v>8128.8851483599992</v>
      </c>
      <c r="BN51" s="138">
        <v>8242.1568431600008</v>
      </c>
      <c r="BO51" s="138">
        <v>8052.1531093100002</v>
      </c>
      <c r="BP51" s="138">
        <v>7510.8751163199995</v>
      </c>
      <c r="BQ51" s="138">
        <v>7041.5234761999718</v>
      </c>
      <c r="BR51" s="138">
        <v>6576.0799377400017</v>
      </c>
      <c r="BS51" s="138">
        <v>6078.7060508699969</v>
      </c>
      <c r="BT51" s="138">
        <v>5665.5855551100012</v>
      </c>
      <c r="BU51" s="138">
        <v>5367.6480182400001</v>
      </c>
      <c r="BV51" s="138">
        <v>5139.8772267200002</v>
      </c>
      <c r="BW51" s="138">
        <v>5060.8868007399979</v>
      </c>
      <c r="BX51" s="138">
        <v>5083.3042157121417</v>
      </c>
      <c r="BY51" s="138">
        <v>4999.1585978044832</v>
      </c>
      <c r="BZ51" s="138">
        <v>4974.9491833635329</v>
      </c>
      <c r="CA51" s="138">
        <v>4897.4267371345832</v>
      </c>
      <c r="CB51" s="138">
        <v>4838.5498060955697</v>
      </c>
      <c r="CC51" s="139">
        <v>4807.4772442199537</v>
      </c>
    </row>
    <row r="52" spans="1:81" x14ac:dyDescent="0.4">
      <c r="A52" s="132"/>
      <c r="B52" s="13" t="s">
        <v>259</v>
      </c>
      <c r="C52" s="137" t="s">
        <v>218</v>
      </c>
      <c r="D52" s="138">
        <v>0</v>
      </c>
      <c r="E52" s="138">
        <v>0</v>
      </c>
      <c r="F52" s="138">
        <v>0</v>
      </c>
      <c r="G52" s="138">
        <v>0</v>
      </c>
      <c r="H52" s="138">
        <v>0</v>
      </c>
      <c r="I52" s="138">
        <v>0</v>
      </c>
      <c r="J52" s="138">
        <v>0</v>
      </c>
      <c r="K52" s="138">
        <v>0</v>
      </c>
      <c r="L52" s="138">
        <v>0</v>
      </c>
      <c r="M52" s="138">
        <v>0</v>
      </c>
      <c r="N52" s="138">
        <v>0</v>
      </c>
      <c r="O52" s="138">
        <v>0</v>
      </c>
      <c r="P52" s="138">
        <v>0</v>
      </c>
      <c r="Q52" s="138">
        <v>0</v>
      </c>
      <c r="R52" s="138">
        <v>0</v>
      </c>
      <c r="S52" s="138">
        <v>0</v>
      </c>
      <c r="T52" s="138">
        <v>0</v>
      </c>
      <c r="U52" s="138">
        <v>0</v>
      </c>
      <c r="V52" s="138">
        <v>0</v>
      </c>
      <c r="W52" s="138">
        <v>0</v>
      </c>
      <c r="X52" s="138">
        <v>0</v>
      </c>
      <c r="Y52" s="138">
        <v>0</v>
      </c>
      <c r="Z52" s="138">
        <v>0</v>
      </c>
      <c r="AA52" s="138">
        <v>0</v>
      </c>
      <c r="AB52" s="138">
        <v>0</v>
      </c>
      <c r="AC52" s="138">
        <v>0</v>
      </c>
      <c r="AD52" s="138">
        <v>0</v>
      </c>
      <c r="AE52" s="138">
        <v>0</v>
      </c>
      <c r="AF52" s="138">
        <v>0</v>
      </c>
      <c r="AG52" s="138">
        <v>0</v>
      </c>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0</v>
      </c>
      <c r="BA52" s="138">
        <v>0</v>
      </c>
      <c r="BB52" s="138">
        <v>0</v>
      </c>
      <c r="BC52" s="138">
        <v>0</v>
      </c>
      <c r="BD52" s="138">
        <v>0</v>
      </c>
      <c r="BE52" s="138">
        <v>0</v>
      </c>
      <c r="BF52" s="138">
        <v>0</v>
      </c>
      <c r="BG52" s="138">
        <v>0</v>
      </c>
      <c r="BH52" s="138">
        <v>0</v>
      </c>
      <c r="BI52" s="138">
        <v>0</v>
      </c>
      <c r="BJ52" s="138">
        <v>0</v>
      </c>
      <c r="BK52" s="138">
        <v>0</v>
      </c>
      <c r="BL52" s="138">
        <v>0</v>
      </c>
      <c r="BM52" s="138">
        <v>0</v>
      </c>
      <c r="BN52" s="138">
        <v>0</v>
      </c>
      <c r="BO52" s="138">
        <v>0</v>
      </c>
      <c r="BP52" s="138">
        <v>0</v>
      </c>
      <c r="BQ52" s="138">
        <v>160.53506744000006</v>
      </c>
      <c r="BR52" s="138">
        <v>1564.5904814800003</v>
      </c>
      <c r="BS52" s="138">
        <v>3004.5842815999977</v>
      </c>
      <c r="BT52" s="138">
        <v>5160.3793347999208</v>
      </c>
      <c r="BU52" s="138">
        <v>8637.6947994890197</v>
      </c>
      <c r="BV52" s="138">
        <v>10625.410146369997</v>
      </c>
      <c r="BW52" s="138">
        <v>12499.829984840006</v>
      </c>
      <c r="BX52" s="138">
        <v>13569.36746783106</v>
      </c>
      <c r="BY52" s="138">
        <v>14775.907672047055</v>
      </c>
      <c r="BZ52" s="138">
        <v>16359.419724462579</v>
      </c>
      <c r="CA52" s="138">
        <v>17769.366954987163</v>
      </c>
      <c r="CB52" s="138">
        <v>19138.058828411402</v>
      </c>
      <c r="CC52" s="139">
        <v>20949.521979260178</v>
      </c>
    </row>
    <row r="53" spans="1:81" x14ac:dyDescent="0.4">
      <c r="A53" s="143"/>
      <c r="B53" s="49" t="s">
        <v>260</v>
      </c>
      <c r="C53" s="137" t="s">
        <v>218</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v>3.4569999999999999</v>
      </c>
      <c r="AY53" s="138">
        <v>4.1285950413223143</v>
      </c>
      <c r="AZ53" s="138">
        <v>5.4580000000000002</v>
      </c>
      <c r="BA53" s="138">
        <v>4.9669999999999996</v>
      </c>
      <c r="BB53" s="138">
        <v>8.2967250384024585</v>
      </c>
      <c r="BC53" s="138">
        <v>10.563000000000001</v>
      </c>
      <c r="BD53" s="138">
        <v>11.87267336961207</v>
      </c>
      <c r="BE53" s="138">
        <v>14.399096999999999</v>
      </c>
      <c r="BF53" s="138">
        <v>19.709695</v>
      </c>
      <c r="BG53" s="138">
        <v>19.340500802146213</v>
      </c>
      <c r="BH53" s="138">
        <v>20.643089</v>
      </c>
      <c r="BI53" s="138">
        <v>46.53799999999999</v>
      </c>
      <c r="BJ53" s="138">
        <v>32.67</v>
      </c>
      <c r="BK53" s="138">
        <v>27.44</v>
      </c>
      <c r="BL53" s="138">
        <v>31.553068</v>
      </c>
      <c r="BM53" s="138">
        <v>35.207568999999999</v>
      </c>
      <c r="BN53" s="138">
        <v>38.218910999999999</v>
      </c>
      <c r="BO53" s="138">
        <v>37.692900000000002</v>
      </c>
      <c r="BP53" s="138">
        <v>42.019909411804896</v>
      </c>
      <c r="BQ53" s="138">
        <v>45.458691636376749</v>
      </c>
      <c r="BR53" s="138">
        <v>44.789727000000006</v>
      </c>
      <c r="BS53" s="138">
        <v>46.053681000000005</v>
      </c>
      <c r="BT53" s="138">
        <v>42.152442999999998</v>
      </c>
      <c r="BU53" s="138">
        <v>41.088430800000005</v>
      </c>
      <c r="BV53" s="138">
        <v>44.79290216648203</v>
      </c>
      <c r="BW53" s="138">
        <v>41.78107</v>
      </c>
      <c r="BX53" s="138">
        <v>32.989987385739354</v>
      </c>
      <c r="BY53" s="138">
        <v>47.297494784311141</v>
      </c>
      <c r="BZ53" s="138">
        <v>39.43433695534619</v>
      </c>
      <c r="CA53" s="138">
        <v>39.169279727222055</v>
      </c>
      <c r="CB53" s="138">
        <v>38.656446674783076</v>
      </c>
      <c r="CC53" s="139">
        <v>38.656446674783076</v>
      </c>
    </row>
    <row r="54" spans="1:81" x14ac:dyDescent="0.4">
      <c r="A54" s="132"/>
      <c r="B54" s="49" t="s">
        <v>261</v>
      </c>
      <c r="C54" s="137" t="s">
        <v>218</v>
      </c>
      <c r="D54" s="138">
        <v>0</v>
      </c>
      <c r="E54" s="138">
        <v>0</v>
      </c>
      <c r="F54" s="138">
        <v>0</v>
      </c>
      <c r="G54" s="138">
        <v>0</v>
      </c>
      <c r="H54" s="138">
        <v>0</v>
      </c>
      <c r="I54" s="138">
        <v>0</v>
      </c>
      <c r="J54" s="138">
        <v>0</v>
      </c>
      <c r="K54" s="138">
        <v>0</v>
      </c>
      <c r="L54" s="138">
        <v>0</v>
      </c>
      <c r="M54" s="138">
        <v>0</v>
      </c>
      <c r="N54" s="138">
        <v>0</v>
      </c>
      <c r="O54" s="138">
        <v>0</v>
      </c>
      <c r="P54" s="138">
        <v>0</v>
      </c>
      <c r="Q54" s="138">
        <v>0</v>
      </c>
      <c r="R54" s="138">
        <v>0</v>
      </c>
      <c r="S54" s="138">
        <v>0</v>
      </c>
      <c r="T54" s="138">
        <v>0</v>
      </c>
      <c r="U54" s="138">
        <v>0</v>
      </c>
      <c r="V54" s="138">
        <v>0</v>
      </c>
      <c r="W54" s="138">
        <v>0</v>
      </c>
      <c r="X54" s="138">
        <v>0</v>
      </c>
      <c r="Y54" s="138">
        <v>0</v>
      </c>
      <c r="Z54" s="138">
        <v>0</v>
      </c>
      <c r="AA54" s="138">
        <v>0</v>
      </c>
      <c r="AB54" s="138">
        <v>0</v>
      </c>
      <c r="AC54" s="138">
        <v>0</v>
      </c>
      <c r="AD54" s="138">
        <v>0</v>
      </c>
      <c r="AE54" s="138">
        <v>0</v>
      </c>
      <c r="AF54" s="138">
        <v>0</v>
      </c>
      <c r="AG54" s="138">
        <v>0</v>
      </c>
      <c r="AH54" s="138">
        <v>0</v>
      </c>
      <c r="AI54" s="138">
        <v>0</v>
      </c>
      <c r="AJ54" s="138">
        <v>0</v>
      </c>
      <c r="AK54" s="138">
        <v>0</v>
      </c>
      <c r="AL54" s="138">
        <v>0</v>
      </c>
      <c r="AM54" s="138">
        <v>0</v>
      </c>
      <c r="AN54" s="138">
        <v>0</v>
      </c>
      <c r="AO54" s="138">
        <v>0</v>
      </c>
      <c r="AP54" s="138">
        <v>0</v>
      </c>
      <c r="AQ54" s="138">
        <v>0</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55.084215560000004</v>
      </c>
      <c r="BM54" s="138">
        <v>63.075896640000003</v>
      </c>
      <c r="BN54" s="138">
        <v>61.896868359999999</v>
      </c>
      <c r="BO54" s="138">
        <v>39.035515199999999</v>
      </c>
      <c r="BP54" s="138">
        <v>27.879101479999999</v>
      </c>
      <c r="BQ54" s="138">
        <v>25.215089500000001</v>
      </c>
      <c r="BR54" s="138">
        <v>4.0992899999999999</v>
      </c>
      <c r="BS54" s="138">
        <v>0</v>
      </c>
      <c r="BT54" s="138">
        <v>0</v>
      </c>
      <c r="BU54" s="138">
        <v>0</v>
      </c>
      <c r="BV54" s="138">
        <v>0</v>
      </c>
      <c r="BW54" s="138">
        <v>0</v>
      </c>
      <c r="BX54" s="138">
        <v>0</v>
      </c>
      <c r="BY54" s="138">
        <v>0</v>
      </c>
      <c r="BZ54" s="138">
        <v>0</v>
      </c>
      <c r="CA54" s="138">
        <v>0</v>
      </c>
      <c r="CB54" s="138">
        <v>0</v>
      </c>
      <c r="CC54" s="139">
        <v>0</v>
      </c>
    </row>
    <row r="55" spans="1:81" x14ac:dyDescent="0.4">
      <c r="A55" s="132"/>
      <c r="B55" s="49" t="s">
        <v>262</v>
      </c>
      <c r="C55" s="137" t="s">
        <v>221</v>
      </c>
      <c r="D55" s="138">
        <v>0</v>
      </c>
      <c r="E55" s="138">
        <v>0</v>
      </c>
      <c r="F55" s="138">
        <v>0</v>
      </c>
      <c r="G55" s="138">
        <v>0</v>
      </c>
      <c r="H55" s="138">
        <v>0</v>
      </c>
      <c r="I55" s="138">
        <v>0</v>
      </c>
      <c r="J55" s="138">
        <v>0</v>
      </c>
      <c r="K55" s="138">
        <v>0</v>
      </c>
      <c r="L55" s="138">
        <v>0</v>
      </c>
      <c r="M55" s="138">
        <v>0</v>
      </c>
      <c r="N55" s="138">
        <v>0</v>
      </c>
      <c r="O55" s="138">
        <v>0</v>
      </c>
      <c r="P55" s="138">
        <v>0</v>
      </c>
      <c r="Q55" s="138">
        <v>0</v>
      </c>
      <c r="R55" s="138">
        <v>0</v>
      </c>
      <c r="S55" s="138">
        <v>0</v>
      </c>
      <c r="T55" s="138">
        <v>0</v>
      </c>
      <c r="U55" s="138">
        <v>0</v>
      </c>
      <c r="V55" s="138">
        <v>0</v>
      </c>
      <c r="W55" s="138">
        <v>0</v>
      </c>
      <c r="X55" s="138">
        <v>0</v>
      </c>
      <c r="Y55" s="138">
        <v>0</v>
      </c>
      <c r="Z55" s="138">
        <v>0</v>
      </c>
      <c r="AA55" s="138">
        <v>0</v>
      </c>
      <c r="AB55" s="138">
        <v>0</v>
      </c>
      <c r="AC55" s="138">
        <v>0</v>
      </c>
      <c r="AD55" s="138">
        <v>0</v>
      </c>
      <c r="AE55" s="138">
        <v>0</v>
      </c>
      <c r="AF55" s="138">
        <v>0</v>
      </c>
      <c r="AG55" s="138">
        <v>0</v>
      </c>
      <c r="AH55" s="138">
        <v>0</v>
      </c>
      <c r="AI55" s="138">
        <v>0</v>
      </c>
      <c r="AJ55" s="138">
        <v>0</v>
      </c>
      <c r="AK55" s="138">
        <v>0</v>
      </c>
      <c r="AL55" s="138">
        <v>0</v>
      </c>
      <c r="AM55" s="138">
        <v>0</v>
      </c>
      <c r="AN55" s="138">
        <v>0</v>
      </c>
      <c r="AO55" s="138">
        <v>0</v>
      </c>
      <c r="AP55" s="138">
        <v>0</v>
      </c>
      <c r="AQ55" s="138">
        <v>94.289000000000001</v>
      </c>
      <c r="AR55" s="138">
        <v>3.1640000000000001</v>
      </c>
      <c r="AS55" s="138">
        <v>0</v>
      </c>
      <c r="AT55" s="138">
        <v>0</v>
      </c>
      <c r="AU55" s="138">
        <v>0</v>
      </c>
      <c r="AV55" s="138">
        <v>0</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8">
        <v>0</v>
      </c>
      <c r="CB55" s="138">
        <v>0</v>
      </c>
      <c r="CC55" s="139">
        <v>0</v>
      </c>
    </row>
    <row r="56" spans="1:81" ht="27" customHeight="1" x14ac:dyDescent="0.4">
      <c r="A56" s="132"/>
      <c r="B56" s="49" t="s">
        <v>263</v>
      </c>
      <c r="C56" s="137" t="s">
        <v>218</v>
      </c>
      <c r="D56" s="138">
        <v>0</v>
      </c>
      <c r="E56" s="138">
        <v>0</v>
      </c>
      <c r="F56" s="138">
        <v>0</v>
      </c>
      <c r="G56" s="138">
        <v>0</v>
      </c>
      <c r="H56" s="138">
        <v>0</v>
      </c>
      <c r="I56" s="138">
        <v>0</v>
      </c>
      <c r="J56" s="138">
        <v>0</v>
      </c>
      <c r="K56" s="138">
        <v>0</v>
      </c>
      <c r="L56" s="138">
        <v>0</v>
      </c>
      <c r="M56" s="138">
        <v>0</v>
      </c>
      <c r="N56" s="138">
        <v>0</v>
      </c>
      <c r="O56" s="138">
        <v>0</v>
      </c>
      <c r="P56" s="138">
        <v>0</v>
      </c>
      <c r="Q56" s="138">
        <v>0</v>
      </c>
      <c r="R56" s="138">
        <v>0</v>
      </c>
      <c r="S56" s="138">
        <v>0</v>
      </c>
      <c r="T56" s="138">
        <v>0</v>
      </c>
      <c r="U56" s="138">
        <v>0</v>
      </c>
      <c r="V56" s="138">
        <v>0</v>
      </c>
      <c r="W56" s="138">
        <v>0</v>
      </c>
      <c r="X56" s="138">
        <v>0</v>
      </c>
      <c r="Y56" s="138">
        <v>0</v>
      </c>
      <c r="Z56" s="138">
        <v>0</v>
      </c>
      <c r="AA56" s="138">
        <v>0</v>
      </c>
      <c r="AB56" s="138">
        <v>0</v>
      </c>
      <c r="AC56" s="138">
        <v>0</v>
      </c>
      <c r="AD56" s="138">
        <v>0</v>
      </c>
      <c r="AE56" s="138">
        <v>11.6</v>
      </c>
      <c r="AF56" s="138">
        <v>33.9</v>
      </c>
      <c r="AG56" s="138">
        <v>44.5</v>
      </c>
      <c r="AH56" s="138">
        <v>69</v>
      </c>
      <c r="AI56" s="138">
        <v>85</v>
      </c>
      <c r="AJ56" s="138">
        <v>108</v>
      </c>
      <c r="AK56" s="138">
        <v>130</v>
      </c>
      <c r="AL56" s="138">
        <v>154</v>
      </c>
      <c r="AM56" s="138">
        <v>182</v>
      </c>
      <c r="AN56" s="138">
        <v>236</v>
      </c>
      <c r="AO56" s="138">
        <v>266</v>
      </c>
      <c r="AP56" s="138">
        <v>285</v>
      </c>
      <c r="AQ56" s="138">
        <v>295.17</v>
      </c>
      <c r="AR56" s="138">
        <v>316.22399999999999</v>
      </c>
      <c r="AS56" s="138">
        <v>345.99400000000003</v>
      </c>
      <c r="AT56" s="138">
        <v>428.738</v>
      </c>
      <c r="AU56" s="138">
        <v>596.20899999999983</v>
      </c>
      <c r="AV56" s="138">
        <v>640.11500000000001</v>
      </c>
      <c r="AW56" s="138">
        <v>703.23900000000003</v>
      </c>
      <c r="AX56" s="138">
        <v>775.55</v>
      </c>
      <c r="AY56" s="138">
        <v>820.41200000000003</v>
      </c>
      <c r="AZ56" s="138">
        <v>905.78099999999995</v>
      </c>
      <c r="BA56" s="138">
        <v>998.82600000000002</v>
      </c>
      <c r="BB56" s="138">
        <v>984.22199999999998</v>
      </c>
      <c r="BC56" s="138">
        <v>1006.239</v>
      </c>
      <c r="BD56" s="138">
        <v>1014.208</v>
      </c>
      <c r="BE56" s="138">
        <v>1039.6609860351221</v>
      </c>
      <c r="BF56" s="138">
        <v>957.64443993986208</v>
      </c>
      <c r="BG56" s="138">
        <v>936.04611806509195</v>
      </c>
      <c r="BH56" s="138">
        <v>918.404</v>
      </c>
      <c r="BI56" s="138">
        <v>900.21167600999991</v>
      </c>
      <c r="BJ56" s="138">
        <v>903.50131326000019</v>
      </c>
      <c r="BK56" s="138">
        <v>898.33186294287157</v>
      </c>
      <c r="BL56" s="138">
        <v>887.43066768000006</v>
      </c>
      <c r="BM56" s="138">
        <v>906.54925574000004</v>
      </c>
      <c r="BN56" s="138">
        <v>888.26432449502204</v>
      </c>
      <c r="BO56" s="138">
        <v>880.68628874000012</v>
      </c>
      <c r="BP56" s="138">
        <v>886.86491193999996</v>
      </c>
      <c r="BQ56" s="138">
        <v>859.72773397999993</v>
      </c>
      <c r="BR56" s="138">
        <v>735.16706013999999</v>
      </c>
      <c r="BS56" s="138">
        <v>469.59270565999998</v>
      </c>
      <c r="BT56" s="138">
        <v>234.28937809000001</v>
      </c>
      <c r="BU56" s="138">
        <v>119.58597664999999</v>
      </c>
      <c r="BV56" s="138">
        <v>97.159200739999974</v>
      </c>
      <c r="BW56" s="138">
        <v>89.01216091000002</v>
      </c>
      <c r="BX56" s="138">
        <v>71.837741917024147</v>
      </c>
      <c r="BY56" s="138">
        <v>63.786691495389462</v>
      </c>
      <c r="BZ56" s="138">
        <v>56.980882742467458</v>
      </c>
      <c r="CA56" s="138">
        <v>50.151549001025018</v>
      </c>
      <c r="CB56" s="138">
        <v>42.671978464919015</v>
      </c>
      <c r="CC56" s="139">
        <v>34.944982553435608</v>
      </c>
    </row>
    <row r="57" spans="1:81" x14ac:dyDescent="0.4">
      <c r="A57" s="132"/>
      <c r="B57" s="49" t="s">
        <v>264</v>
      </c>
      <c r="C57" s="137" t="s">
        <v>221</v>
      </c>
      <c r="D57" s="138">
        <v>43.5</v>
      </c>
      <c r="E57" s="138">
        <v>65.5</v>
      </c>
      <c r="F57" s="138">
        <v>68.599999999999994</v>
      </c>
      <c r="G57" s="138">
        <v>63.3</v>
      </c>
      <c r="H57" s="138">
        <v>79.2</v>
      </c>
      <c r="I57" s="138">
        <v>84.9</v>
      </c>
      <c r="J57" s="138">
        <v>84.5</v>
      </c>
      <c r="K57" s="138">
        <v>99.6</v>
      </c>
      <c r="L57" s="138">
        <v>96.7</v>
      </c>
      <c r="M57" s="138">
        <v>111.4</v>
      </c>
      <c r="N57" s="138">
        <v>133.5</v>
      </c>
      <c r="O57" s="138">
        <v>130.6</v>
      </c>
      <c r="P57" s="138">
        <v>135</v>
      </c>
      <c r="Q57" s="138">
        <v>154.6</v>
      </c>
      <c r="R57" s="138">
        <v>161.5</v>
      </c>
      <c r="S57" s="138">
        <v>191.4</v>
      </c>
      <c r="T57" s="138">
        <v>200.9</v>
      </c>
      <c r="U57" s="138">
        <v>248.5</v>
      </c>
      <c r="V57" s="138">
        <v>261.8</v>
      </c>
      <c r="W57" s="138">
        <v>322.89999999999998</v>
      </c>
      <c r="X57" s="138">
        <v>348.4</v>
      </c>
      <c r="Y57" s="138">
        <v>382.7</v>
      </c>
      <c r="Z57" s="138">
        <v>373.7</v>
      </c>
      <c r="AA57" s="138">
        <v>322.7</v>
      </c>
      <c r="AB57" s="138">
        <v>290.60000000000002</v>
      </c>
      <c r="AC57" s="138">
        <v>306.26799999999997</v>
      </c>
      <c r="AD57" s="138">
        <v>345.32</v>
      </c>
      <c r="AE57" s="138">
        <v>425.15600000000001</v>
      </c>
      <c r="AF57" s="138">
        <v>496.142</v>
      </c>
      <c r="AG57" s="138">
        <v>585.375</v>
      </c>
      <c r="AH57" s="138">
        <v>696</v>
      </c>
      <c r="AI57" s="138">
        <v>655</v>
      </c>
      <c r="AJ57" s="138">
        <v>654</v>
      </c>
      <c r="AK57" s="138">
        <v>680</v>
      </c>
      <c r="AL57" s="138">
        <v>554</v>
      </c>
      <c r="AM57" s="138">
        <v>265</v>
      </c>
      <c r="AN57" s="138">
        <v>279</v>
      </c>
      <c r="AO57" s="138">
        <v>276</v>
      </c>
      <c r="AP57" s="138">
        <v>179</v>
      </c>
      <c r="AQ57" s="138">
        <v>193.001</v>
      </c>
      <c r="AR57" s="138">
        <v>191.96</v>
      </c>
      <c r="AS57" s="138">
        <v>203.69200000000001</v>
      </c>
      <c r="AT57" s="138">
        <v>216.292</v>
      </c>
      <c r="AU57" s="138">
        <v>273.512</v>
      </c>
      <c r="AV57" s="138">
        <v>364</v>
      </c>
      <c r="AW57" s="138">
        <v>365</v>
      </c>
      <c r="AX57" s="138">
        <v>341.84</v>
      </c>
      <c r="AY57" s="138">
        <v>12</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0</v>
      </c>
      <c r="BP57" s="138">
        <v>0</v>
      </c>
      <c r="BQ57" s="138">
        <v>0</v>
      </c>
      <c r="BR57" s="138">
        <v>0</v>
      </c>
      <c r="BS57" s="138">
        <v>0</v>
      </c>
      <c r="BT57" s="138">
        <v>0</v>
      </c>
      <c r="BU57" s="138">
        <v>0</v>
      </c>
      <c r="BV57" s="138">
        <v>0</v>
      </c>
      <c r="BW57" s="138">
        <v>0</v>
      </c>
      <c r="BX57" s="138">
        <v>0</v>
      </c>
      <c r="BY57" s="138">
        <v>0</v>
      </c>
      <c r="BZ57" s="138">
        <v>0</v>
      </c>
      <c r="CA57" s="138">
        <v>0</v>
      </c>
      <c r="CB57" s="138">
        <v>0</v>
      </c>
      <c r="CC57" s="139">
        <v>0</v>
      </c>
    </row>
    <row r="58" spans="1:81" x14ac:dyDescent="0.4">
      <c r="A58" s="132"/>
      <c r="B58" s="49" t="s">
        <v>265</v>
      </c>
      <c r="C58" s="137" t="s">
        <v>227</v>
      </c>
      <c r="D58" s="138">
        <v>0</v>
      </c>
      <c r="E58" s="138">
        <v>0</v>
      </c>
      <c r="F58" s="138">
        <v>0</v>
      </c>
      <c r="G58" s="138">
        <v>0</v>
      </c>
      <c r="H58" s="138">
        <v>0</v>
      </c>
      <c r="I58" s="138">
        <v>0</v>
      </c>
      <c r="J58" s="138">
        <v>0</v>
      </c>
      <c r="K58" s="138">
        <v>0</v>
      </c>
      <c r="L58" s="138">
        <v>0</v>
      </c>
      <c r="M58" s="138">
        <v>0</v>
      </c>
      <c r="N58" s="138">
        <v>0</v>
      </c>
      <c r="O58" s="138">
        <v>0</v>
      </c>
      <c r="P58" s="138">
        <v>0</v>
      </c>
      <c r="Q58" s="138">
        <v>0</v>
      </c>
      <c r="R58" s="138">
        <v>0</v>
      </c>
      <c r="S58" s="138">
        <v>0</v>
      </c>
      <c r="T58" s="138">
        <v>0</v>
      </c>
      <c r="U58" s="138">
        <v>0</v>
      </c>
      <c r="V58" s="138">
        <v>0</v>
      </c>
      <c r="W58" s="138">
        <v>0</v>
      </c>
      <c r="X58" s="138">
        <v>0</v>
      </c>
      <c r="Y58" s="138">
        <v>0</v>
      </c>
      <c r="Z58" s="138">
        <v>0</v>
      </c>
      <c r="AA58" s="138">
        <v>0</v>
      </c>
      <c r="AB58" s="138">
        <v>0</v>
      </c>
      <c r="AC58" s="138">
        <v>0</v>
      </c>
      <c r="AD58" s="138">
        <v>0</v>
      </c>
      <c r="AE58" s="138">
        <v>0</v>
      </c>
      <c r="AF58" s="138">
        <v>0</v>
      </c>
      <c r="AG58" s="138">
        <v>0</v>
      </c>
      <c r="AH58" s="138">
        <v>0</v>
      </c>
      <c r="AI58" s="138">
        <v>0</v>
      </c>
      <c r="AJ58" s="138">
        <v>0</v>
      </c>
      <c r="AK58" s="138">
        <v>0</v>
      </c>
      <c r="AL58" s="138">
        <v>0</v>
      </c>
      <c r="AM58" s="138">
        <v>0</v>
      </c>
      <c r="AN58" s="138">
        <v>0</v>
      </c>
      <c r="AO58" s="138">
        <v>0</v>
      </c>
      <c r="AP58" s="138">
        <v>0</v>
      </c>
      <c r="AQ58" s="138">
        <v>0</v>
      </c>
      <c r="AR58" s="138">
        <v>118</v>
      </c>
      <c r="AS58" s="138">
        <v>93</v>
      </c>
      <c r="AT58" s="138">
        <v>98.4</v>
      </c>
      <c r="AU58" s="138">
        <v>126.66799999999999</v>
      </c>
      <c r="AV58" s="138">
        <v>127.428</v>
      </c>
      <c r="AW58" s="138">
        <v>139.703</v>
      </c>
      <c r="AX58" s="138">
        <v>134.45699999999999</v>
      </c>
      <c r="AY58" s="138">
        <v>137.58500000000001</v>
      </c>
      <c r="AZ58" s="138">
        <v>134.505</v>
      </c>
      <c r="BA58" s="138">
        <v>128.536</v>
      </c>
      <c r="BB58" s="138">
        <v>142.53099999999998</v>
      </c>
      <c r="BC58" s="138">
        <v>129.44200000000001</v>
      </c>
      <c r="BD58" s="138">
        <v>126.22099999999999</v>
      </c>
      <c r="BE58" s="138">
        <v>136</v>
      </c>
      <c r="BF58" s="138">
        <v>135.53100000000001</v>
      </c>
      <c r="BG58" s="138">
        <v>154.86799999999999</v>
      </c>
      <c r="BH58" s="138">
        <v>160.81200000000001</v>
      </c>
      <c r="BI58" s="138">
        <v>190.72200000000001</v>
      </c>
      <c r="BJ58" s="138">
        <v>272.476</v>
      </c>
      <c r="BK58" s="138">
        <v>234.56</v>
      </c>
      <c r="BL58" s="138">
        <v>217.55500000000001</v>
      </c>
      <c r="BM58" s="138">
        <v>270.00200000000001</v>
      </c>
      <c r="BN58" s="138">
        <v>273.28648482000006</v>
      </c>
      <c r="BO58" s="138">
        <v>126.68199999999999</v>
      </c>
      <c r="BP58" s="138">
        <v>96.879000000000005</v>
      </c>
      <c r="BQ58" s="138">
        <v>8.7829999999999995</v>
      </c>
      <c r="BR58" s="138">
        <v>0</v>
      </c>
      <c r="BS58" s="138">
        <v>0</v>
      </c>
      <c r="BT58" s="138">
        <v>0</v>
      </c>
      <c r="BU58" s="138">
        <v>0</v>
      </c>
      <c r="BV58" s="138">
        <v>0</v>
      </c>
      <c r="BW58" s="138">
        <v>0</v>
      </c>
      <c r="BX58" s="138">
        <v>0</v>
      </c>
      <c r="BY58" s="138">
        <v>0</v>
      </c>
      <c r="BZ58" s="138">
        <v>0</v>
      </c>
      <c r="CA58" s="138">
        <v>0</v>
      </c>
      <c r="CB58" s="138">
        <v>0</v>
      </c>
      <c r="CC58" s="139">
        <v>0</v>
      </c>
    </row>
    <row r="59" spans="1:81" x14ac:dyDescent="0.4">
      <c r="A59" s="143"/>
      <c r="B59" s="49" t="s">
        <v>266</v>
      </c>
      <c r="C59" s="137" t="s">
        <v>218</v>
      </c>
      <c r="D59" s="138">
        <v>0</v>
      </c>
      <c r="E59" s="138">
        <v>0</v>
      </c>
      <c r="F59" s="138">
        <v>0</v>
      </c>
      <c r="G59" s="138">
        <v>0</v>
      </c>
      <c r="H59" s="138">
        <v>0</v>
      </c>
      <c r="I59" s="138">
        <v>0</v>
      </c>
      <c r="J59" s="138">
        <v>0</v>
      </c>
      <c r="K59" s="138">
        <v>0</v>
      </c>
      <c r="L59" s="138">
        <v>0</v>
      </c>
      <c r="M59" s="138">
        <v>0</v>
      </c>
      <c r="N59" s="138">
        <v>0</v>
      </c>
      <c r="O59" s="138">
        <v>0</v>
      </c>
      <c r="P59" s="138">
        <v>0</v>
      </c>
      <c r="Q59" s="138">
        <v>0</v>
      </c>
      <c r="R59" s="138">
        <v>0</v>
      </c>
      <c r="S59" s="138">
        <v>0</v>
      </c>
      <c r="T59" s="138">
        <v>0</v>
      </c>
      <c r="U59" s="138">
        <v>0</v>
      </c>
      <c r="V59" s="138">
        <v>0</v>
      </c>
      <c r="W59" s="138">
        <v>0</v>
      </c>
      <c r="X59" s="138">
        <v>0</v>
      </c>
      <c r="Y59" s="138">
        <v>0</v>
      </c>
      <c r="Z59" s="138">
        <v>0</v>
      </c>
      <c r="AA59" s="138">
        <v>0</v>
      </c>
      <c r="AB59" s="138">
        <v>0</v>
      </c>
      <c r="AC59" s="138">
        <v>0</v>
      </c>
      <c r="AD59" s="138">
        <v>0</v>
      </c>
      <c r="AE59" s="138">
        <v>0</v>
      </c>
      <c r="AF59" s="138">
        <v>0</v>
      </c>
      <c r="AG59" s="138">
        <v>0</v>
      </c>
      <c r="AH59" s="138">
        <v>0</v>
      </c>
      <c r="AI59" s="138">
        <v>0</v>
      </c>
      <c r="AJ59" s="138">
        <v>0</v>
      </c>
      <c r="AK59" s="138">
        <v>0</v>
      </c>
      <c r="AL59" s="138">
        <v>0</v>
      </c>
      <c r="AM59" s="138">
        <v>0</v>
      </c>
      <c r="AN59" s="138">
        <v>0</v>
      </c>
      <c r="AO59" s="138">
        <v>0</v>
      </c>
      <c r="AP59" s="138">
        <v>1</v>
      </c>
      <c r="AQ59" s="138">
        <v>0.68200000000000005</v>
      </c>
      <c r="AR59" s="138">
        <v>0.71099999999999997</v>
      </c>
      <c r="AS59" s="138">
        <v>0.05</v>
      </c>
      <c r="AT59" s="138">
        <v>4.3999999999999997E-2</v>
      </c>
      <c r="AU59" s="138">
        <v>1.0529999999999999</v>
      </c>
      <c r="AV59" s="138">
        <v>1.0680000000000001</v>
      </c>
      <c r="AW59" s="138">
        <v>2.0219999999999998</v>
      </c>
      <c r="AX59" s="138">
        <v>1.901</v>
      </c>
      <c r="AY59" s="138">
        <v>2.9769999999999999</v>
      </c>
      <c r="AZ59" s="138">
        <v>2.5939999999999999</v>
      </c>
      <c r="BA59" s="138">
        <v>3.1680000000000001</v>
      </c>
      <c r="BB59" s="138">
        <v>4.3739999999999997</v>
      </c>
      <c r="BC59" s="138">
        <v>6.6749999999999998</v>
      </c>
      <c r="BD59" s="138">
        <v>1.966</v>
      </c>
      <c r="BE59" s="138">
        <v>8.6959999999999997</v>
      </c>
      <c r="BF59" s="138">
        <v>7.1639999999999997</v>
      </c>
      <c r="BG59" s="138">
        <v>5.907</v>
      </c>
      <c r="BH59" s="138">
        <v>7.7169999999999996</v>
      </c>
      <c r="BI59" s="138">
        <v>8.1300000000000008</v>
      </c>
      <c r="BJ59" s="138">
        <v>9.604000000000001</v>
      </c>
      <c r="BK59" s="138">
        <v>12.0015</v>
      </c>
      <c r="BL59" s="138">
        <v>16.099019999999999</v>
      </c>
      <c r="BM59" s="138">
        <v>16.099019999999999</v>
      </c>
      <c r="BN59" s="138">
        <v>16.099019999999999</v>
      </c>
      <c r="BO59" s="138">
        <v>16.098934999999997</v>
      </c>
      <c r="BP59" s="138">
        <v>16.099</v>
      </c>
      <c r="BQ59" s="138">
        <v>16.099019999999999</v>
      </c>
      <c r="BR59" s="138">
        <v>16.099020000000042</v>
      </c>
      <c r="BS59" s="138">
        <v>13.170465000000043</v>
      </c>
      <c r="BT59" s="138">
        <v>0</v>
      </c>
      <c r="BU59" s="138">
        <v>0</v>
      </c>
      <c r="BV59" s="138">
        <v>0</v>
      </c>
      <c r="BW59" s="138">
        <v>0</v>
      </c>
      <c r="BX59" s="138">
        <v>0</v>
      </c>
      <c r="BY59" s="138">
        <v>0</v>
      </c>
      <c r="BZ59" s="138">
        <v>0</v>
      </c>
      <c r="CA59" s="138">
        <v>0</v>
      </c>
      <c r="CB59" s="138">
        <v>0</v>
      </c>
      <c r="CC59" s="139">
        <v>0</v>
      </c>
    </row>
    <row r="60" spans="1:81" x14ac:dyDescent="0.4">
      <c r="A60" s="132"/>
      <c r="B60" s="49" t="s">
        <v>33</v>
      </c>
      <c r="D60" s="138">
        <f t="shared" ref="D60:AI60" si="10">SUM(D61:D62)</f>
        <v>176.4</v>
      </c>
      <c r="E60" s="138">
        <f t="shared" si="10"/>
        <v>248.9</v>
      </c>
      <c r="F60" s="138">
        <f t="shared" si="10"/>
        <v>248.6</v>
      </c>
      <c r="G60" s="138">
        <f t="shared" si="10"/>
        <v>275.2</v>
      </c>
      <c r="H60" s="138">
        <f t="shared" si="10"/>
        <v>315.5</v>
      </c>
      <c r="I60" s="138">
        <f t="shared" si="10"/>
        <v>334.1</v>
      </c>
      <c r="J60" s="138">
        <f t="shared" si="10"/>
        <v>348.1</v>
      </c>
      <c r="K60" s="138">
        <f t="shared" si="10"/>
        <v>432.5</v>
      </c>
      <c r="L60" s="138">
        <f t="shared" si="10"/>
        <v>447.9</v>
      </c>
      <c r="M60" s="138">
        <f t="shared" si="10"/>
        <v>482.1</v>
      </c>
      <c r="N60" s="138">
        <f t="shared" si="10"/>
        <v>617.4</v>
      </c>
      <c r="O60" s="138">
        <f t="shared" si="10"/>
        <v>657</v>
      </c>
      <c r="P60" s="138">
        <f t="shared" si="10"/>
        <v>676.9</v>
      </c>
      <c r="Q60" s="138">
        <f t="shared" si="10"/>
        <v>783.9</v>
      </c>
      <c r="R60" s="138">
        <f t="shared" si="10"/>
        <v>807.1</v>
      </c>
      <c r="S60" s="138">
        <f t="shared" si="10"/>
        <v>958.8</v>
      </c>
      <c r="T60" s="138">
        <f t="shared" si="10"/>
        <v>1014.7</v>
      </c>
      <c r="U60" s="138">
        <f t="shared" si="10"/>
        <v>1237.8</v>
      </c>
      <c r="V60" s="138">
        <f t="shared" si="10"/>
        <v>1271.5999999999999</v>
      </c>
      <c r="W60" s="138">
        <f t="shared" si="10"/>
        <v>1384.6</v>
      </c>
      <c r="X60" s="138">
        <f t="shared" si="10"/>
        <v>1543.3</v>
      </c>
      <c r="Y60" s="138">
        <f t="shared" si="10"/>
        <v>1626.9</v>
      </c>
      <c r="Z60" s="138">
        <f t="shared" si="10"/>
        <v>1785.2</v>
      </c>
      <c r="AA60" s="138">
        <f t="shared" si="10"/>
        <v>2068.1999999999998</v>
      </c>
      <c r="AB60" s="138">
        <f t="shared" si="10"/>
        <v>2395.6</v>
      </c>
      <c r="AC60" s="138">
        <f t="shared" si="10"/>
        <v>2779.8</v>
      </c>
      <c r="AD60" s="138">
        <f t="shared" si="10"/>
        <v>3609</v>
      </c>
      <c r="AE60" s="138">
        <f t="shared" si="10"/>
        <v>4824.8999999999996</v>
      </c>
      <c r="AF60" s="138">
        <f t="shared" si="10"/>
        <v>5687.1</v>
      </c>
      <c r="AG60" s="138">
        <f t="shared" si="10"/>
        <v>6627.5</v>
      </c>
      <c r="AH60" s="138">
        <f t="shared" si="10"/>
        <v>7589</v>
      </c>
      <c r="AI60" s="138">
        <f t="shared" si="10"/>
        <v>8852</v>
      </c>
      <c r="AJ60" s="138">
        <f t="shared" ref="AJ60:BO60" si="11">SUM(AJ61:AJ62)</f>
        <v>10564</v>
      </c>
      <c r="AK60" s="138">
        <f t="shared" si="11"/>
        <v>12165</v>
      </c>
      <c r="AL60" s="138">
        <f t="shared" si="11"/>
        <v>13589</v>
      </c>
      <c r="AM60" s="138">
        <f t="shared" si="11"/>
        <v>14654</v>
      </c>
      <c r="AN60" s="138">
        <f t="shared" si="11"/>
        <v>15307</v>
      </c>
      <c r="AO60" s="138">
        <f t="shared" si="11"/>
        <v>16625</v>
      </c>
      <c r="AP60" s="138">
        <f t="shared" si="11"/>
        <v>17816.453000000001</v>
      </c>
      <c r="AQ60" s="138">
        <f t="shared" si="11"/>
        <v>18685.544999999998</v>
      </c>
      <c r="AR60" s="138">
        <f t="shared" si="11"/>
        <v>19273.72</v>
      </c>
      <c r="AS60" s="138">
        <f t="shared" si="11"/>
        <v>20731.936000000002</v>
      </c>
      <c r="AT60" s="138">
        <f t="shared" si="11"/>
        <v>22734.863000000001</v>
      </c>
      <c r="AU60" s="138">
        <f t="shared" si="11"/>
        <v>25578.864000000001</v>
      </c>
      <c r="AV60" s="138">
        <f t="shared" si="11"/>
        <v>26741.489000000001</v>
      </c>
      <c r="AW60" s="138">
        <f t="shared" si="11"/>
        <v>28219.280000000002</v>
      </c>
      <c r="AX60" s="138">
        <f t="shared" si="11"/>
        <v>28779.506000000001</v>
      </c>
      <c r="AY60" s="138">
        <f t="shared" si="11"/>
        <v>29998.344000000005</v>
      </c>
      <c r="AZ60" s="138">
        <f t="shared" si="11"/>
        <v>32024.285999999996</v>
      </c>
      <c r="BA60" s="138">
        <f t="shared" si="11"/>
        <v>33586</v>
      </c>
      <c r="BB60" s="138">
        <f t="shared" si="11"/>
        <v>35603.290999999997</v>
      </c>
      <c r="BC60" s="138">
        <f t="shared" si="11"/>
        <v>37802.438000000002</v>
      </c>
      <c r="BD60" s="138">
        <f t="shared" si="11"/>
        <v>38745.199999999997</v>
      </c>
      <c r="BE60" s="138">
        <f t="shared" si="11"/>
        <v>41921.603135450001</v>
      </c>
      <c r="BF60" s="138">
        <f t="shared" si="11"/>
        <v>44367.258565528275</v>
      </c>
      <c r="BG60" s="138">
        <f t="shared" si="11"/>
        <v>46506.352382756908</v>
      </c>
      <c r="BH60" s="138">
        <f t="shared" si="11"/>
        <v>48801.804999999993</v>
      </c>
      <c r="BI60" s="138">
        <f t="shared" si="11"/>
        <v>51422.462685709994</v>
      </c>
      <c r="BJ60" s="138">
        <f t="shared" si="11"/>
        <v>53663.45674691999</v>
      </c>
      <c r="BK60" s="138">
        <f t="shared" si="11"/>
        <v>57593.742352232308</v>
      </c>
      <c r="BL60" s="138">
        <f t="shared" si="11"/>
        <v>61584.34965923</v>
      </c>
      <c r="BM60" s="138">
        <f t="shared" si="11"/>
        <v>66895.841990320012</v>
      </c>
      <c r="BN60" s="138">
        <f t="shared" si="11"/>
        <v>69835.141333070002</v>
      </c>
      <c r="BO60" s="138">
        <f t="shared" si="11"/>
        <v>74150.519898250001</v>
      </c>
      <c r="BP60" s="138">
        <f t="shared" ref="BP60:CC60" si="12">SUM(BP61:BP62)</f>
        <v>79809.006438810029</v>
      </c>
      <c r="BQ60" s="138">
        <f t="shared" si="12"/>
        <v>83110.340476999991</v>
      </c>
      <c r="BR60" s="138">
        <f t="shared" si="12"/>
        <v>86515.830874880034</v>
      </c>
      <c r="BS60" s="138">
        <f t="shared" si="12"/>
        <v>89367.86147389999</v>
      </c>
      <c r="BT60" s="138">
        <f t="shared" si="12"/>
        <v>91580.290263549934</v>
      </c>
      <c r="BU60" s="138">
        <f t="shared" si="12"/>
        <v>93800.446975290019</v>
      </c>
      <c r="BV60" s="138">
        <f t="shared" si="12"/>
        <v>96743.369584550004</v>
      </c>
      <c r="BW60" s="138">
        <f t="shared" si="12"/>
        <v>98797.419040459979</v>
      </c>
      <c r="BX60" s="138">
        <f t="shared" si="12"/>
        <v>101197.79597067853</v>
      </c>
      <c r="BY60" s="138">
        <f t="shared" si="12"/>
        <v>105323.86061561243</v>
      </c>
      <c r="BZ60" s="138">
        <f t="shared" si="12"/>
        <v>111726.18826129058</v>
      </c>
      <c r="CA60" s="138">
        <f t="shared" si="12"/>
        <v>117656.63054847112</v>
      </c>
      <c r="CB60" s="138">
        <f t="shared" si="12"/>
        <v>123063.65985967471</v>
      </c>
      <c r="CC60" s="139">
        <f t="shared" si="12"/>
        <v>129145.4411391613</v>
      </c>
    </row>
    <row r="61" spans="1:81" x14ac:dyDescent="0.4">
      <c r="A61" s="132"/>
      <c r="B61" s="65" t="s">
        <v>224</v>
      </c>
      <c r="C61" s="137" t="s">
        <v>221</v>
      </c>
      <c r="D61" s="138">
        <v>176.4</v>
      </c>
      <c r="E61" s="138">
        <v>248.9</v>
      </c>
      <c r="F61" s="138">
        <v>248.6</v>
      </c>
      <c r="G61" s="138">
        <v>275.2</v>
      </c>
      <c r="H61" s="138">
        <v>315.5</v>
      </c>
      <c r="I61" s="138">
        <v>334.1</v>
      </c>
      <c r="J61" s="138">
        <v>348.1</v>
      </c>
      <c r="K61" s="138">
        <v>432.5</v>
      </c>
      <c r="L61" s="138">
        <v>447.9</v>
      </c>
      <c r="M61" s="138">
        <v>482.1</v>
      </c>
      <c r="N61" s="138">
        <v>617.4</v>
      </c>
      <c r="O61" s="138">
        <v>657</v>
      </c>
      <c r="P61" s="138">
        <v>676.9</v>
      </c>
      <c r="Q61" s="138">
        <v>783.9</v>
      </c>
      <c r="R61" s="138">
        <v>807.1</v>
      </c>
      <c r="S61" s="138">
        <v>958.8</v>
      </c>
      <c r="T61" s="138">
        <v>1014.7</v>
      </c>
      <c r="U61" s="138">
        <v>1237.8</v>
      </c>
      <c r="V61" s="138">
        <v>1271.5999999999999</v>
      </c>
      <c r="W61" s="138">
        <v>1384.6</v>
      </c>
      <c r="X61" s="138">
        <v>1543.3</v>
      </c>
      <c r="Y61" s="138">
        <v>1626.9</v>
      </c>
      <c r="Z61" s="138">
        <v>1777.8</v>
      </c>
      <c r="AA61" s="138">
        <v>2045.3</v>
      </c>
      <c r="AB61" s="138">
        <v>2368.6</v>
      </c>
      <c r="AC61" s="138">
        <v>2752</v>
      </c>
      <c r="AD61" s="138">
        <v>3578.4</v>
      </c>
      <c r="AE61" s="138">
        <v>4791</v>
      </c>
      <c r="AF61" s="138">
        <v>5651.3</v>
      </c>
      <c r="AG61" s="138">
        <v>6591.6</v>
      </c>
      <c r="AH61" s="138">
        <v>7552</v>
      </c>
      <c r="AI61" s="138">
        <v>8816</v>
      </c>
      <c r="AJ61" s="138">
        <v>10526</v>
      </c>
      <c r="AK61" s="138">
        <v>12126</v>
      </c>
      <c r="AL61" s="138">
        <v>13549</v>
      </c>
      <c r="AM61" s="138">
        <v>14613</v>
      </c>
      <c r="AN61" s="138">
        <v>15268</v>
      </c>
      <c r="AO61" s="138">
        <v>16584</v>
      </c>
      <c r="AP61" s="138">
        <v>17779.453000000001</v>
      </c>
      <c r="AQ61" s="138">
        <v>18648.391</v>
      </c>
      <c r="AR61" s="138">
        <v>19237.593000000001</v>
      </c>
      <c r="AS61" s="138">
        <v>20697.363000000001</v>
      </c>
      <c r="AT61" s="138">
        <v>22699.034</v>
      </c>
      <c r="AU61" s="138">
        <v>25543.024000000001</v>
      </c>
      <c r="AV61" s="138">
        <v>26705.927</v>
      </c>
      <c r="AW61" s="138">
        <v>28183.114000000001</v>
      </c>
      <c r="AX61" s="138">
        <v>28744.81</v>
      </c>
      <c r="AY61" s="138">
        <v>29962.569000000003</v>
      </c>
      <c r="AZ61" s="138">
        <v>31994.560999999998</v>
      </c>
      <c r="BA61" s="138">
        <v>33556.756999999998</v>
      </c>
      <c r="BB61" s="138">
        <v>35574.510999999999</v>
      </c>
      <c r="BC61" s="138">
        <v>37774.760999999999</v>
      </c>
      <c r="BD61" s="138">
        <v>38717.656999999999</v>
      </c>
      <c r="BE61" s="138">
        <v>41893.0018538</v>
      </c>
      <c r="BF61" s="138">
        <v>44338.400971748277</v>
      </c>
      <c r="BG61" s="138">
        <v>46476.654559836905</v>
      </c>
      <c r="BH61" s="138">
        <v>48771.517999999996</v>
      </c>
      <c r="BI61" s="138">
        <v>51391.939927299994</v>
      </c>
      <c r="BJ61" s="138">
        <v>53629.367547699992</v>
      </c>
      <c r="BK61" s="138">
        <v>57554.148143162311</v>
      </c>
      <c r="BL61" s="138">
        <v>61539.334872430001</v>
      </c>
      <c r="BM61" s="138">
        <v>66848.160442100008</v>
      </c>
      <c r="BN61" s="138">
        <v>69777.042747119995</v>
      </c>
      <c r="BO61" s="138">
        <v>74087.953530660001</v>
      </c>
      <c r="BP61" s="138">
        <v>79733.982094140025</v>
      </c>
      <c r="BQ61" s="138">
        <v>83014.68745279999</v>
      </c>
      <c r="BR61" s="138">
        <v>86427.717724600036</v>
      </c>
      <c r="BS61" s="138">
        <v>89274.966169329986</v>
      </c>
      <c r="BT61" s="138">
        <v>91481.012978129933</v>
      </c>
      <c r="BU61" s="138">
        <v>93695.825169830016</v>
      </c>
      <c r="BV61" s="138">
        <v>96630.245524619997</v>
      </c>
      <c r="BW61" s="138">
        <v>98678.755629419975</v>
      </c>
      <c r="BX61" s="138">
        <v>101038.58716470169</v>
      </c>
      <c r="BY61" s="138">
        <v>105018.18199433113</v>
      </c>
      <c r="BZ61" s="138">
        <v>111478.27914113173</v>
      </c>
      <c r="CA61" s="138">
        <v>117415.83102836268</v>
      </c>
      <c r="CB61" s="138">
        <v>122820.94696000348</v>
      </c>
      <c r="CC61" s="139">
        <v>128870.07817897048</v>
      </c>
    </row>
    <row r="62" spans="1:81" x14ac:dyDescent="0.4">
      <c r="A62" s="132"/>
      <c r="B62" s="65" t="s">
        <v>225</v>
      </c>
      <c r="C62" s="137" t="s">
        <v>218</v>
      </c>
      <c r="D62" s="138">
        <v>0</v>
      </c>
      <c r="E62" s="138">
        <v>0</v>
      </c>
      <c r="F62" s="138">
        <v>0</v>
      </c>
      <c r="G62" s="138">
        <v>0</v>
      </c>
      <c r="H62" s="138">
        <v>0</v>
      </c>
      <c r="I62" s="138">
        <v>0</v>
      </c>
      <c r="J62" s="138">
        <v>0</v>
      </c>
      <c r="K62" s="138">
        <v>0</v>
      </c>
      <c r="L62" s="138">
        <v>0</v>
      </c>
      <c r="M62" s="138">
        <v>0</v>
      </c>
      <c r="N62" s="138">
        <v>0</v>
      </c>
      <c r="O62" s="138">
        <v>0</v>
      </c>
      <c r="P62" s="138">
        <v>0</v>
      </c>
      <c r="Q62" s="138">
        <v>0</v>
      </c>
      <c r="R62" s="138">
        <v>0</v>
      </c>
      <c r="S62" s="138">
        <v>0</v>
      </c>
      <c r="T62" s="138">
        <v>0</v>
      </c>
      <c r="U62" s="138">
        <v>0</v>
      </c>
      <c r="V62" s="138">
        <v>0</v>
      </c>
      <c r="W62" s="138">
        <v>0</v>
      </c>
      <c r="X62" s="138">
        <v>0</v>
      </c>
      <c r="Y62" s="138">
        <v>0</v>
      </c>
      <c r="Z62" s="138">
        <v>7.4</v>
      </c>
      <c r="AA62" s="138">
        <v>22.9</v>
      </c>
      <c r="AB62" s="138">
        <v>27</v>
      </c>
      <c r="AC62" s="138">
        <v>27.8</v>
      </c>
      <c r="AD62" s="138">
        <v>30.6</v>
      </c>
      <c r="AE62" s="138">
        <v>33.9</v>
      </c>
      <c r="AF62" s="138">
        <v>35.799999999999997</v>
      </c>
      <c r="AG62" s="138">
        <v>35.9</v>
      </c>
      <c r="AH62" s="138">
        <v>37</v>
      </c>
      <c r="AI62" s="138">
        <v>36</v>
      </c>
      <c r="AJ62" s="138">
        <v>38</v>
      </c>
      <c r="AK62" s="138">
        <v>39</v>
      </c>
      <c r="AL62" s="138">
        <v>40</v>
      </c>
      <c r="AM62" s="138">
        <v>41</v>
      </c>
      <c r="AN62" s="138">
        <v>39</v>
      </c>
      <c r="AO62" s="138">
        <v>41</v>
      </c>
      <c r="AP62" s="138">
        <v>37</v>
      </c>
      <c r="AQ62" s="138">
        <v>37.154000000000003</v>
      </c>
      <c r="AR62" s="138">
        <v>36.127000000000002</v>
      </c>
      <c r="AS62" s="138">
        <v>34.573</v>
      </c>
      <c r="AT62" s="138">
        <v>35.829000000000001</v>
      </c>
      <c r="AU62" s="138">
        <v>35.840000000000003</v>
      </c>
      <c r="AV62" s="138">
        <v>35.561999999999998</v>
      </c>
      <c r="AW62" s="138">
        <v>36.165999999999997</v>
      </c>
      <c r="AX62" s="138">
        <v>34.695999999999998</v>
      </c>
      <c r="AY62" s="138">
        <v>35.774999999999999</v>
      </c>
      <c r="AZ62" s="138">
        <v>29.725000000000001</v>
      </c>
      <c r="BA62" s="138">
        <v>29.242999999999999</v>
      </c>
      <c r="BB62" s="138">
        <v>28.78</v>
      </c>
      <c r="BC62" s="138">
        <v>27.677</v>
      </c>
      <c r="BD62" s="138">
        <v>27.542999999999999</v>
      </c>
      <c r="BE62" s="138">
        <v>28.601281650000001</v>
      </c>
      <c r="BF62" s="138">
        <v>28.857593779999998</v>
      </c>
      <c r="BG62" s="138">
        <v>29.69782292</v>
      </c>
      <c r="BH62" s="138">
        <v>30.286999999999999</v>
      </c>
      <c r="BI62" s="138">
        <v>30.522758409999998</v>
      </c>
      <c r="BJ62" s="138">
        <v>34.089199220000005</v>
      </c>
      <c r="BK62" s="138">
        <v>39.594209070000005</v>
      </c>
      <c r="BL62" s="138">
        <v>45.014786799999996</v>
      </c>
      <c r="BM62" s="138">
        <v>47.681548220000018</v>
      </c>
      <c r="BN62" s="138">
        <v>58.09858595</v>
      </c>
      <c r="BO62" s="138">
        <v>62.566367589999992</v>
      </c>
      <c r="BP62" s="138">
        <v>75.024344669999962</v>
      </c>
      <c r="BQ62" s="138">
        <v>95.653024200000061</v>
      </c>
      <c r="BR62" s="138">
        <v>88.113150280000013</v>
      </c>
      <c r="BS62" s="138">
        <v>92.895304570000008</v>
      </c>
      <c r="BT62" s="138">
        <v>99.277285419999984</v>
      </c>
      <c r="BU62" s="138">
        <v>104.62180545999999</v>
      </c>
      <c r="BV62" s="138">
        <v>113.12405992999996</v>
      </c>
      <c r="BW62" s="138">
        <v>118.66341103999997</v>
      </c>
      <c r="BX62" s="138">
        <v>159.20880597684425</v>
      </c>
      <c r="BY62" s="138">
        <v>305.67862128129758</v>
      </c>
      <c r="BZ62" s="138">
        <v>247.90912015884049</v>
      </c>
      <c r="CA62" s="138">
        <v>240.79952010843905</v>
      </c>
      <c r="CB62" s="138">
        <v>242.71289967123369</v>
      </c>
      <c r="CC62" s="139">
        <v>275.36296019082192</v>
      </c>
    </row>
    <row r="63" spans="1:81" ht="26.25" customHeight="1" x14ac:dyDescent="0.4">
      <c r="A63" s="132"/>
      <c r="B63" s="49" t="s">
        <v>267</v>
      </c>
      <c r="C63" s="137" t="s">
        <v>221</v>
      </c>
      <c r="D63" s="138">
        <v>0</v>
      </c>
      <c r="E63" s="138">
        <v>0</v>
      </c>
      <c r="F63" s="138">
        <v>0</v>
      </c>
      <c r="G63" s="138">
        <v>0</v>
      </c>
      <c r="H63" s="138">
        <v>0</v>
      </c>
      <c r="I63" s="138">
        <v>0</v>
      </c>
      <c r="J63" s="138">
        <v>0</v>
      </c>
      <c r="K63" s="138">
        <v>0</v>
      </c>
      <c r="L63" s="138">
        <v>0</v>
      </c>
      <c r="M63" s="138">
        <v>0</v>
      </c>
      <c r="N63" s="138">
        <v>0</v>
      </c>
      <c r="O63" s="138">
        <v>0</v>
      </c>
      <c r="P63" s="138">
        <v>0</v>
      </c>
      <c r="Q63" s="138">
        <v>0</v>
      </c>
      <c r="R63" s="138">
        <v>0</v>
      </c>
      <c r="S63" s="138">
        <v>0</v>
      </c>
      <c r="T63" s="138">
        <v>0</v>
      </c>
      <c r="U63" s="138">
        <v>0</v>
      </c>
      <c r="V63" s="138">
        <v>0</v>
      </c>
      <c r="W63" s="138">
        <v>0</v>
      </c>
      <c r="X63" s="138">
        <v>0</v>
      </c>
      <c r="Y63" s="138">
        <v>0</v>
      </c>
      <c r="Z63" s="138">
        <v>0</v>
      </c>
      <c r="AA63" s="138">
        <v>0</v>
      </c>
      <c r="AB63" s="138">
        <v>0</v>
      </c>
      <c r="AC63" s="138">
        <v>0</v>
      </c>
      <c r="AD63" s="138">
        <v>0</v>
      </c>
      <c r="AE63" s="138">
        <v>0</v>
      </c>
      <c r="AF63" s="138">
        <v>0</v>
      </c>
      <c r="AG63" s="138">
        <v>0</v>
      </c>
      <c r="AH63" s="138">
        <v>0</v>
      </c>
      <c r="AI63" s="138">
        <v>0</v>
      </c>
      <c r="AJ63" s="138">
        <v>0</v>
      </c>
      <c r="AK63" s="138">
        <v>0</v>
      </c>
      <c r="AL63" s="138">
        <v>0</v>
      </c>
      <c r="AM63" s="138">
        <v>0</v>
      </c>
      <c r="AN63" s="138">
        <v>0</v>
      </c>
      <c r="AO63" s="138">
        <v>0</v>
      </c>
      <c r="AP63" s="138">
        <v>0</v>
      </c>
      <c r="AQ63" s="138">
        <v>0</v>
      </c>
      <c r="AR63" s="138">
        <v>0</v>
      </c>
      <c r="AS63" s="138">
        <v>0</v>
      </c>
      <c r="AT63" s="138">
        <v>0</v>
      </c>
      <c r="AU63" s="138">
        <v>0</v>
      </c>
      <c r="AV63" s="138">
        <v>0</v>
      </c>
      <c r="AW63" s="138">
        <v>0</v>
      </c>
      <c r="AX63" s="138">
        <v>0</v>
      </c>
      <c r="AY63" s="138">
        <v>0</v>
      </c>
      <c r="AZ63" s="138">
        <v>0</v>
      </c>
      <c r="BA63" s="138">
        <v>0</v>
      </c>
      <c r="BB63" s="138">
        <v>0</v>
      </c>
      <c r="BC63" s="138">
        <v>0</v>
      </c>
      <c r="BD63" s="138">
        <v>0</v>
      </c>
      <c r="BE63" s="138">
        <v>0</v>
      </c>
      <c r="BF63" s="138">
        <v>0</v>
      </c>
      <c r="BG63" s="138">
        <v>0</v>
      </c>
      <c r="BH63" s="138">
        <v>0</v>
      </c>
      <c r="BI63" s="138">
        <v>0</v>
      </c>
      <c r="BJ63" s="138">
        <v>0</v>
      </c>
      <c r="BK63" s="138">
        <v>0</v>
      </c>
      <c r="BL63" s="138">
        <v>9.8403037599999994</v>
      </c>
      <c r="BM63" s="138">
        <v>0.25143872</v>
      </c>
      <c r="BN63" s="138">
        <v>-1.7732257699999998</v>
      </c>
      <c r="BO63" s="138">
        <v>5.1625466999999992</v>
      </c>
      <c r="BP63" s="138">
        <v>2.0412564999999998</v>
      </c>
      <c r="BQ63" s="138">
        <v>2.5456364999999996</v>
      </c>
      <c r="BR63" s="138">
        <v>1.8016614399999999</v>
      </c>
      <c r="BS63" s="138">
        <v>2.7500172299999996</v>
      </c>
      <c r="BT63" s="138">
        <v>1.9444570200000002</v>
      </c>
      <c r="BU63" s="138">
        <v>3.2643377500000001</v>
      </c>
      <c r="BV63" s="138">
        <v>2.8693859899999996</v>
      </c>
      <c r="BW63" s="138">
        <v>3.3017055800000001</v>
      </c>
      <c r="BX63" s="138">
        <v>2.5139789686095</v>
      </c>
      <c r="BY63" s="138">
        <v>3.3017055800000001</v>
      </c>
      <c r="BZ63" s="138">
        <v>3.3017055800000001</v>
      </c>
      <c r="CA63" s="138">
        <v>3.3017055800000001</v>
      </c>
      <c r="CB63" s="138">
        <v>3.3017055800000001</v>
      </c>
      <c r="CC63" s="139">
        <v>3.3017055800000001</v>
      </c>
    </row>
    <row r="64" spans="1:81" x14ac:dyDescent="0.4">
      <c r="A64" s="132"/>
      <c r="B64" s="49" t="s">
        <v>268</v>
      </c>
      <c r="C64" s="137" t="s">
        <v>221</v>
      </c>
      <c r="D64" s="138">
        <v>0</v>
      </c>
      <c r="E64" s="138">
        <v>0</v>
      </c>
      <c r="F64" s="138">
        <v>0</v>
      </c>
      <c r="G64" s="138">
        <v>0</v>
      </c>
      <c r="H64" s="138">
        <v>0</v>
      </c>
      <c r="I64" s="138">
        <v>0</v>
      </c>
      <c r="J64" s="138">
        <v>0</v>
      </c>
      <c r="K64" s="138">
        <v>0</v>
      </c>
      <c r="L64" s="138">
        <v>0</v>
      </c>
      <c r="M64" s="138">
        <v>0</v>
      </c>
      <c r="N64" s="138">
        <v>0</v>
      </c>
      <c r="O64" s="138">
        <v>0</v>
      </c>
      <c r="P64" s="138">
        <v>0</v>
      </c>
      <c r="Q64" s="138">
        <v>0</v>
      </c>
      <c r="R64" s="138">
        <v>0</v>
      </c>
      <c r="S64" s="138">
        <v>0</v>
      </c>
      <c r="T64" s="138">
        <v>0</v>
      </c>
      <c r="U64" s="138">
        <v>0</v>
      </c>
      <c r="V64" s="138">
        <v>0</v>
      </c>
      <c r="W64" s="138">
        <v>0</v>
      </c>
      <c r="X64" s="138">
        <v>0</v>
      </c>
      <c r="Y64" s="138">
        <v>0</v>
      </c>
      <c r="Z64" s="138">
        <v>0</v>
      </c>
      <c r="AA64" s="138">
        <v>0</v>
      </c>
      <c r="AB64" s="138">
        <v>0</v>
      </c>
      <c r="AC64" s="138">
        <v>0</v>
      </c>
      <c r="AD64" s="138">
        <v>0</v>
      </c>
      <c r="AE64" s="138">
        <v>0</v>
      </c>
      <c r="AF64" s="138">
        <v>0</v>
      </c>
      <c r="AG64" s="138">
        <v>0</v>
      </c>
      <c r="AH64" s="138">
        <v>0</v>
      </c>
      <c r="AI64" s="138">
        <v>0</v>
      </c>
      <c r="AJ64" s="138">
        <v>0</v>
      </c>
      <c r="AK64" s="138">
        <v>0</v>
      </c>
      <c r="AL64" s="138">
        <v>0</v>
      </c>
      <c r="AM64" s="138">
        <v>0</v>
      </c>
      <c r="AN64" s="138">
        <v>0</v>
      </c>
      <c r="AO64" s="138">
        <v>0</v>
      </c>
      <c r="AP64" s="138">
        <v>0</v>
      </c>
      <c r="AQ64" s="138">
        <v>193</v>
      </c>
      <c r="AR64" s="138">
        <v>250</v>
      </c>
      <c r="AS64" s="138">
        <v>286</v>
      </c>
      <c r="AT64" s="138">
        <v>314</v>
      </c>
      <c r="AU64" s="138">
        <v>408</v>
      </c>
      <c r="AV64" s="138">
        <v>434</v>
      </c>
      <c r="AW64" s="138">
        <v>416</v>
      </c>
      <c r="AX64" s="138">
        <v>480</v>
      </c>
      <c r="AY64" s="138">
        <v>524.29999999999995</v>
      </c>
      <c r="AZ64" s="138">
        <v>340.8</v>
      </c>
      <c r="BA64" s="138">
        <v>502</v>
      </c>
      <c r="BB64" s="138">
        <v>553</v>
      </c>
      <c r="BC64" s="138">
        <v>635</v>
      </c>
      <c r="BD64" s="138">
        <v>648</v>
      </c>
      <c r="BE64" s="138">
        <v>635.94107848647479</v>
      </c>
      <c r="BF64" s="138">
        <v>723.75621958442548</v>
      </c>
      <c r="BG64" s="138">
        <v>1035</v>
      </c>
      <c r="BH64" s="138">
        <v>1291.17</v>
      </c>
      <c r="BI64" s="138">
        <v>1183.6549443026729</v>
      </c>
      <c r="BJ64" s="138">
        <v>1312.9542119951134</v>
      </c>
      <c r="BK64" s="138">
        <v>1623.1882790812579</v>
      </c>
      <c r="BL64" s="138">
        <v>1949.4219162508432</v>
      </c>
      <c r="BM64" s="138">
        <v>2026.2023687265355</v>
      </c>
      <c r="BN64" s="138">
        <v>2134.4746846376861</v>
      </c>
      <c r="BO64" s="138">
        <v>2194.8675095390704</v>
      </c>
      <c r="BP64" s="138">
        <v>2244.5398762216823</v>
      </c>
      <c r="BQ64" s="138">
        <v>2236</v>
      </c>
      <c r="BR64" s="138">
        <v>2260</v>
      </c>
      <c r="BS64" s="138">
        <v>2351</v>
      </c>
      <c r="BT64" s="138">
        <v>2307</v>
      </c>
      <c r="BU64" s="138">
        <v>2323</v>
      </c>
      <c r="BV64" s="138">
        <v>2423</v>
      </c>
      <c r="BW64" s="138">
        <v>2515</v>
      </c>
      <c r="BX64" s="138">
        <v>2564</v>
      </c>
      <c r="BY64" s="138">
        <v>2609.8757447205153</v>
      </c>
      <c r="BZ64" s="138">
        <v>2664.6333012540777</v>
      </c>
      <c r="CA64" s="138">
        <v>2756.8921659951252</v>
      </c>
      <c r="CB64" s="138">
        <v>2849.4097903523239</v>
      </c>
      <c r="CC64" s="139">
        <v>2930.8628549900045</v>
      </c>
    </row>
    <row r="65" spans="1:81" x14ac:dyDescent="0.4">
      <c r="A65" s="132"/>
      <c r="B65" s="49" t="s">
        <v>269</v>
      </c>
      <c r="C65" s="137" t="s">
        <v>221</v>
      </c>
      <c r="D65" s="138">
        <v>0</v>
      </c>
      <c r="E65" s="138">
        <v>0</v>
      </c>
      <c r="F65" s="138">
        <v>0</v>
      </c>
      <c r="G65" s="138">
        <v>0</v>
      </c>
      <c r="H65" s="138">
        <v>0</v>
      </c>
      <c r="I65" s="138">
        <v>0</v>
      </c>
      <c r="J65" s="138">
        <v>0</v>
      </c>
      <c r="K65" s="138">
        <v>0</v>
      </c>
      <c r="L65" s="138">
        <v>0</v>
      </c>
      <c r="M65" s="138">
        <v>0</v>
      </c>
      <c r="N65" s="138">
        <v>0</v>
      </c>
      <c r="O65" s="138">
        <v>0</v>
      </c>
      <c r="P65" s="138">
        <v>0</v>
      </c>
      <c r="Q65" s="138">
        <v>0</v>
      </c>
      <c r="R65" s="138">
        <v>0</v>
      </c>
      <c r="S65" s="138">
        <v>0</v>
      </c>
      <c r="T65" s="138">
        <v>0</v>
      </c>
      <c r="U65" s="138">
        <v>0</v>
      </c>
      <c r="V65" s="138">
        <v>0</v>
      </c>
      <c r="W65" s="138">
        <v>0</v>
      </c>
      <c r="X65" s="138">
        <v>0</v>
      </c>
      <c r="Y65" s="138">
        <v>0</v>
      </c>
      <c r="Z65" s="138">
        <v>0</v>
      </c>
      <c r="AA65" s="138">
        <v>0</v>
      </c>
      <c r="AB65" s="138">
        <v>0</v>
      </c>
      <c r="AC65" s="138">
        <v>0</v>
      </c>
      <c r="AD65" s="138">
        <v>0</v>
      </c>
      <c r="AE65" s="138">
        <v>0</v>
      </c>
      <c r="AF65" s="138">
        <v>0</v>
      </c>
      <c r="AG65" s="138">
        <v>0</v>
      </c>
      <c r="AH65" s="138">
        <v>0</v>
      </c>
      <c r="AI65" s="138">
        <v>0</v>
      </c>
      <c r="AJ65" s="138">
        <v>0</v>
      </c>
      <c r="AK65" s="138">
        <v>0</v>
      </c>
      <c r="AL65" s="138">
        <v>0</v>
      </c>
      <c r="AM65" s="138">
        <v>500</v>
      </c>
      <c r="AN65" s="138">
        <v>508</v>
      </c>
      <c r="AO65" s="138">
        <v>545</v>
      </c>
      <c r="AP65" s="138">
        <v>757</v>
      </c>
      <c r="AQ65" s="138">
        <v>840</v>
      </c>
      <c r="AR65" s="138">
        <v>898</v>
      </c>
      <c r="AS65" s="138">
        <v>949</v>
      </c>
      <c r="AT65" s="138">
        <v>941</v>
      </c>
      <c r="AU65" s="138">
        <v>781</v>
      </c>
      <c r="AV65" s="138">
        <v>688</v>
      </c>
      <c r="AW65" s="138">
        <v>659</v>
      </c>
      <c r="AX65" s="138">
        <v>80</v>
      </c>
      <c r="AY65" s="138">
        <v>36.299999999999997</v>
      </c>
      <c r="AZ65" s="138">
        <v>97.6</v>
      </c>
      <c r="BA65" s="138">
        <v>26</v>
      </c>
      <c r="BB65" s="138">
        <v>27</v>
      </c>
      <c r="BC65" s="138">
        <v>66</v>
      </c>
      <c r="BD65" s="138">
        <v>67</v>
      </c>
      <c r="BE65" s="138">
        <v>69</v>
      </c>
      <c r="BF65" s="138">
        <v>70</v>
      </c>
      <c r="BG65" s="138">
        <v>79.728606106509176</v>
      </c>
      <c r="BH65" s="138">
        <v>43</v>
      </c>
      <c r="BI65" s="138">
        <v>41</v>
      </c>
      <c r="BJ65" s="138">
        <v>45</v>
      </c>
      <c r="BK65" s="138">
        <v>43.47423573035443</v>
      </c>
      <c r="BL65" s="138">
        <v>46.203362466202719</v>
      </c>
      <c r="BM65" s="138">
        <v>46.819417065825782</v>
      </c>
      <c r="BN65" s="138">
        <v>44.415302132907541</v>
      </c>
      <c r="BO65" s="138">
        <v>47.37944846742954</v>
      </c>
      <c r="BP65" s="138">
        <v>56</v>
      </c>
      <c r="BQ65" s="138">
        <v>50</v>
      </c>
      <c r="BR65" s="138">
        <v>5</v>
      </c>
      <c r="BS65" s="138">
        <v>0</v>
      </c>
      <c r="BT65" s="138">
        <v>0</v>
      </c>
      <c r="BU65" s="138">
        <v>0</v>
      </c>
      <c r="BV65" s="138">
        <v>0</v>
      </c>
      <c r="BW65" s="138">
        <v>0</v>
      </c>
      <c r="BX65" s="138">
        <v>50</v>
      </c>
      <c r="BY65" s="138">
        <v>33</v>
      </c>
      <c r="BZ65" s="138">
        <v>0</v>
      </c>
      <c r="CA65" s="138">
        <v>0</v>
      </c>
      <c r="CB65" s="138">
        <v>0</v>
      </c>
      <c r="CC65" s="139">
        <v>0</v>
      </c>
    </row>
    <row r="66" spans="1:81" x14ac:dyDescent="0.4">
      <c r="A66" s="132"/>
      <c r="B66" s="49" t="s">
        <v>270</v>
      </c>
      <c r="C66" s="137" t="s">
        <v>227</v>
      </c>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v>6.3246354783961998</v>
      </c>
      <c r="BW66" s="138">
        <v>7.2606378499366624</v>
      </c>
      <c r="BX66" s="138">
        <v>0.25921247061436731</v>
      </c>
      <c r="BY66" s="138">
        <v>0.35451893151083458</v>
      </c>
      <c r="BZ66" s="138">
        <v>0.46005175885770577</v>
      </c>
      <c r="CA66" s="138">
        <v>0.56680861845325703</v>
      </c>
      <c r="CB66" s="138">
        <v>0.66814204526956544</v>
      </c>
      <c r="CC66" s="139">
        <v>0.76436935505955483</v>
      </c>
    </row>
    <row r="67" spans="1:81" x14ac:dyDescent="0.4">
      <c r="A67" s="143"/>
      <c r="B67" s="49" t="s">
        <v>271</v>
      </c>
      <c r="C67" s="137" t="s">
        <v>227</v>
      </c>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v>14</v>
      </c>
      <c r="AR67" s="138">
        <v>15</v>
      </c>
      <c r="AS67" s="138">
        <v>15</v>
      </c>
      <c r="AT67" s="138">
        <v>19</v>
      </c>
      <c r="AU67" s="138">
        <v>22.698</v>
      </c>
      <c r="AV67" s="138">
        <v>22.576000000000001</v>
      </c>
      <c r="AW67" s="138">
        <v>23.443000000000001</v>
      </c>
      <c r="AX67" s="138">
        <v>22.434000000000001</v>
      </c>
      <c r="AY67" s="138">
        <v>21.899000000000001</v>
      </c>
      <c r="AZ67" s="138">
        <v>22.006</v>
      </c>
      <c r="BA67" s="138">
        <v>19.994</v>
      </c>
      <c r="BB67" s="138">
        <v>18.376999999999999</v>
      </c>
      <c r="BC67" s="138">
        <v>17.431000000000001</v>
      </c>
      <c r="BD67" s="138">
        <v>44.381999999999998</v>
      </c>
      <c r="BE67" s="138">
        <v>61</v>
      </c>
      <c r="BF67" s="138">
        <v>110.63800000000001</v>
      </c>
      <c r="BG67" s="138">
        <v>120.54600000000001</v>
      </c>
      <c r="BH67" s="138">
        <v>119.50700000000001</v>
      </c>
      <c r="BI67" s="138">
        <v>120.578</v>
      </c>
      <c r="BJ67" s="138">
        <v>120.111</v>
      </c>
      <c r="BK67" s="138">
        <v>123.071</v>
      </c>
      <c r="BL67" s="138">
        <v>133.291</v>
      </c>
      <c r="BM67" s="138">
        <v>138.81399999999999</v>
      </c>
      <c r="BN67" s="138">
        <v>130.89869660000002</v>
      </c>
      <c r="BO67" s="138">
        <v>46.04</v>
      </c>
      <c r="BP67" s="138">
        <v>39.037999999999997</v>
      </c>
      <c r="BQ67" s="138">
        <v>37.116999999999997</v>
      </c>
      <c r="BR67" s="138">
        <v>33.851999999999997</v>
      </c>
      <c r="BS67" s="138">
        <v>30.114000000000001</v>
      </c>
      <c r="BT67" s="138">
        <v>27.888000000000002</v>
      </c>
      <c r="BU67" s="138">
        <v>25.613999999999965</v>
      </c>
      <c r="BV67" s="138">
        <v>24.831</v>
      </c>
      <c r="BW67" s="138">
        <v>25.919</v>
      </c>
      <c r="BX67" s="138">
        <v>28.108088023761248</v>
      </c>
      <c r="BY67" s="138">
        <v>30.034742368121346</v>
      </c>
      <c r="BZ67" s="138">
        <v>28.188847669085042</v>
      </c>
      <c r="CA67" s="138">
        <v>28.001882422689917</v>
      </c>
      <c r="CB67" s="138">
        <v>27.839770091288653</v>
      </c>
      <c r="CC67" s="139">
        <v>27.728883660321358</v>
      </c>
    </row>
    <row r="68" spans="1:81" x14ac:dyDescent="0.4">
      <c r="A68" s="146"/>
      <c r="B68" s="49" t="s">
        <v>272</v>
      </c>
      <c r="C68" s="137" t="s">
        <v>221</v>
      </c>
      <c r="D68" s="138">
        <v>15.2</v>
      </c>
      <c r="E68" s="138">
        <v>19.2</v>
      </c>
      <c r="F68" s="138">
        <v>17</v>
      </c>
      <c r="G68" s="138">
        <v>14.8</v>
      </c>
      <c r="H68" s="138">
        <v>26.8</v>
      </c>
      <c r="I68" s="138">
        <v>22.2</v>
      </c>
      <c r="J68" s="138">
        <v>15.7</v>
      </c>
      <c r="K68" s="138">
        <v>15.7</v>
      </c>
      <c r="L68" s="138">
        <v>20.9</v>
      </c>
      <c r="M68" s="138">
        <v>25.4</v>
      </c>
      <c r="N68" s="138">
        <v>49.4</v>
      </c>
      <c r="O68" s="138">
        <v>41.9</v>
      </c>
      <c r="P68" s="138">
        <v>30.2</v>
      </c>
      <c r="Q68" s="138">
        <v>36.299999999999997</v>
      </c>
      <c r="R68" s="138">
        <v>64.5</v>
      </c>
      <c r="S68" s="138">
        <v>64.599999999999994</v>
      </c>
      <c r="T68" s="138">
        <v>44.9</v>
      </c>
      <c r="U68" s="138">
        <v>49.2</v>
      </c>
      <c r="V68" s="138">
        <v>78.3</v>
      </c>
      <c r="W68" s="138">
        <v>121.7</v>
      </c>
      <c r="X68" s="138">
        <v>123.3</v>
      </c>
      <c r="Y68" s="138">
        <v>127.1</v>
      </c>
      <c r="Z68" s="138">
        <v>150.4</v>
      </c>
      <c r="AA68" s="138">
        <v>239.4</v>
      </c>
      <c r="AB68" s="138">
        <v>209.1</v>
      </c>
      <c r="AC68" s="138">
        <v>174.09</v>
      </c>
      <c r="AD68" s="138">
        <v>214.12200000000001</v>
      </c>
      <c r="AE68" s="138">
        <v>454.38499999999999</v>
      </c>
      <c r="AF68" s="138">
        <v>558.846</v>
      </c>
      <c r="AG68" s="138">
        <v>628.82600000000002</v>
      </c>
      <c r="AH68" s="138">
        <v>632</v>
      </c>
      <c r="AI68" s="138">
        <v>653</v>
      </c>
      <c r="AJ68" s="138">
        <v>1280</v>
      </c>
      <c r="AK68" s="138">
        <v>1702</v>
      </c>
      <c r="AL68" s="138">
        <v>1500</v>
      </c>
      <c r="AM68" s="138">
        <v>1497</v>
      </c>
      <c r="AN68" s="138">
        <v>1578</v>
      </c>
      <c r="AO68" s="138">
        <v>1589</v>
      </c>
      <c r="AP68" s="138">
        <v>1734</v>
      </c>
      <c r="AQ68" s="138">
        <v>1467.9280000000001</v>
      </c>
      <c r="AR68" s="138">
        <v>1106.7449999999999</v>
      </c>
      <c r="AS68" s="138">
        <v>733.41</v>
      </c>
      <c r="AT68" s="138">
        <v>869.84</v>
      </c>
      <c r="AU68" s="138">
        <v>1603.8150000000001</v>
      </c>
      <c r="AV68" s="138">
        <v>1760.1579999999999</v>
      </c>
      <c r="AW68" s="138">
        <v>1651.7639999999999</v>
      </c>
      <c r="AX68" s="138">
        <v>1299.4829999999999</v>
      </c>
      <c r="AY68" s="138">
        <v>1101.827</v>
      </c>
      <c r="AZ68" s="138">
        <v>587.298</v>
      </c>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9"/>
    </row>
    <row r="69" spans="1:81" x14ac:dyDescent="0.4">
      <c r="A69" s="132"/>
      <c r="B69" s="13" t="s">
        <v>273</v>
      </c>
      <c r="C69" s="137"/>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f t="shared" ref="BQ69:CC69" si="13">SUM(BQ70:BQ71)</f>
        <v>5.8574696600000031</v>
      </c>
      <c r="BR69" s="138">
        <f t="shared" si="13"/>
        <v>56.150329630000009</v>
      </c>
      <c r="BS69" s="138">
        <f t="shared" si="13"/>
        <v>490.88279648000002</v>
      </c>
      <c r="BT69" s="138">
        <f t="shared" si="13"/>
        <v>1585.7627723199994</v>
      </c>
      <c r="BU69" s="138">
        <f t="shared" si="13"/>
        <v>3322.5426384599987</v>
      </c>
      <c r="BV69" s="138">
        <f t="shared" si="13"/>
        <v>8134.8647156900006</v>
      </c>
      <c r="BW69" s="138">
        <f t="shared" si="13"/>
        <v>18386.161287880004</v>
      </c>
      <c r="BX69" s="138">
        <f t="shared" si="13"/>
        <v>38162.466987857537</v>
      </c>
      <c r="BY69" s="138">
        <f t="shared" si="13"/>
        <v>41272.762496459989</v>
      </c>
      <c r="BZ69" s="138">
        <f t="shared" si="13"/>
        <v>42223.025091056908</v>
      </c>
      <c r="CA69" s="138">
        <f t="shared" si="13"/>
        <v>45966.063020391084</v>
      </c>
      <c r="CB69" s="138">
        <f t="shared" si="13"/>
        <v>52239.339627775575</v>
      </c>
      <c r="CC69" s="139">
        <f t="shared" si="13"/>
        <v>61451.227750447782</v>
      </c>
    </row>
    <row r="70" spans="1:81" x14ac:dyDescent="0.4">
      <c r="A70" s="132"/>
      <c r="B70" s="147" t="s">
        <v>274</v>
      </c>
      <c r="C70" s="137" t="s">
        <v>227</v>
      </c>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v>0.78372308559481874</v>
      </c>
      <c r="BR70" s="138">
        <v>5.5093570434945436</v>
      </c>
      <c r="BS70" s="138">
        <v>33.773460637049745</v>
      </c>
      <c r="BT70" s="138">
        <v>692.39557576368315</v>
      </c>
      <c r="BU70" s="138">
        <v>1996.8506732649296</v>
      </c>
      <c r="BV70" s="138">
        <v>6170.0886903764313</v>
      </c>
      <c r="BW70" s="138">
        <v>11635.880031866467</v>
      </c>
      <c r="BX70" s="138">
        <v>21776.466017608331</v>
      </c>
      <c r="BY70" s="138">
        <v>23708.125537946838</v>
      </c>
      <c r="BZ70" s="138">
        <v>25964.327882845439</v>
      </c>
      <c r="CA70" s="138">
        <v>30174.877362443971</v>
      </c>
      <c r="CB70" s="138">
        <v>35619.088464582303</v>
      </c>
      <c r="CC70" s="139">
        <v>43239.73717981737</v>
      </c>
    </row>
    <row r="71" spans="1:81" x14ac:dyDescent="0.4">
      <c r="A71" s="132"/>
      <c r="B71" s="147" t="s">
        <v>275</v>
      </c>
      <c r="C71" s="137" t="s">
        <v>227</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5.0737465744051846</v>
      </c>
      <c r="BR71" s="138">
        <v>50.640972586505463</v>
      </c>
      <c r="BS71" s="138">
        <v>457.10933584295026</v>
      </c>
      <c r="BT71" s="138">
        <v>893.36719655631623</v>
      </c>
      <c r="BU71" s="138">
        <v>1325.6919651950693</v>
      </c>
      <c r="BV71" s="138">
        <v>1964.7760253135691</v>
      </c>
      <c r="BW71" s="138">
        <v>6750.281256013538</v>
      </c>
      <c r="BX71" s="138">
        <v>16386.000970249206</v>
      </c>
      <c r="BY71" s="138">
        <v>17564.636958513151</v>
      </c>
      <c r="BZ71" s="138">
        <v>16258.697208211468</v>
      </c>
      <c r="CA71" s="138">
        <v>15791.185657947113</v>
      </c>
      <c r="CB71" s="138">
        <v>16620.251163193272</v>
      </c>
      <c r="CC71" s="139">
        <v>18211.490570630413</v>
      </c>
    </row>
    <row r="72" spans="1:81" x14ac:dyDescent="0.4">
      <c r="A72" s="143"/>
      <c r="B72" s="49" t="s">
        <v>276</v>
      </c>
      <c r="C72" s="137" t="s">
        <v>218</v>
      </c>
      <c r="D72" s="138">
        <v>0</v>
      </c>
      <c r="E72" s="138">
        <v>0</v>
      </c>
      <c r="F72" s="138">
        <v>0</v>
      </c>
      <c r="G72" s="138">
        <v>0</v>
      </c>
      <c r="H72" s="138">
        <v>0</v>
      </c>
      <c r="I72" s="138">
        <v>0</v>
      </c>
      <c r="J72" s="138">
        <v>0</v>
      </c>
      <c r="K72" s="138">
        <v>0</v>
      </c>
      <c r="L72" s="138">
        <v>0</v>
      </c>
      <c r="M72" s="138">
        <v>0</v>
      </c>
      <c r="N72" s="138">
        <v>0</v>
      </c>
      <c r="O72" s="138">
        <v>0</v>
      </c>
      <c r="P72" s="138">
        <v>0</v>
      </c>
      <c r="Q72" s="138">
        <v>0</v>
      </c>
      <c r="R72" s="138">
        <v>0</v>
      </c>
      <c r="S72" s="138">
        <v>0</v>
      </c>
      <c r="T72" s="138">
        <v>0</v>
      </c>
      <c r="U72" s="138">
        <v>0</v>
      </c>
      <c r="V72" s="138">
        <v>0</v>
      </c>
      <c r="W72" s="138">
        <v>0</v>
      </c>
      <c r="X72" s="138">
        <v>0</v>
      </c>
      <c r="Y72" s="138">
        <v>0</v>
      </c>
      <c r="Z72" s="138">
        <v>0</v>
      </c>
      <c r="AA72" s="138">
        <v>0</v>
      </c>
      <c r="AB72" s="138">
        <v>0</v>
      </c>
      <c r="AC72" s="138">
        <v>0</v>
      </c>
      <c r="AD72" s="138">
        <v>0</v>
      </c>
      <c r="AE72" s="138">
        <v>0</v>
      </c>
      <c r="AF72" s="138">
        <v>0</v>
      </c>
      <c r="AG72" s="138">
        <v>0</v>
      </c>
      <c r="AH72" s="138">
        <v>0</v>
      </c>
      <c r="AI72" s="138">
        <v>0</v>
      </c>
      <c r="AJ72" s="138">
        <v>0</v>
      </c>
      <c r="AK72" s="138">
        <v>0</v>
      </c>
      <c r="AL72" s="138">
        <v>0</v>
      </c>
      <c r="AM72" s="138">
        <v>0</v>
      </c>
      <c r="AN72" s="138">
        <v>0</v>
      </c>
      <c r="AO72" s="138">
        <v>0</v>
      </c>
      <c r="AP72" s="138">
        <v>0</v>
      </c>
      <c r="AQ72" s="138">
        <v>0</v>
      </c>
      <c r="AR72" s="138">
        <v>0</v>
      </c>
      <c r="AS72" s="138">
        <v>0</v>
      </c>
      <c r="AT72" s="138">
        <v>0</v>
      </c>
      <c r="AU72" s="138">
        <v>0</v>
      </c>
      <c r="AV72" s="138">
        <v>0</v>
      </c>
      <c r="AW72" s="138">
        <v>2.5999999999999999E-2</v>
      </c>
      <c r="AX72" s="138">
        <v>1.7000000000000001E-2</v>
      </c>
      <c r="AY72" s="138">
        <v>0</v>
      </c>
      <c r="AZ72" s="138">
        <v>8.9999999999999993E-3</v>
      </c>
      <c r="BA72" s="138">
        <v>1.2E-2</v>
      </c>
      <c r="BB72" s="138">
        <v>0</v>
      </c>
      <c r="BC72" s="138">
        <v>0.06</v>
      </c>
      <c r="BD72" s="138">
        <v>60.734000000000002</v>
      </c>
      <c r="BE72" s="138">
        <v>6.5244999999999997</v>
      </c>
      <c r="BF72" s="138">
        <v>0.56799999999999995</v>
      </c>
      <c r="BG72" s="138">
        <v>0.47799999999999998</v>
      </c>
      <c r="BH72" s="138">
        <v>0.42899999999999999</v>
      </c>
      <c r="BI72" s="138">
        <v>0.5</v>
      </c>
      <c r="BJ72" s="138">
        <v>0.38900000000000001</v>
      </c>
      <c r="BK72" s="138">
        <v>0.2</v>
      </c>
      <c r="BL72" s="138">
        <v>0</v>
      </c>
      <c r="BM72" s="138">
        <v>0.29149999999999998</v>
      </c>
      <c r="BN72" s="138">
        <v>9.1499999999999998E-2</v>
      </c>
      <c r="BO72" s="138">
        <v>0</v>
      </c>
      <c r="BP72" s="138">
        <v>0</v>
      </c>
      <c r="BQ72" s="138">
        <v>2.1110000000001961E-4</v>
      </c>
      <c r="BR72" s="138">
        <v>9.9999999999999978E-2</v>
      </c>
      <c r="BS72" s="69">
        <v>0.24</v>
      </c>
      <c r="BT72" s="138">
        <v>0.24</v>
      </c>
      <c r="BU72" s="138">
        <v>0.36</v>
      </c>
      <c r="BV72" s="138">
        <v>0.19999999999999996</v>
      </c>
      <c r="BW72" s="138">
        <v>0.3</v>
      </c>
      <c r="BX72" s="138">
        <v>0.36</v>
      </c>
      <c r="BY72" s="138">
        <v>0.24</v>
      </c>
      <c r="BZ72" s="138">
        <v>0.24</v>
      </c>
      <c r="CA72" s="138">
        <v>0.24</v>
      </c>
      <c r="CB72" s="138">
        <v>0.24</v>
      </c>
      <c r="CC72" s="139">
        <v>0.24</v>
      </c>
    </row>
    <row r="73" spans="1:81" ht="26.1" customHeight="1" x14ac:dyDescent="0.4">
      <c r="A73" s="132"/>
      <c r="B73" s="49" t="s">
        <v>277</v>
      </c>
      <c r="C73" s="137" t="s">
        <v>218</v>
      </c>
      <c r="D73" s="138">
        <v>86</v>
      </c>
      <c r="E73" s="138">
        <v>83.8</v>
      </c>
      <c r="F73" s="138">
        <v>81.3</v>
      </c>
      <c r="G73" s="138">
        <v>79.400000000000006</v>
      </c>
      <c r="H73" s="138">
        <v>86.8</v>
      </c>
      <c r="I73" s="138">
        <v>82.7</v>
      </c>
      <c r="J73" s="138">
        <v>86.7</v>
      </c>
      <c r="K73" s="138">
        <v>88.4</v>
      </c>
      <c r="L73" s="138">
        <v>89</v>
      </c>
      <c r="M73" s="138">
        <v>90.8</v>
      </c>
      <c r="N73" s="138">
        <v>100.5</v>
      </c>
      <c r="O73" s="138">
        <v>99.2</v>
      </c>
      <c r="P73" s="138">
        <v>95.8</v>
      </c>
      <c r="Q73" s="138">
        <v>103.6</v>
      </c>
      <c r="R73" s="138">
        <v>101.9</v>
      </c>
      <c r="S73" s="138">
        <v>109.9</v>
      </c>
      <c r="T73" s="138">
        <v>110.4</v>
      </c>
      <c r="U73" s="138">
        <v>120.9</v>
      </c>
      <c r="V73" s="138">
        <v>118.4</v>
      </c>
      <c r="W73" s="138">
        <v>120.8</v>
      </c>
      <c r="X73" s="138">
        <v>124.7</v>
      </c>
      <c r="Y73" s="138">
        <v>124.6</v>
      </c>
      <c r="Z73" s="138">
        <v>128</v>
      </c>
      <c r="AA73" s="138">
        <v>136.69999999999999</v>
      </c>
      <c r="AB73" s="138">
        <v>149.69999999999999</v>
      </c>
      <c r="AC73" s="138">
        <v>164</v>
      </c>
      <c r="AD73" s="138">
        <v>203.9</v>
      </c>
      <c r="AE73" s="138">
        <v>258.10000000000002</v>
      </c>
      <c r="AF73" s="138">
        <v>282.89999999999998</v>
      </c>
      <c r="AG73" s="138">
        <v>309.60000000000002</v>
      </c>
      <c r="AH73" s="138">
        <v>340</v>
      </c>
      <c r="AI73" s="138">
        <v>375</v>
      </c>
      <c r="AJ73" s="138">
        <v>424</v>
      </c>
      <c r="AK73" s="138">
        <v>479</v>
      </c>
      <c r="AL73" s="138">
        <v>504</v>
      </c>
      <c r="AM73" s="138">
        <v>524</v>
      </c>
      <c r="AN73" s="138">
        <v>544</v>
      </c>
      <c r="AO73" s="138">
        <v>581</v>
      </c>
      <c r="AP73" s="138">
        <v>590</v>
      </c>
      <c r="AQ73" s="138">
        <v>599</v>
      </c>
      <c r="AR73" s="138">
        <v>610.34400000000005</v>
      </c>
      <c r="AS73" s="138">
        <v>640.85199999999998</v>
      </c>
      <c r="AT73" s="138">
        <v>821.56471568504003</v>
      </c>
      <c r="AU73" s="138">
        <v>966.63</v>
      </c>
      <c r="AV73" s="138">
        <v>1157.8209999999999</v>
      </c>
      <c r="AW73" s="138">
        <v>1286.308</v>
      </c>
      <c r="AX73" s="138">
        <v>1146.847</v>
      </c>
      <c r="AY73" s="138">
        <v>1257.923</v>
      </c>
      <c r="AZ73" s="138">
        <v>1351.4369999999999</v>
      </c>
      <c r="BA73" s="138">
        <v>1288.18</v>
      </c>
      <c r="BB73" s="138">
        <v>1263.556</v>
      </c>
      <c r="BC73" s="138">
        <v>1255.5229999999999</v>
      </c>
      <c r="BD73" s="138">
        <v>1395.876</v>
      </c>
      <c r="BE73" s="138">
        <v>1238</v>
      </c>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9"/>
    </row>
    <row r="74" spans="1:81" x14ac:dyDescent="0.4">
      <c r="A74" s="132"/>
      <c r="B74" s="49" t="s">
        <v>278</v>
      </c>
      <c r="C74" s="137" t="s">
        <v>218</v>
      </c>
      <c r="D74" s="138">
        <v>0</v>
      </c>
      <c r="E74" s="138">
        <v>0</v>
      </c>
      <c r="F74" s="138">
        <v>0</v>
      </c>
      <c r="G74" s="138">
        <v>0</v>
      </c>
      <c r="H74" s="138">
        <v>0</v>
      </c>
      <c r="I74" s="138">
        <v>0</v>
      </c>
      <c r="J74" s="138">
        <v>0</v>
      </c>
      <c r="K74" s="138">
        <v>0</v>
      </c>
      <c r="L74" s="138">
        <v>0</v>
      </c>
      <c r="M74" s="138">
        <v>0</v>
      </c>
      <c r="N74" s="138">
        <v>0</v>
      </c>
      <c r="O74" s="138">
        <v>0</v>
      </c>
      <c r="P74" s="138">
        <v>0</v>
      </c>
      <c r="Q74" s="138">
        <v>0</v>
      </c>
      <c r="R74" s="138">
        <v>0</v>
      </c>
      <c r="S74" s="138">
        <v>0</v>
      </c>
      <c r="T74" s="138">
        <v>0</v>
      </c>
      <c r="U74" s="138">
        <v>0</v>
      </c>
      <c r="V74" s="138">
        <v>0</v>
      </c>
      <c r="W74" s="138">
        <v>0</v>
      </c>
      <c r="X74" s="138">
        <v>0</v>
      </c>
      <c r="Y74" s="138">
        <v>0</v>
      </c>
      <c r="Z74" s="138">
        <v>0</v>
      </c>
      <c r="AA74" s="138">
        <v>0</v>
      </c>
      <c r="AB74" s="138">
        <v>0</v>
      </c>
      <c r="AC74" s="138">
        <v>0</v>
      </c>
      <c r="AD74" s="138">
        <v>0</v>
      </c>
      <c r="AE74" s="138">
        <v>0</v>
      </c>
      <c r="AF74" s="138">
        <v>0</v>
      </c>
      <c r="AG74" s="138">
        <v>0</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8">
        <v>0</v>
      </c>
      <c r="AW74" s="138">
        <v>0</v>
      </c>
      <c r="AX74" s="138">
        <v>0</v>
      </c>
      <c r="AY74" s="138">
        <v>0</v>
      </c>
      <c r="AZ74" s="138">
        <v>0</v>
      </c>
      <c r="BA74" s="138">
        <v>190.64</v>
      </c>
      <c r="BB74" s="138">
        <v>194.422</v>
      </c>
      <c r="BC74" s="138">
        <v>759.476</v>
      </c>
      <c r="BD74" s="138">
        <v>1749.268</v>
      </c>
      <c r="BE74" s="138">
        <v>1680.5630000000001</v>
      </c>
      <c r="BF74" s="138">
        <v>1705.4359999999999</v>
      </c>
      <c r="BG74" s="138">
        <v>1915.596</v>
      </c>
      <c r="BH74" s="138">
        <v>1962.34</v>
      </c>
      <c r="BI74" s="138">
        <v>1981.7470000000001</v>
      </c>
      <c r="BJ74" s="138">
        <v>2015.0229999999999</v>
      </c>
      <c r="BK74" s="138">
        <v>2070.2523382699997</v>
      </c>
      <c r="BL74" s="138">
        <v>2700.6948084699998</v>
      </c>
      <c r="BM74" s="138">
        <v>2734.8132516599994</v>
      </c>
      <c r="BN74" s="138">
        <v>2759.4819029400005</v>
      </c>
      <c r="BO74" s="138">
        <v>2149.2390251900001</v>
      </c>
      <c r="BP74" s="138">
        <v>2144.0899999999997</v>
      </c>
      <c r="BQ74" s="138">
        <v>2140.0809990000007</v>
      </c>
      <c r="BR74" s="138">
        <v>2116.9060000000004</v>
      </c>
      <c r="BS74" s="138">
        <v>2073.1628880400003</v>
      </c>
      <c r="BT74" s="138">
        <v>2048.8185346599998</v>
      </c>
      <c r="BU74" s="138">
        <v>2022.5266947100001</v>
      </c>
      <c r="BV74" s="138">
        <v>1995.3827969600002</v>
      </c>
      <c r="BW74" s="138">
        <v>1973.5520848000003</v>
      </c>
      <c r="BX74" s="138">
        <v>1999.1782020034675</v>
      </c>
      <c r="BY74" s="138">
        <v>1979.9470223019082</v>
      </c>
      <c r="BZ74" s="138">
        <v>2010.0947836190292</v>
      </c>
      <c r="CA74" s="138">
        <v>2050.6757489153151</v>
      </c>
      <c r="CB74" s="138">
        <v>2094.4124232180311</v>
      </c>
      <c r="CC74" s="139">
        <v>2137.8372586207856</v>
      </c>
    </row>
    <row r="75" spans="1:81" x14ac:dyDescent="0.4">
      <c r="A75" s="132"/>
      <c r="B75" s="49" t="s">
        <v>279</v>
      </c>
      <c r="C75" s="137" t="s">
        <v>227</v>
      </c>
      <c r="D75" s="138">
        <v>0</v>
      </c>
      <c r="E75" s="138">
        <v>0</v>
      </c>
      <c r="F75" s="138">
        <v>0</v>
      </c>
      <c r="G75" s="138">
        <v>0</v>
      </c>
      <c r="H75" s="138">
        <v>0</v>
      </c>
      <c r="I75" s="138">
        <v>0</v>
      </c>
      <c r="J75" s="138">
        <v>0</v>
      </c>
      <c r="K75" s="138">
        <v>0</v>
      </c>
      <c r="L75" s="138">
        <v>0</v>
      </c>
      <c r="M75" s="138">
        <v>0</v>
      </c>
      <c r="N75" s="138">
        <v>0</v>
      </c>
      <c r="O75" s="138">
        <v>0</v>
      </c>
      <c r="P75" s="138">
        <v>0</v>
      </c>
      <c r="Q75" s="138">
        <v>0</v>
      </c>
      <c r="R75" s="138">
        <v>0</v>
      </c>
      <c r="S75" s="138">
        <v>0</v>
      </c>
      <c r="T75" s="138">
        <v>0</v>
      </c>
      <c r="U75" s="138">
        <v>0</v>
      </c>
      <c r="V75" s="138">
        <v>0</v>
      </c>
      <c r="W75" s="138">
        <v>0</v>
      </c>
      <c r="X75" s="138">
        <v>0</v>
      </c>
      <c r="Y75" s="138">
        <v>0</v>
      </c>
      <c r="Z75" s="138">
        <v>0</v>
      </c>
      <c r="AA75" s="138">
        <v>0</v>
      </c>
      <c r="AB75" s="138">
        <v>0</v>
      </c>
      <c r="AC75" s="138">
        <v>0</v>
      </c>
      <c r="AD75" s="138">
        <v>0</v>
      </c>
      <c r="AE75" s="138">
        <v>0</v>
      </c>
      <c r="AF75" s="138">
        <v>0</v>
      </c>
      <c r="AG75" s="138">
        <v>0</v>
      </c>
      <c r="AH75" s="138">
        <v>0</v>
      </c>
      <c r="AI75" s="138">
        <v>0</v>
      </c>
      <c r="AJ75" s="138">
        <v>0</v>
      </c>
      <c r="AK75" s="138">
        <v>0</v>
      </c>
      <c r="AL75" s="138">
        <v>0</v>
      </c>
      <c r="AM75" s="138">
        <v>0</v>
      </c>
      <c r="AN75" s="138">
        <v>0</v>
      </c>
      <c r="AO75" s="138">
        <v>0</v>
      </c>
      <c r="AP75" s="138">
        <v>0</v>
      </c>
      <c r="AQ75" s="138">
        <v>0</v>
      </c>
      <c r="AR75" s="138">
        <v>33.869999999999997</v>
      </c>
      <c r="AS75" s="138">
        <v>25.613</v>
      </c>
      <c r="AT75" s="138">
        <v>10.731</v>
      </c>
      <c r="AU75" s="138">
        <v>4.2610000000000001</v>
      </c>
      <c r="AV75" s="138">
        <v>2.2210000000000001</v>
      </c>
      <c r="AW75" s="138">
        <v>1.3009999999999999</v>
      </c>
      <c r="AX75" s="138">
        <v>0.84199999999999997</v>
      </c>
      <c r="AY75" s="138">
        <v>1.5860000000000001</v>
      </c>
      <c r="AZ75" s="138">
        <v>0</v>
      </c>
      <c r="BA75" s="138">
        <v>0.22500000000000001</v>
      </c>
      <c r="BB75" s="138">
        <v>0.53600000000000003</v>
      </c>
      <c r="BC75" s="138">
        <v>0.21700000000000003</v>
      </c>
      <c r="BD75" s="138">
        <v>4.3999999999999997E-2</v>
      </c>
      <c r="BE75" s="138">
        <v>0.34199999999999997</v>
      </c>
      <c r="BF75" s="138">
        <v>0.34199999999999997</v>
      </c>
      <c r="BG75" s="138">
        <v>0.127</v>
      </c>
      <c r="BH75" s="138">
        <v>8.6999999999999994E-2</v>
      </c>
      <c r="BI75" s="138">
        <v>0</v>
      </c>
      <c r="BJ75" s="138">
        <v>0</v>
      </c>
      <c r="BK75" s="138">
        <v>0</v>
      </c>
      <c r="BL75" s="138">
        <v>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38">
        <v>0</v>
      </c>
      <c r="CB75" s="138">
        <v>0</v>
      </c>
      <c r="CC75" s="139">
        <v>0</v>
      </c>
    </row>
    <row r="76" spans="1:81" x14ac:dyDescent="0.4">
      <c r="A76" s="132"/>
      <c r="B76" s="49" t="s">
        <v>280</v>
      </c>
      <c r="C76" s="137" t="s">
        <v>218</v>
      </c>
      <c r="D76" s="138">
        <v>12.1</v>
      </c>
      <c r="E76" s="138">
        <v>23</v>
      </c>
      <c r="F76" s="138">
        <v>26.9</v>
      </c>
      <c r="G76" s="138">
        <v>27.7</v>
      </c>
      <c r="H76" s="138">
        <v>33.1</v>
      </c>
      <c r="I76" s="138">
        <v>38.5</v>
      </c>
      <c r="J76" s="138">
        <v>41.8</v>
      </c>
      <c r="K76" s="138">
        <v>49.7</v>
      </c>
      <c r="L76" s="138">
        <v>53</v>
      </c>
      <c r="M76" s="138">
        <v>55.8</v>
      </c>
      <c r="N76" s="138">
        <v>71</v>
      </c>
      <c r="O76" s="138">
        <v>74.3</v>
      </c>
      <c r="P76" s="138">
        <v>75.900000000000006</v>
      </c>
      <c r="Q76" s="138">
        <v>89.6</v>
      </c>
      <c r="R76" s="138">
        <v>91.7</v>
      </c>
      <c r="S76" s="138">
        <v>109.7</v>
      </c>
      <c r="T76" s="138">
        <v>116.8</v>
      </c>
      <c r="U76" s="138">
        <v>137.80000000000001</v>
      </c>
      <c r="V76" s="138">
        <v>138.69999999999999</v>
      </c>
      <c r="W76" s="138">
        <v>145.69999999999999</v>
      </c>
      <c r="X76" s="138">
        <v>152.5</v>
      </c>
      <c r="Y76" s="138">
        <v>158.9</v>
      </c>
      <c r="Z76" s="138">
        <v>0</v>
      </c>
      <c r="AA76" s="138">
        <v>0</v>
      </c>
      <c r="AB76" s="138">
        <v>0</v>
      </c>
      <c r="AC76" s="138">
        <v>0</v>
      </c>
      <c r="AD76" s="138">
        <v>0</v>
      </c>
      <c r="AE76" s="138">
        <v>0</v>
      </c>
      <c r="AF76" s="138">
        <v>0</v>
      </c>
      <c r="AG76" s="138">
        <v>0</v>
      </c>
      <c r="AH76" s="138">
        <v>0</v>
      </c>
      <c r="AI76" s="138">
        <v>0.06</v>
      </c>
      <c r="AJ76" s="138">
        <v>0.06</v>
      </c>
      <c r="AK76" s="138">
        <v>0.06</v>
      </c>
      <c r="AL76" s="138">
        <v>0.06</v>
      </c>
      <c r="AM76" s="138">
        <v>0.06</v>
      </c>
      <c r="AN76" s="138">
        <v>0.06</v>
      </c>
      <c r="AO76" s="138">
        <v>0.06</v>
      </c>
      <c r="AP76" s="138">
        <v>0.06</v>
      </c>
      <c r="AQ76" s="138">
        <v>0.06</v>
      </c>
      <c r="AR76" s="138">
        <v>0.06</v>
      </c>
      <c r="AS76" s="138">
        <v>0.06</v>
      </c>
      <c r="AT76" s="138">
        <v>0.01</v>
      </c>
      <c r="AU76" s="138">
        <v>0</v>
      </c>
      <c r="AV76" s="138">
        <v>2.4990000000020953</v>
      </c>
      <c r="AW76" s="138">
        <v>0</v>
      </c>
      <c r="AX76" s="138">
        <v>0</v>
      </c>
      <c r="AY76" s="138">
        <v>-6.8000008352109287E-5</v>
      </c>
      <c r="AZ76" s="138">
        <v>0</v>
      </c>
      <c r="BA76" s="138">
        <v>0.64500900000683026</v>
      </c>
      <c r="BB76" s="138">
        <v>8.6000000030500817E-2</v>
      </c>
      <c r="BC76" s="138">
        <v>0.93610000001639126</v>
      </c>
      <c r="BD76" s="138">
        <v>0.23865792713151279</v>
      </c>
      <c r="BE76" s="138">
        <v>0.17703000000000024</v>
      </c>
      <c r="BF76" s="138">
        <v>0.19800000000000006</v>
      </c>
      <c r="BG76" s="138">
        <v>0.15174200000000004</v>
      </c>
      <c r="BH76" s="138">
        <v>0</v>
      </c>
      <c r="BI76" s="138">
        <v>0</v>
      </c>
      <c r="BJ76" s="138">
        <v>-0.14862890000000004</v>
      </c>
      <c r="BK76" s="138">
        <v>0</v>
      </c>
      <c r="BL76" s="138">
        <v>0</v>
      </c>
      <c r="BM76" s="138">
        <v>0</v>
      </c>
      <c r="BN76" s="138">
        <v>0</v>
      </c>
      <c r="BO76" s="138">
        <v>0</v>
      </c>
      <c r="BP76" s="138">
        <v>0</v>
      </c>
      <c r="BQ76" s="138">
        <v>0</v>
      </c>
      <c r="BR76" s="138">
        <v>0</v>
      </c>
      <c r="BS76" s="138">
        <v>0</v>
      </c>
      <c r="BT76" s="138">
        <v>0</v>
      </c>
      <c r="BU76" s="138">
        <v>0</v>
      </c>
      <c r="BV76" s="138">
        <v>0</v>
      </c>
      <c r="BW76" s="138">
        <v>0</v>
      </c>
      <c r="BX76" s="138">
        <v>0</v>
      </c>
      <c r="BY76" s="138">
        <v>0</v>
      </c>
      <c r="BZ76" s="138">
        <v>0</v>
      </c>
      <c r="CA76" s="138">
        <v>0</v>
      </c>
      <c r="CB76" s="138">
        <v>0</v>
      </c>
      <c r="CC76" s="139">
        <v>0</v>
      </c>
    </row>
    <row r="77" spans="1:81" s="93" customFormat="1" ht="26.25" customHeight="1" x14ac:dyDescent="0.4">
      <c r="A77" s="148"/>
      <c r="B77" s="93" t="s">
        <v>281</v>
      </c>
      <c r="C77" s="149"/>
      <c r="D77" s="51">
        <f t="shared" ref="D77:AI77" si="14">SUM(D$5:D$10,D$13:D$20,D$23:D$27,D$31:D$38,D$41:D$60,D$63:D$68,D69,D$72:D$76)</f>
        <v>471.3</v>
      </c>
      <c r="E77" s="51">
        <f t="shared" si="14"/>
        <v>597.79999999999995</v>
      </c>
      <c r="F77" s="51">
        <f t="shared" si="14"/>
        <v>610.49999999999989</v>
      </c>
      <c r="G77" s="51">
        <f t="shared" si="14"/>
        <v>642.1</v>
      </c>
      <c r="H77" s="51">
        <f t="shared" si="14"/>
        <v>775.19999999999993</v>
      </c>
      <c r="I77" s="51">
        <f t="shared" si="14"/>
        <v>816.70000000000016</v>
      </c>
      <c r="J77" s="51">
        <f t="shared" si="14"/>
        <v>839.2</v>
      </c>
      <c r="K77" s="51">
        <f t="shared" si="14"/>
        <v>942.30000000000007</v>
      </c>
      <c r="L77" s="51">
        <f t="shared" si="14"/>
        <v>980.8</v>
      </c>
      <c r="M77" s="51">
        <f t="shared" si="14"/>
        <v>1051.0999999999999</v>
      </c>
      <c r="N77" s="51">
        <f t="shared" si="14"/>
        <v>1287</v>
      </c>
      <c r="O77" s="51">
        <f t="shared" si="14"/>
        <v>1350.4</v>
      </c>
      <c r="P77" s="51">
        <f t="shared" si="14"/>
        <v>1389.8000000000002</v>
      </c>
      <c r="Q77" s="51">
        <f t="shared" si="14"/>
        <v>1553.0999999999997</v>
      </c>
      <c r="R77" s="51">
        <f t="shared" si="14"/>
        <v>1645.8000000000002</v>
      </c>
      <c r="S77" s="51">
        <f t="shared" si="14"/>
        <v>1890.6000000000001</v>
      </c>
      <c r="T77" s="51">
        <f t="shared" si="14"/>
        <v>1962.1000000000001</v>
      </c>
      <c r="U77" s="51">
        <f t="shared" si="14"/>
        <v>2322.4</v>
      </c>
      <c r="V77" s="51">
        <f t="shared" si="14"/>
        <v>2456.5</v>
      </c>
      <c r="W77" s="51">
        <f t="shared" si="14"/>
        <v>2789.5999999999995</v>
      </c>
      <c r="X77" s="51">
        <f t="shared" si="14"/>
        <v>3172.2</v>
      </c>
      <c r="Y77" s="51">
        <f t="shared" si="14"/>
        <v>3392.1</v>
      </c>
      <c r="Z77" s="51">
        <f t="shared" si="14"/>
        <v>3636.5000000000005</v>
      </c>
      <c r="AA77" s="51">
        <f t="shared" si="14"/>
        <v>4229.8</v>
      </c>
      <c r="AB77" s="51">
        <f t="shared" si="14"/>
        <v>4897.7</v>
      </c>
      <c r="AC77" s="51">
        <f t="shared" si="14"/>
        <v>5504.9989999999998</v>
      </c>
      <c r="AD77" s="51">
        <f t="shared" si="14"/>
        <v>6901.7269999999999</v>
      </c>
      <c r="AE77" s="51">
        <f t="shared" si="14"/>
        <v>9337.5789999999997</v>
      </c>
      <c r="AF77" s="51">
        <f t="shared" si="14"/>
        <v>11114.196</v>
      </c>
      <c r="AG77" s="51">
        <f t="shared" si="14"/>
        <v>13367.12</v>
      </c>
      <c r="AH77" s="51">
        <f t="shared" si="14"/>
        <v>15873</v>
      </c>
      <c r="AI77" s="51">
        <f t="shared" si="14"/>
        <v>18777.060000000001</v>
      </c>
      <c r="AJ77" s="51">
        <f t="shared" ref="AJ77:BO77" si="15">SUM(AJ$5:AJ$10,AJ$13:AJ$20,AJ$23:AJ$27,AJ$31:AJ$38,AJ$41:AJ$60,AJ$63:AJ$68,AJ69,AJ$72:AJ$76)</f>
        <v>22658.06</v>
      </c>
      <c r="AK77" s="51">
        <f t="shared" si="15"/>
        <v>27698.31</v>
      </c>
      <c r="AL77" s="51">
        <f t="shared" si="15"/>
        <v>31628.06</v>
      </c>
      <c r="AM77" s="51">
        <f t="shared" si="15"/>
        <v>35332.06</v>
      </c>
      <c r="AN77" s="51">
        <f t="shared" si="15"/>
        <v>38251.06</v>
      </c>
      <c r="AO77" s="51">
        <f t="shared" si="15"/>
        <v>41768.06</v>
      </c>
      <c r="AP77" s="51">
        <f t="shared" si="15"/>
        <v>44917.657999999996</v>
      </c>
      <c r="AQ77" s="51">
        <f t="shared" si="15"/>
        <v>46700.743999999992</v>
      </c>
      <c r="AR77" s="51">
        <f t="shared" si="15"/>
        <v>47317.750509999998</v>
      </c>
      <c r="AS77" s="51">
        <f t="shared" si="15"/>
        <v>50314.249480999992</v>
      </c>
      <c r="AT77" s="51">
        <f t="shared" si="15"/>
        <v>56478.799715685047</v>
      </c>
      <c r="AU77" s="51">
        <f t="shared" si="15"/>
        <v>66302.888468443314</v>
      </c>
      <c r="AV77" s="51">
        <f t="shared" si="15"/>
        <v>75257.45199999999</v>
      </c>
      <c r="AW77" s="51">
        <f t="shared" si="15"/>
        <v>82437.566000000006</v>
      </c>
      <c r="AX77" s="51">
        <f t="shared" si="15"/>
        <v>84862.667213999986</v>
      </c>
      <c r="AY77" s="51">
        <f t="shared" si="15"/>
        <v>88710.819153041331</v>
      </c>
      <c r="AZ77" s="51">
        <f t="shared" si="15"/>
        <v>92217.949756999995</v>
      </c>
      <c r="BA77" s="51">
        <f t="shared" si="15"/>
        <v>93347.393757000013</v>
      </c>
      <c r="BB77" s="51">
        <f t="shared" si="15"/>
        <v>95565.317560038413</v>
      </c>
      <c r="BC77" s="51">
        <f t="shared" si="15"/>
        <v>99048.585242467729</v>
      </c>
      <c r="BD77" s="51">
        <f t="shared" si="15"/>
        <v>101373.84078511488</v>
      </c>
      <c r="BE77" s="51">
        <f t="shared" si="15"/>
        <v>106706.85189487554</v>
      </c>
      <c r="BF77" s="51">
        <f t="shared" si="15"/>
        <v>110302.29898003751</v>
      </c>
      <c r="BG77" s="51">
        <f t="shared" si="15"/>
        <v>105790.62308501704</v>
      </c>
      <c r="BH77" s="51">
        <f t="shared" si="15"/>
        <v>111092.55313748043</v>
      </c>
      <c r="BI77" s="51">
        <f t="shared" si="15"/>
        <v>115802.99954677367</v>
      </c>
      <c r="BJ77" s="51">
        <f t="shared" si="15"/>
        <v>119213.89655344037</v>
      </c>
      <c r="BK77" s="51">
        <f t="shared" si="15"/>
        <v>126242.20586285737</v>
      </c>
      <c r="BL77" s="51">
        <f t="shared" si="15"/>
        <v>135757.16542445365</v>
      </c>
      <c r="BM77" s="51">
        <f t="shared" si="15"/>
        <v>148004.00969052216</v>
      </c>
      <c r="BN77" s="51">
        <f t="shared" si="15"/>
        <v>153361.5551698035</v>
      </c>
      <c r="BO77" s="51">
        <f t="shared" si="15"/>
        <v>158960.44687856638</v>
      </c>
      <c r="BP77" s="51">
        <f t="shared" ref="BP77:CC77" si="16">SUM(BP$5:BP$10,BP$13:BP$20,BP$23:BP$27,BP$31:BP$38,BP$41:BP$60,BP$63:BP$68,BP69,BP$72:BP$76)</f>
        <v>166552.67893256198</v>
      </c>
      <c r="BQ77" s="51">
        <f t="shared" si="16"/>
        <v>164132.18598876672</v>
      </c>
      <c r="BR77" s="51">
        <f t="shared" si="16"/>
        <v>168287.22403787507</v>
      </c>
      <c r="BS77" s="51">
        <f t="shared" si="16"/>
        <v>171799.5061309211</v>
      </c>
      <c r="BT77" s="51">
        <f t="shared" si="16"/>
        <v>173842.21980719003</v>
      </c>
      <c r="BU77" s="51">
        <f t="shared" si="16"/>
        <v>178059.97645169671</v>
      </c>
      <c r="BV77" s="51">
        <f t="shared" si="16"/>
        <v>183746.34168196606</v>
      </c>
      <c r="BW77" s="51">
        <f t="shared" si="16"/>
        <v>192414.99555961587</v>
      </c>
      <c r="BX77" s="51">
        <f t="shared" si="16"/>
        <v>212060.70502487829</v>
      </c>
      <c r="BY77" s="51">
        <f t="shared" si="16"/>
        <v>219230.49282134665</v>
      </c>
      <c r="BZ77" s="51">
        <f t="shared" si="16"/>
        <v>227039.92489152646</v>
      </c>
      <c r="CA77" s="51">
        <f t="shared" si="16"/>
        <v>236722.45942646087</v>
      </c>
      <c r="CB77" s="51">
        <f t="shared" si="16"/>
        <v>246888.58172766841</v>
      </c>
      <c r="CC77" s="52">
        <f t="shared" si="16"/>
        <v>259084.62908630003</v>
      </c>
    </row>
    <row r="78" spans="1:81" ht="26.25" customHeight="1" x14ac:dyDescent="0.4">
      <c r="A78" s="132"/>
      <c r="B78" s="13" t="s">
        <v>282</v>
      </c>
      <c r="D78" s="150">
        <f t="shared" ref="D78:AI78" si="17">SUMIF($C$5:$C$76,"(C)",D$5:D$76)</f>
        <v>250.8</v>
      </c>
      <c r="E78" s="150">
        <f t="shared" si="17"/>
        <v>354.9</v>
      </c>
      <c r="F78" s="150">
        <f t="shared" si="17"/>
        <v>355.9</v>
      </c>
      <c r="G78" s="150">
        <f t="shared" si="17"/>
        <v>377.3</v>
      </c>
      <c r="H78" s="150">
        <f t="shared" si="17"/>
        <v>449.5</v>
      </c>
      <c r="I78" s="150">
        <f t="shared" si="17"/>
        <v>471.7</v>
      </c>
      <c r="J78" s="150">
        <f t="shared" si="17"/>
        <v>480.3</v>
      </c>
      <c r="K78" s="150">
        <f t="shared" si="17"/>
        <v>583.5</v>
      </c>
      <c r="L78" s="150">
        <f t="shared" si="17"/>
        <v>603.69999999999993</v>
      </c>
      <c r="M78" s="150">
        <f t="shared" si="17"/>
        <v>662.69999999999993</v>
      </c>
      <c r="N78" s="150">
        <f t="shared" si="17"/>
        <v>857.8</v>
      </c>
      <c r="O78" s="150">
        <f t="shared" si="17"/>
        <v>891</v>
      </c>
      <c r="P78" s="150">
        <f t="shared" si="17"/>
        <v>907.6</v>
      </c>
      <c r="Q78" s="150">
        <f t="shared" si="17"/>
        <v>1054.8</v>
      </c>
      <c r="R78" s="150">
        <f t="shared" si="17"/>
        <v>1117.0999999999999</v>
      </c>
      <c r="S78" s="150">
        <f t="shared" si="17"/>
        <v>1313.7999999999997</v>
      </c>
      <c r="T78" s="150">
        <f t="shared" si="17"/>
        <v>1368.5</v>
      </c>
      <c r="U78" s="150">
        <f t="shared" si="17"/>
        <v>1671.5</v>
      </c>
      <c r="V78" s="150">
        <f t="shared" si="17"/>
        <v>1752.6999999999998</v>
      </c>
      <c r="W78" s="150">
        <f t="shared" si="17"/>
        <v>1977.2</v>
      </c>
      <c r="X78" s="150">
        <f t="shared" si="17"/>
        <v>2169</v>
      </c>
      <c r="Y78" s="150">
        <f t="shared" si="17"/>
        <v>2298.7000000000003</v>
      </c>
      <c r="Z78" s="150">
        <f t="shared" si="17"/>
        <v>2521.6</v>
      </c>
      <c r="AA78" s="150">
        <f t="shared" si="17"/>
        <v>2950.6</v>
      </c>
      <c r="AB78" s="150">
        <f t="shared" si="17"/>
        <v>3340.2999999999997</v>
      </c>
      <c r="AC78" s="150">
        <f t="shared" si="17"/>
        <v>3852.5990000000002</v>
      </c>
      <c r="AD78" s="150">
        <f t="shared" si="17"/>
        <v>4918.3270000000002</v>
      </c>
      <c r="AE78" s="150">
        <f t="shared" si="17"/>
        <v>6583.9790000000003</v>
      </c>
      <c r="AF78" s="150">
        <f t="shared" si="17"/>
        <v>7801.2960000000003</v>
      </c>
      <c r="AG78" s="150">
        <f t="shared" si="17"/>
        <v>9082.32</v>
      </c>
      <c r="AH78" s="150">
        <f t="shared" si="17"/>
        <v>10460</v>
      </c>
      <c r="AI78" s="150">
        <f t="shared" si="17"/>
        <v>11937</v>
      </c>
      <c r="AJ78" s="150">
        <f t="shared" ref="AJ78:BO78" si="18">SUMIF($C$5:$C$76,"(C)",AJ$5:AJ$76)</f>
        <v>14529</v>
      </c>
      <c r="AK78" s="150">
        <f t="shared" si="18"/>
        <v>16863</v>
      </c>
      <c r="AL78" s="150">
        <f t="shared" si="18"/>
        <v>18210</v>
      </c>
      <c r="AM78" s="150">
        <f t="shared" si="18"/>
        <v>19798</v>
      </c>
      <c r="AN78" s="150">
        <f t="shared" si="18"/>
        <v>20863</v>
      </c>
      <c r="AO78" s="150">
        <f t="shared" si="18"/>
        <v>22448</v>
      </c>
      <c r="AP78" s="150">
        <f t="shared" si="18"/>
        <v>24257.598000000002</v>
      </c>
      <c r="AQ78" s="150">
        <f t="shared" si="18"/>
        <v>25406.486000000001</v>
      </c>
      <c r="AR78" s="150">
        <f t="shared" si="18"/>
        <v>26034.205999999998</v>
      </c>
      <c r="AS78" s="150">
        <f t="shared" si="18"/>
        <v>27702.068000000003</v>
      </c>
      <c r="AT78" s="150">
        <f t="shared" si="18"/>
        <v>30508.146000000001</v>
      </c>
      <c r="AU78" s="150">
        <f t="shared" si="18"/>
        <v>35252.114000000001</v>
      </c>
      <c r="AV78" s="150">
        <f t="shared" si="18"/>
        <v>37320.296999999999</v>
      </c>
      <c r="AW78" s="150">
        <f t="shared" si="18"/>
        <v>39538.795000000006</v>
      </c>
      <c r="AX78" s="150">
        <f t="shared" si="18"/>
        <v>39824.572</v>
      </c>
      <c r="AY78" s="150">
        <f t="shared" si="18"/>
        <v>40701.778000000006</v>
      </c>
      <c r="AZ78" s="150">
        <f t="shared" si="18"/>
        <v>42158.667000000001</v>
      </c>
      <c r="BA78" s="150">
        <f t="shared" si="18"/>
        <v>43119.707999999999</v>
      </c>
      <c r="BB78" s="150">
        <f t="shared" si="18"/>
        <v>45018.209000000003</v>
      </c>
      <c r="BC78" s="150">
        <f t="shared" si="18"/>
        <v>46884.317999999999</v>
      </c>
      <c r="BD78" s="150">
        <f t="shared" si="18"/>
        <v>47796.771000000001</v>
      </c>
      <c r="BE78" s="150">
        <f t="shared" si="18"/>
        <v>51093.595998929333</v>
      </c>
      <c r="BF78" s="150">
        <f t="shared" si="18"/>
        <v>53686.5287096147</v>
      </c>
      <c r="BG78" s="150">
        <f t="shared" si="18"/>
        <v>56079.337540435692</v>
      </c>
      <c r="BH78" s="150">
        <f t="shared" si="18"/>
        <v>58408.538999999997</v>
      </c>
      <c r="BI78" s="150">
        <f t="shared" si="18"/>
        <v>60914.807692682669</v>
      </c>
      <c r="BJ78" s="150">
        <f t="shared" si="18"/>
        <v>63129.216045855108</v>
      </c>
      <c r="BK78" s="150">
        <f t="shared" si="18"/>
        <v>67411.978362963171</v>
      </c>
      <c r="BL78" s="150">
        <f t="shared" si="18"/>
        <v>72671.184816889407</v>
      </c>
      <c r="BM78" s="150">
        <f t="shared" si="18"/>
        <v>77814.820358342375</v>
      </c>
      <c r="BN78" s="150">
        <f t="shared" si="18"/>
        <v>80345.367492594727</v>
      </c>
      <c r="BO78" s="150">
        <f t="shared" si="18"/>
        <v>84501.883808506493</v>
      </c>
      <c r="BP78" s="150">
        <f t="shared" ref="BP78:CC78" si="19">SUMIF($C$5:$C$76,"(C)",BP$5:BP$76)</f>
        <v>89391.276039061704</v>
      </c>
      <c r="BQ78" s="150">
        <f t="shared" si="19"/>
        <v>91660.368819799987</v>
      </c>
      <c r="BR78" s="150">
        <f t="shared" si="19"/>
        <v>94520.993083800029</v>
      </c>
      <c r="BS78" s="150">
        <f t="shared" si="19"/>
        <v>97594.637879079994</v>
      </c>
      <c r="BT78" s="150">
        <f t="shared" si="19"/>
        <v>99876.345809219929</v>
      </c>
      <c r="BU78" s="150">
        <f t="shared" si="19"/>
        <v>102022.63289946769</v>
      </c>
      <c r="BV78" s="150">
        <f t="shared" si="19"/>
        <v>104790.46798265999</v>
      </c>
      <c r="BW78" s="150">
        <f t="shared" si="19"/>
        <v>106869.46924337628</v>
      </c>
      <c r="BX78" s="150">
        <f t="shared" si="19"/>
        <v>109842.25682399728</v>
      </c>
      <c r="BY78" s="150">
        <f t="shared" si="19"/>
        <v>113620.09586198392</v>
      </c>
      <c r="BZ78" s="150">
        <f t="shared" si="19"/>
        <v>120145.94761383739</v>
      </c>
      <c r="CA78" s="150">
        <f t="shared" si="19"/>
        <v>126181.69473630957</v>
      </c>
      <c r="CB78" s="150">
        <f t="shared" si="19"/>
        <v>131605.13462770541</v>
      </c>
      <c r="CC78" s="151">
        <f t="shared" si="19"/>
        <v>137612.22888837926</v>
      </c>
    </row>
    <row r="79" spans="1:81" x14ac:dyDescent="0.4">
      <c r="A79" s="132"/>
      <c r="B79" s="13" t="s">
        <v>283</v>
      </c>
      <c r="D79" s="150">
        <f t="shared" ref="D79:AI79" si="20">SUMIF($C$5:$C$76,"(IR)",D$5:D$76)</f>
        <v>62.5</v>
      </c>
      <c r="E79" s="150">
        <f t="shared" si="20"/>
        <v>75.2</v>
      </c>
      <c r="F79" s="150">
        <f t="shared" si="20"/>
        <v>84.5</v>
      </c>
      <c r="G79" s="150">
        <f t="shared" si="20"/>
        <v>94.6</v>
      </c>
      <c r="H79" s="150">
        <f t="shared" si="20"/>
        <v>118.6</v>
      </c>
      <c r="I79" s="150">
        <f t="shared" si="20"/>
        <v>120.3</v>
      </c>
      <c r="J79" s="150">
        <f t="shared" si="20"/>
        <v>125.4</v>
      </c>
      <c r="K79" s="150">
        <f t="shared" si="20"/>
        <v>114.1</v>
      </c>
      <c r="L79" s="150">
        <f t="shared" si="20"/>
        <v>121.3</v>
      </c>
      <c r="M79" s="150">
        <f t="shared" si="20"/>
        <v>119.6</v>
      </c>
      <c r="N79" s="150">
        <f t="shared" si="20"/>
        <v>131.80000000000001</v>
      </c>
      <c r="O79" s="150">
        <f t="shared" si="20"/>
        <v>158.5</v>
      </c>
      <c r="P79" s="150">
        <f t="shared" si="20"/>
        <v>179.5</v>
      </c>
      <c r="Q79" s="150">
        <f t="shared" si="20"/>
        <v>171.1</v>
      </c>
      <c r="R79" s="150">
        <f t="shared" si="20"/>
        <v>199.8</v>
      </c>
      <c r="S79" s="150">
        <f t="shared" si="20"/>
        <v>217.4</v>
      </c>
      <c r="T79" s="150">
        <f t="shared" si="20"/>
        <v>223.3</v>
      </c>
      <c r="U79" s="150">
        <f t="shared" si="20"/>
        <v>245.9</v>
      </c>
      <c r="V79" s="150">
        <f t="shared" si="20"/>
        <v>297.5</v>
      </c>
      <c r="W79" s="150">
        <f t="shared" si="20"/>
        <v>385.7</v>
      </c>
      <c r="X79" s="150">
        <f t="shared" si="20"/>
        <v>428.9</v>
      </c>
      <c r="Y79" s="150">
        <f t="shared" si="20"/>
        <v>470.7</v>
      </c>
      <c r="Z79" s="150">
        <f t="shared" si="20"/>
        <v>563.79999999999995</v>
      </c>
      <c r="AA79" s="150">
        <f t="shared" si="20"/>
        <v>686.1</v>
      </c>
      <c r="AB79" s="150">
        <f t="shared" si="20"/>
        <v>845.3</v>
      </c>
      <c r="AC79" s="150">
        <f t="shared" si="20"/>
        <v>974.30000000000007</v>
      </c>
      <c r="AD79" s="150">
        <f t="shared" si="20"/>
        <v>1208.2</v>
      </c>
      <c r="AE79" s="150">
        <f t="shared" si="20"/>
        <v>1651.1</v>
      </c>
      <c r="AF79" s="150">
        <f t="shared" si="20"/>
        <v>2081.9</v>
      </c>
      <c r="AG79" s="150">
        <f t="shared" si="20"/>
        <v>2509.3000000000002</v>
      </c>
      <c r="AH79" s="150">
        <f t="shared" si="20"/>
        <v>2692</v>
      </c>
      <c r="AI79" s="150">
        <f t="shared" si="20"/>
        <v>2940</v>
      </c>
      <c r="AJ79" s="150">
        <f t="shared" ref="AJ79:BO79" si="21">SUMIF($C$5:$C$76,"(IR)",AJ$5:AJ$76)</f>
        <v>3830</v>
      </c>
      <c r="AK79" s="150">
        <f t="shared" si="21"/>
        <v>5857.25</v>
      </c>
      <c r="AL79" s="150">
        <f t="shared" si="21"/>
        <v>7917</v>
      </c>
      <c r="AM79" s="150">
        <f t="shared" si="21"/>
        <v>9449</v>
      </c>
      <c r="AN79" s="150">
        <f t="shared" si="21"/>
        <v>10783</v>
      </c>
      <c r="AO79" s="150">
        <f t="shared" si="21"/>
        <v>12232</v>
      </c>
      <c r="AP79" s="150">
        <f t="shared" si="21"/>
        <v>13176</v>
      </c>
      <c r="AQ79" s="150">
        <f t="shared" si="21"/>
        <v>13401.69</v>
      </c>
      <c r="AR79" s="150">
        <f t="shared" si="21"/>
        <v>13251.99351</v>
      </c>
      <c r="AS79" s="150">
        <f t="shared" si="21"/>
        <v>14200.272480999998</v>
      </c>
      <c r="AT79" s="150">
        <f t="shared" si="21"/>
        <v>16797.837000000003</v>
      </c>
      <c r="AU79" s="150">
        <f t="shared" si="21"/>
        <v>20295.427899511735</v>
      </c>
      <c r="AV79" s="150">
        <f t="shared" si="21"/>
        <v>25526.476000000002</v>
      </c>
      <c r="AW79" s="150">
        <f t="shared" si="21"/>
        <v>28829.948</v>
      </c>
      <c r="AX79" s="150">
        <f t="shared" si="21"/>
        <v>30339.205213999998</v>
      </c>
      <c r="AY79" s="150">
        <f t="shared" si="21"/>
        <v>31886.693626000004</v>
      </c>
      <c r="AZ79" s="150">
        <f t="shared" si="21"/>
        <v>32437.416757000003</v>
      </c>
      <c r="BA79" s="150">
        <f t="shared" si="21"/>
        <v>31640.413747999999</v>
      </c>
      <c r="BB79" s="150">
        <f t="shared" si="21"/>
        <v>31212.963835000002</v>
      </c>
      <c r="BC79" s="150">
        <f t="shared" si="21"/>
        <v>30726.584142467687</v>
      </c>
      <c r="BD79" s="150">
        <f t="shared" si="21"/>
        <v>29666.571453818167</v>
      </c>
      <c r="BE79" s="150">
        <f t="shared" si="21"/>
        <v>30918.086668030108</v>
      </c>
      <c r="BF79" s="150">
        <f t="shared" si="21"/>
        <v>32295.353709467578</v>
      </c>
      <c r="BG79" s="150">
        <f t="shared" si="21"/>
        <v>33353.048856553258</v>
      </c>
      <c r="BH79" s="150">
        <f t="shared" si="21"/>
        <v>35028.023048480412</v>
      </c>
      <c r="BI79" s="150">
        <f t="shared" si="21"/>
        <v>35716.781529642009</v>
      </c>
      <c r="BJ79" s="150">
        <f t="shared" si="21"/>
        <v>37172.236532855473</v>
      </c>
      <c r="BK79" s="150">
        <f t="shared" si="21"/>
        <v>38696.081911583096</v>
      </c>
      <c r="BL79" s="150">
        <f t="shared" si="21"/>
        <v>40966.842600689997</v>
      </c>
      <c r="BM79" s="150">
        <f t="shared" si="21"/>
        <v>46695.822820729991</v>
      </c>
      <c r="BN79" s="150">
        <f t="shared" si="21"/>
        <v>48764.863047781706</v>
      </c>
      <c r="BO79" s="150">
        <f t="shared" si="21"/>
        <v>49940.019439679818</v>
      </c>
      <c r="BP79" s="150">
        <f t="shared" ref="BP79:CC79" si="22">SUMIF($C$5:$C$76,"(IR)",BP$5:BP$76)</f>
        <v>51405.957286050005</v>
      </c>
      <c r="BQ79" s="150">
        <f t="shared" si="22"/>
        <v>46170.925824626167</v>
      </c>
      <c r="BR79" s="150">
        <f t="shared" si="22"/>
        <v>45840.720174789989</v>
      </c>
      <c r="BS79" s="150">
        <f t="shared" si="22"/>
        <v>45405.656244279999</v>
      </c>
      <c r="BT79" s="150">
        <f t="shared" si="22"/>
        <v>44931.877995250012</v>
      </c>
      <c r="BU79" s="150">
        <f t="shared" si="22"/>
        <v>45555.270080459995</v>
      </c>
      <c r="BV79" s="150">
        <f t="shared" si="22"/>
        <v>47779.270845328407</v>
      </c>
      <c r="BW79" s="150">
        <f t="shared" si="22"/>
        <v>53341.28191286957</v>
      </c>
      <c r="BX79" s="150">
        <f t="shared" si="22"/>
        <v>71134.769244478506</v>
      </c>
      <c r="BY79" s="150">
        <f t="shared" si="22"/>
        <v>73331.611593959271</v>
      </c>
      <c r="BZ79" s="150">
        <f t="shared" si="22"/>
        <v>72721.484040819443</v>
      </c>
      <c r="CA79" s="150">
        <f t="shared" si="22"/>
        <v>74524.364482218167</v>
      </c>
      <c r="CB79" s="150">
        <f t="shared" si="22"/>
        <v>77642.045064871054</v>
      </c>
      <c r="CC79" s="151">
        <f t="shared" si="22"/>
        <v>81606.515028843511</v>
      </c>
    </row>
    <row r="80" spans="1:81" x14ac:dyDescent="0.4">
      <c r="A80" s="132"/>
      <c r="B80" s="13" t="s">
        <v>284</v>
      </c>
      <c r="D80" s="150">
        <f t="shared" ref="D80:AI80" si="23">SUMIF($C$5:$C$76,"(NC / NIR)",D$5:D$76)</f>
        <v>158</v>
      </c>
      <c r="E80" s="150">
        <f t="shared" si="23"/>
        <v>167.7</v>
      </c>
      <c r="F80" s="150">
        <f t="shared" si="23"/>
        <v>170.1</v>
      </c>
      <c r="G80" s="150">
        <f t="shared" si="23"/>
        <v>170.2</v>
      </c>
      <c r="H80" s="150">
        <f t="shared" si="23"/>
        <v>207.1</v>
      </c>
      <c r="I80" s="150">
        <f t="shared" si="23"/>
        <v>224.7</v>
      </c>
      <c r="J80" s="150">
        <f t="shared" si="23"/>
        <v>233.5</v>
      </c>
      <c r="K80" s="150">
        <f t="shared" si="23"/>
        <v>244.7</v>
      </c>
      <c r="L80" s="150">
        <f t="shared" si="23"/>
        <v>255.8</v>
      </c>
      <c r="M80" s="150">
        <f t="shared" si="23"/>
        <v>268.8</v>
      </c>
      <c r="N80" s="150">
        <f t="shared" si="23"/>
        <v>297.39999999999998</v>
      </c>
      <c r="O80" s="150">
        <f t="shared" si="23"/>
        <v>300.90000000000003</v>
      </c>
      <c r="P80" s="150">
        <f t="shared" si="23"/>
        <v>302.70000000000005</v>
      </c>
      <c r="Q80" s="150">
        <f t="shared" si="23"/>
        <v>327.2</v>
      </c>
      <c r="R80" s="150">
        <f t="shared" si="23"/>
        <v>328.90000000000003</v>
      </c>
      <c r="S80" s="150">
        <f t="shared" si="23"/>
        <v>359.40000000000003</v>
      </c>
      <c r="T80" s="150">
        <f t="shared" si="23"/>
        <v>370.3</v>
      </c>
      <c r="U80" s="150">
        <f t="shared" si="23"/>
        <v>405.00000000000006</v>
      </c>
      <c r="V80" s="150">
        <f t="shared" si="23"/>
        <v>406.3</v>
      </c>
      <c r="W80" s="150">
        <f t="shared" si="23"/>
        <v>426.7</v>
      </c>
      <c r="X80" s="150">
        <f t="shared" si="23"/>
        <v>574.29999999999995</v>
      </c>
      <c r="Y80" s="150">
        <f t="shared" si="23"/>
        <v>622.69999999999993</v>
      </c>
      <c r="Z80" s="150">
        <f t="shared" si="23"/>
        <v>551.09999999999991</v>
      </c>
      <c r="AA80" s="150">
        <f t="shared" si="23"/>
        <v>593.09999999999991</v>
      </c>
      <c r="AB80" s="150">
        <f t="shared" si="23"/>
        <v>712.09999999999991</v>
      </c>
      <c r="AC80" s="150">
        <f t="shared" si="23"/>
        <v>678.1</v>
      </c>
      <c r="AD80" s="150">
        <f t="shared" si="23"/>
        <v>775.19999999999993</v>
      </c>
      <c r="AE80" s="150">
        <f t="shared" si="23"/>
        <v>1102.5</v>
      </c>
      <c r="AF80" s="150">
        <f t="shared" si="23"/>
        <v>1231</v>
      </c>
      <c r="AG80" s="150">
        <f t="shared" si="23"/>
        <v>1775.5</v>
      </c>
      <c r="AH80" s="150">
        <f t="shared" si="23"/>
        <v>2721</v>
      </c>
      <c r="AI80" s="150">
        <f t="shared" si="23"/>
        <v>3900.06</v>
      </c>
      <c r="AJ80" s="150">
        <f t="shared" ref="AJ80:BO80" si="24">SUMIF($C$5:$C$76,"(NC / NIR)",AJ$5:AJ$76)</f>
        <v>4299.0600000000004</v>
      </c>
      <c r="AK80" s="150">
        <f t="shared" si="24"/>
        <v>4978.0600000000004</v>
      </c>
      <c r="AL80" s="150">
        <f t="shared" si="24"/>
        <v>5501.06</v>
      </c>
      <c r="AM80" s="150">
        <f t="shared" si="24"/>
        <v>6085.06</v>
      </c>
      <c r="AN80" s="150">
        <f t="shared" si="24"/>
        <v>6605.06</v>
      </c>
      <c r="AO80" s="150">
        <f t="shared" si="24"/>
        <v>7088.06</v>
      </c>
      <c r="AP80" s="150">
        <f t="shared" si="24"/>
        <v>7484.06</v>
      </c>
      <c r="AQ80" s="150">
        <f t="shared" si="24"/>
        <v>7892.5680000000002</v>
      </c>
      <c r="AR80" s="150">
        <f t="shared" si="24"/>
        <v>8031.5510000000013</v>
      </c>
      <c r="AS80" s="150">
        <f t="shared" si="24"/>
        <v>8411.9089999999997</v>
      </c>
      <c r="AT80" s="150">
        <f t="shared" si="24"/>
        <v>9172.8167156850413</v>
      </c>
      <c r="AU80" s="150">
        <f t="shared" si="24"/>
        <v>10755.346568931576</v>
      </c>
      <c r="AV80" s="150">
        <f t="shared" si="24"/>
        <v>12410.679000000002</v>
      </c>
      <c r="AW80" s="150">
        <f t="shared" si="24"/>
        <v>14068.823</v>
      </c>
      <c r="AX80" s="150">
        <f t="shared" si="24"/>
        <v>14698.89</v>
      </c>
      <c r="AY80" s="150">
        <f t="shared" si="24"/>
        <v>16122.347527041316</v>
      </c>
      <c r="AZ80" s="150">
        <f t="shared" si="24"/>
        <v>17621.866000000002</v>
      </c>
      <c r="BA80" s="150">
        <f t="shared" si="24"/>
        <v>18587.272009000004</v>
      </c>
      <c r="BB80" s="150">
        <f t="shared" si="24"/>
        <v>19334.144725038434</v>
      </c>
      <c r="BC80" s="150">
        <f t="shared" si="24"/>
        <v>21437.683100000017</v>
      </c>
      <c r="BD80" s="150">
        <f t="shared" si="24"/>
        <v>23910.498331296749</v>
      </c>
      <c r="BE80" s="150">
        <f t="shared" si="24"/>
        <v>24695.169227916085</v>
      </c>
      <c r="BF80" s="150">
        <f t="shared" si="24"/>
        <v>24320.416560955215</v>
      </c>
      <c r="BG80" s="150">
        <f t="shared" si="24"/>
        <v>16358.236688028088</v>
      </c>
      <c r="BH80" s="150">
        <f t="shared" si="24"/>
        <v>17655.991088999999</v>
      </c>
      <c r="BI80" s="150">
        <f t="shared" si="24"/>
        <v>19171.410324449</v>
      </c>
      <c r="BJ80" s="150">
        <f t="shared" si="24"/>
        <v>18912.443974729798</v>
      </c>
      <c r="BK80" s="150">
        <f t="shared" si="24"/>
        <v>20134.145588311134</v>
      </c>
      <c r="BL80" s="150">
        <f t="shared" si="24"/>
        <v>22119.138006874229</v>
      </c>
      <c r="BM80" s="150">
        <f t="shared" si="24"/>
        <v>23493.366511449778</v>
      </c>
      <c r="BN80" s="150">
        <f t="shared" si="24"/>
        <v>24251.324629427094</v>
      </c>
      <c r="BO80" s="150">
        <f t="shared" si="24"/>
        <v>24518.543630379987</v>
      </c>
      <c r="BP80" s="150">
        <f t="shared" ref="BP80:CC80" si="25">SUMIF($C$5:$C$76,"(NC / NIR)",BP$5:BP$76)</f>
        <v>25755.445607450234</v>
      </c>
      <c r="BQ80" s="150">
        <f t="shared" si="25"/>
        <v>26300.891344340587</v>
      </c>
      <c r="BR80" s="150">
        <f t="shared" si="25"/>
        <v>27925.510779285047</v>
      </c>
      <c r="BS80" s="150">
        <f t="shared" si="25"/>
        <v>28799.212007561109</v>
      </c>
      <c r="BT80" s="150">
        <f t="shared" si="25"/>
        <v>29033.99600272008</v>
      </c>
      <c r="BU80" s="150">
        <f t="shared" si="25"/>
        <v>30482.073471769032</v>
      </c>
      <c r="BV80" s="150">
        <f t="shared" si="25"/>
        <v>31176.602853977649</v>
      </c>
      <c r="BW80" s="150">
        <f t="shared" si="25"/>
        <v>32204.244403370016</v>
      </c>
      <c r="BX80" s="150">
        <f t="shared" si="25"/>
        <v>31083.678956402538</v>
      </c>
      <c r="BY80" s="150">
        <f t="shared" si="25"/>
        <v>32278.785365403452</v>
      </c>
      <c r="BZ80" s="150">
        <f t="shared" si="25"/>
        <v>34172.493236869675</v>
      </c>
      <c r="CA80" s="150">
        <f t="shared" si="25"/>
        <v>36016.400207933126</v>
      </c>
      <c r="CB80" s="150">
        <f t="shared" si="25"/>
        <v>37641.402035092004</v>
      </c>
      <c r="CC80" s="151">
        <f t="shared" si="25"/>
        <v>39865.885169077294</v>
      </c>
    </row>
    <row r="81" spans="1:81" x14ac:dyDescent="0.4">
      <c r="A81" s="132"/>
      <c r="B81" s="104"/>
      <c r="C81" s="152"/>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53"/>
      <c r="BT81" s="109"/>
      <c r="BU81" s="109"/>
      <c r="BV81" s="109"/>
      <c r="BW81" s="109"/>
      <c r="BX81" s="109"/>
      <c r="BY81" s="109"/>
      <c r="BZ81" s="109"/>
      <c r="CA81" s="109"/>
      <c r="CB81" s="109"/>
      <c r="CC81" s="110"/>
    </row>
    <row r="82" spans="1:81" s="93" customFormat="1" ht="26.25" customHeight="1" x14ac:dyDescent="0.4">
      <c r="A82" s="148"/>
      <c r="B82" s="154" t="s">
        <v>285</v>
      </c>
      <c r="C82" s="155"/>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f t="shared" ref="AH82:BJ82" si="26">AH77-AH86-AH87</f>
        <v>15873</v>
      </c>
      <c r="AI82" s="47">
        <f t="shared" si="26"/>
        <v>18777.060000000001</v>
      </c>
      <c r="AJ82" s="47">
        <f t="shared" si="26"/>
        <v>22658.06</v>
      </c>
      <c r="AK82" s="47">
        <f t="shared" si="26"/>
        <v>27698.31</v>
      </c>
      <c r="AL82" s="47">
        <f t="shared" si="26"/>
        <v>31628.06</v>
      </c>
      <c r="AM82" s="47">
        <f t="shared" si="26"/>
        <v>35332.06</v>
      </c>
      <c r="AN82" s="47">
        <f t="shared" si="26"/>
        <v>38251.06</v>
      </c>
      <c r="AO82" s="47">
        <f t="shared" si="26"/>
        <v>41768.06</v>
      </c>
      <c r="AP82" s="47">
        <f t="shared" si="26"/>
        <v>44917.657999999996</v>
      </c>
      <c r="AQ82" s="47">
        <f t="shared" si="26"/>
        <v>46700.743999999992</v>
      </c>
      <c r="AR82" s="47">
        <f t="shared" si="26"/>
        <v>47317.750509999998</v>
      </c>
      <c r="AS82" s="47">
        <f t="shared" si="26"/>
        <v>50314.249480999992</v>
      </c>
      <c r="AT82" s="47">
        <f t="shared" si="26"/>
        <v>56478.799715685047</v>
      </c>
      <c r="AU82" s="47">
        <f t="shared" si="26"/>
        <v>62322.729468443315</v>
      </c>
      <c r="AV82" s="47">
        <f t="shared" si="26"/>
        <v>70755.02399999999</v>
      </c>
      <c r="AW82" s="47">
        <f t="shared" si="26"/>
        <v>77496.391000000003</v>
      </c>
      <c r="AX82" s="47">
        <f t="shared" si="26"/>
        <v>79687.214811775179</v>
      </c>
      <c r="AY82" s="47">
        <f t="shared" si="26"/>
        <v>83295.498265097471</v>
      </c>
      <c r="AZ82" s="47">
        <f t="shared" si="26"/>
        <v>86670.61694808054</v>
      </c>
      <c r="BA82" s="47">
        <f t="shared" si="26"/>
        <v>87921.907053839444</v>
      </c>
      <c r="BB82" s="47">
        <f t="shared" si="26"/>
        <v>90240.256998922923</v>
      </c>
      <c r="BC82" s="47">
        <f t="shared" si="26"/>
        <v>93735.885396197482</v>
      </c>
      <c r="BD82" s="47">
        <f t="shared" si="26"/>
        <v>96103.813251609536</v>
      </c>
      <c r="BE82" s="47">
        <f t="shared" si="26"/>
        <v>101422.7639867476</v>
      </c>
      <c r="BF82" s="47">
        <f t="shared" si="26"/>
        <v>105009.39933424356</v>
      </c>
      <c r="BG82" s="47">
        <f t="shared" si="26"/>
        <v>100707.9902380038</v>
      </c>
      <c r="BH82" s="47">
        <f t="shared" si="26"/>
        <v>110609.70131451008</v>
      </c>
      <c r="BI82" s="47">
        <f t="shared" si="26"/>
        <v>115248.99222777368</v>
      </c>
      <c r="BJ82" s="47">
        <f t="shared" si="26"/>
        <v>118700.44661544036</v>
      </c>
      <c r="BK82" s="47">
        <v>141172.3945017074</v>
      </c>
      <c r="BL82" s="47">
        <f t="shared" ref="BL82:CC82" si="27">BL77-BL86-BL87</f>
        <v>134899.92521352365</v>
      </c>
      <c r="BM82" s="47">
        <f t="shared" si="27"/>
        <v>147082.31990482216</v>
      </c>
      <c r="BN82" s="47">
        <f t="shared" si="27"/>
        <v>152390.4227525935</v>
      </c>
      <c r="BO82" s="47">
        <f t="shared" si="27"/>
        <v>157984.53674152636</v>
      </c>
      <c r="BP82" s="47">
        <f t="shared" si="27"/>
        <v>165542.36347189173</v>
      </c>
      <c r="BQ82" s="47">
        <f t="shared" si="27"/>
        <v>163144.49412239672</v>
      </c>
      <c r="BR82" s="47">
        <f t="shared" si="27"/>
        <v>167043.77629927508</v>
      </c>
      <c r="BS82" s="47">
        <f t="shared" si="27"/>
        <v>170814.77574825109</v>
      </c>
      <c r="BT82" s="47">
        <f t="shared" si="27"/>
        <v>172941.85133036002</v>
      </c>
      <c r="BU82" s="47">
        <f t="shared" si="27"/>
        <v>177104.1938841567</v>
      </c>
      <c r="BV82" s="47">
        <f t="shared" si="27"/>
        <v>182890.7675521184</v>
      </c>
      <c r="BW82" s="47">
        <f t="shared" si="27"/>
        <v>191621.24179861587</v>
      </c>
      <c r="BX82" s="47">
        <f t="shared" si="27"/>
        <v>211239.62069925288</v>
      </c>
      <c r="BY82" s="47">
        <f t="shared" si="27"/>
        <v>218433.40074407571</v>
      </c>
      <c r="BZ82" s="47">
        <f t="shared" si="27"/>
        <v>226267.19192354041</v>
      </c>
      <c r="CA82" s="47">
        <f t="shared" si="27"/>
        <v>235968.35703852092</v>
      </c>
      <c r="CB82" s="47">
        <f t="shared" si="27"/>
        <v>246144.57764947353</v>
      </c>
      <c r="CC82" s="48">
        <f t="shared" si="27"/>
        <v>258408.74791089928</v>
      </c>
    </row>
    <row r="83" spans="1:81" s="93" customFormat="1" x14ac:dyDescent="0.4">
      <c r="A83" s="148"/>
      <c r="B83" s="65" t="s">
        <v>286</v>
      </c>
      <c r="C83" s="156"/>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138"/>
      <c r="BJ83" s="138"/>
      <c r="BK83" s="138"/>
      <c r="BL83" s="138"/>
      <c r="BM83" s="138"/>
      <c r="BN83" s="138"/>
      <c r="BO83" s="138"/>
      <c r="BP83" s="138"/>
      <c r="BQ83" s="138">
        <f t="shared" ref="BQ83:CC83" si="28">SUM(BQ5:BQ10,BQ13,BQ15:BQ20,BQ23:BQ26,BQ28,BQ30,BQ31:BQ37,BQ41:BQ49,BQ51:BQ57,BQ59,BQ64:BQ68,BQ70,BQ72:BQ73,BQ74:BQ76)-BQ86-BQ87</f>
        <v>71897.160751489821</v>
      </c>
      <c r="BR83" s="138">
        <f t="shared" si="28"/>
        <v>74444.697315330195</v>
      </c>
      <c r="BS83" s="138">
        <f t="shared" si="28"/>
        <v>76186.646985249172</v>
      </c>
      <c r="BT83" s="138">
        <f t="shared" si="28"/>
        <v>76366.737516270223</v>
      </c>
      <c r="BU83" s="138">
        <f t="shared" si="28"/>
        <v>78245.11896586456</v>
      </c>
      <c r="BV83" s="138">
        <f t="shared" si="28"/>
        <v>81337.816577712307</v>
      </c>
      <c r="BW83" s="138">
        <f t="shared" si="28"/>
        <v>84588.665245556418</v>
      </c>
      <c r="BX83" s="138">
        <f t="shared" si="28"/>
        <v>92207.34954898768</v>
      </c>
      <c r="BY83" s="138">
        <f t="shared" si="28"/>
        <v>94600.081869507514</v>
      </c>
      <c r="BZ83" s="138">
        <f t="shared" si="28"/>
        <v>97641.589113070149</v>
      </c>
      <c r="CA83" s="138">
        <f t="shared" si="28"/>
        <v>102239.09608501963</v>
      </c>
      <c r="CB83" s="138">
        <f t="shared" si="28"/>
        <v>106243.92580328579</v>
      </c>
      <c r="CC83" s="139">
        <f t="shared" si="28"/>
        <v>110787.81401785545</v>
      </c>
    </row>
    <row r="84" spans="1:81" s="93" customFormat="1" x14ac:dyDescent="0.4">
      <c r="A84" s="148"/>
      <c r="B84" s="65" t="s">
        <v>287</v>
      </c>
      <c r="C84" s="156"/>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138"/>
      <c r="BJ84" s="138"/>
      <c r="BK84" s="138"/>
      <c r="BL84" s="138"/>
      <c r="BM84" s="138"/>
      <c r="BN84" s="138"/>
      <c r="BO84" s="138"/>
      <c r="BP84" s="138"/>
      <c r="BQ84" s="138">
        <f t="shared" ref="BQ84:CC84" si="29">SUM(BQ29,BQ38,BQ60,BQ63,BQ71,BQ50,BQ58,BQ14)</f>
        <v>91247.333370906897</v>
      </c>
      <c r="BR84" s="138">
        <f t="shared" si="29"/>
        <v>92599.078983944884</v>
      </c>
      <c r="BS84" s="138">
        <f t="shared" si="29"/>
        <v>94628.128763001965</v>
      </c>
      <c r="BT84" s="138">
        <f t="shared" si="29"/>
        <v>96575.113814089797</v>
      </c>
      <c r="BU84" s="138">
        <f t="shared" si="29"/>
        <v>98859.074918292172</v>
      </c>
      <c r="BV84" s="138">
        <f t="shared" si="29"/>
        <v>101552.95097440608</v>
      </c>
      <c r="BW84" s="138">
        <f t="shared" si="29"/>
        <v>107032.57655305944</v>
      </c>
      <c r="BX84" s="138">
        <f t="shared" si="29"/>
        <v>119032.27115026521</v>
      </c>
      <c r="BY84" s="138">
        <f t="shared" si="29"/>
        <v>123833.31887456817</v>
      </c>
      <c r="BZ84" s="138">
        <f t="shared" si="29"/>
        <v>128625.60281047029</v>
      </c>
      <c r="CA84" s="138">
        <f t="shared" si="29"/>
        <v>133729.26095350133</v>
      </c>
      <c r="CB84" s="138">
        <f t="shared" si="29"/>
        <v>139900.65184618777</v>
      </c>
      <c r="CC84" s="139">
        <f t="shared" si="29"/>
        <v>147620.93389304387</v>
      </c>
    </row>
    <row r="85" spans="1:81" x14ac:dyDescent="0.4">
      <c r="A85" s="132"/>
      <c r="B85" s="65" t="s">
        <v>288</v>
      </c>
      <c r="BL85" s="55">
        <f t="shared" ref="BL85:CC85" si="30">BL50+BL58+BL14</f>
        <v>4979.657177884229</v>
      </c>
      <c r="BM85" s="55">
        <f t="shared" si="30"/>
        <v>5516.5294897197828</v>
      </c>
      <c r="BN85" s="55">
        <f t="shared" si="30"/>
        <v>5776.1927438088887</v>
      </c>
      <c r="BO85" s="55">
        <f t="shared" si="30"/>
        <v>5632.2462835299884</v>
      </c>
      <c r="BP85" s="55">
        <f t="shared" si="30"/>
        <v>5604.8250899999985</v>
      </c>
      <c r="BQ85" s="55">
        <f t="shared" si="30"/>
        <v>615.17832681999994</v>
      </c>
      <c r="BR85" s="55">
        <f t="shared" si="30"/>
        <v>611.93929700000001</v>
      </c>
      <c r="BS85" s="55">
        <f t="shared" si="30"/>
        <v>621.7497810999995</v>
      </c>
      <c r="BT85" s="55">
        <f t="shared" si="30"/>
        <v>627.55100000000004</v>
      </c>
      <c r="BU85" s="55">
        <f t="shared" si="30"/>
        <v>654.75289959999998</v>
      </c>
      <c r="BV85" s="55">
        <f t="shared" si="30"/>
        <v>468</v>
      </c>
      <c r="BW85" s="55">
        <f t="shared" si="30"/>
        <v>253.047256</v>
      </c>
      <c r="BX85" s="55">
        <f t="shared" si="30"/>
        <v>2.923187</v>
      </c>
      <c r="BY85" s="55">
        <f t="shared" si="30"/>
        <v>0</v>
      </c>
      <c r="BZ85" s="55">
        <f t="shared" si="30"/>
        <v>0</v>
      </c>
      <c r="CA85" s="55">
        <f t="shared" si="30"/>
        <v>0</v>
      </c>
      <c r="CB85" s="55">
        <f t="shared" si="30"/>
        <v>0</v>
      </c>
      <c r="CC85" s="56">
        <f t="shared" si="30"/>
        <v>0</v>
      </c>
    </row>
    <row r="86" spans="1:81" ht="25.5" customHeight="1" x14ac:dyDescent="0.4">
      <c r="A86" s="132"/>
      <c r="B86" s="49" t="s">
        <v>289</v>
      </c>
      <c r="AU86" s="138">
        <f t="shared" ref="AU86:BK86" si="31">AU24+AU43+AU53</f>
        <v>0</v>
      </c>
      <c r="AV86" s="138">
        <f t="shared" si="31"/>
        <v>0</v>
      </c>
      <c r="AW86" s="138">
        <f t="shared" si="31"/>
        <v>0</v>
      </c>
      <c r="AX86" s="55">
        <f t="shared" si="31"/>
        <v>3.4569999999999999</v>
      </c>
      <c r="AY86" s="55">
        <f t="shared" si="31"/>
        <v>4.1285950413223143</v>
      </c>
      <c r="AZ86" s="55">
        <f t="shared" si="31"/>
        <v>5.4580000000000002</v>
      </c>
      <c r="BA86" s="55">
        <f t="shared" si="31"/>
        <v>4.9669999999999996</v>
      </c>
      <c r="BB86" s="55">
        <f t="shared" si="31"/>
        <v>8.2967250384024585</v>
      </c>
      <c r="BC86" s="55">
        <f t="shared" si="31"/>
        <v>10.563000000000001</v>
      </c>
      <c r="BD86" s="55">
        <f t="shared" si="31"/>
        <v>11.87267336961207</v>
      </c>
      <c r="BE86" s="55">
        <f t="shared" si="31"/>
        <v>14.399096999999999</v>
      </c>
      <c r="BF86" s="55">
        <f t="shared" si="31"/>
        <v>19.709695</v>
      </c>
      <c r="BG86" s="55">
        <f t="shared" si="31"/>
        <v>19.340500802146213</v>
      </c>
      <c r="BH86" s="55">
        <f t="shared" si="31"/>
        <v>20.643089</v>
      </c>
      <c r="BI86" s="55">
        <f t="shared" si="31"/>
        <v>49.53799999999999</v>
      </c>
      <c r="BJ86" s="55">
        <f t="shared" si="31"/>
        <v>39.67</v>
      </c>
      <c r="BK86" s="55">
        <f t="shared" si="31"/>
        <v>40.937025149999997</v>
      </c>
      <c r="BL86" s="55">
        <f t="shared" ref="BL86:BQ86" si="32">BL24+BL33+BL43+BL53</f>
        <v>400.55954393000002</v>
      </c>
      <c r="BM86" s="55">
        <f t="shared" si="32"/>
        <v>417.50285769999999</v>
      </c>
      <c r="BN86" s="55">
        <f t="shared" si="32"/>
        <v>443.07170121000001</v>
      </c>
      <c r="BO86" s="55">
        <f t="shared" si="32"/>
        <v>447.32114404000004</v>
      </c>
      <c r="BP86" s="55">
        <f t="shared" si="32"/>
        <v>466.35633367023604</v>
      </c>
      <c r="BQ86" s="55">
        <f t="shared" si="32"/>
        <v>500.00787236999997</v>
      </c>
      <c r="BR86" s="55">
        <f t="shared" ref="BR86:CC86" si="33">BR33+BR43+BR53+SUM(BR18,-BR90,BR25,BR45,BR46,BR59,BR67,BR72)</f>
        <v>637.70802760000015</v>
      </c>
      <c r="BS86" s="55">
        <f t="shared" si="33"/>
        <v>351.46439466999999</v>
      </c>
      <c r="BT86" s="55">
        <f t="shared" si="33"/>
        <v>313.26411182999999</v>
      </c>
      <c r="BU86" s="55">
        <f t="shared" si="33"/>
        <v>325.01176554</v>
      </c>
      <c r="BV86" s="55">
        <f t="shared" si="33"/>
        <v>316.55621484765913</v>
      </c>
      <c r="BW86" s="55">
        <f t="shared" si="33"/>
        <v>295.74047400000006</v>
      </c>
      <c r="BX86" s="55">
        <f t="shared" si="33"/>
        <v>352.56740659521131</v>
      </c>
      <c r="BY86" s="55">
        <f t="shared" si="33"/>
        <v>316.48984697927966</v>
      </c>
      <c r="BZ86" s="55">
        <f t="shared" si="33"/>
        <v>294.68066925106609</v>
      </c>
      <c r="CA86" s="55">
        <f t="shared" si="33"/>
        <v>286.14966187572395</v>
      </c>
      <c r="CB86" s="55">
        <f t="shared" si="33"/>
        <v>282.50170494525491</v>
      </c>
      <c r="CC86" s="56">
        <f t="shared" si="33"/>
        <v>274.22636797326135</v>
      </c>
    </row>
    <row r="87" spans="1:81" ht="26.25" customHeight="1" x14ac:dyDescent="0.4">
      <c r="A87" s="132"/>
      <c r="B87" s="49" t="s">
        <v>125</v>
      </c>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f t="shared" ref="AU87:BD87" si="34">SUM(AU88:AU89)</f>
        <v>3980.1589999999997</v>
      </c>
      <c r="AV87" s="138">
        <f t="shared" si="34"/>
        <v>4502.427999999999</v>
      </c>
      <c r="AW87" s="138">
        <f t="shared" si="34"/>
        <v>4941.175000000002</v>
      </c>
      <c r="AX87" s="138">
        <f t="shared" si="34"/>
        <v>5171.9954022248148</v>
      </c>
      <c r="AY87" s="138">
        <f t="shared" si="34"/>
        <v>5411.1922929025259</v>
      </c>
      <c r="AZ87" s="138">
        <f t="shared" si="34"/>
        <v>5541.8748089194496</v>
      </c>
      <c r="BA87" s="138">
        <f t="shared" si="34"/>
        <v>5420.5197031605667</v>
      </c>
      <c r="BB87" s="138">
        <f t="shared" si="34"/>
        <v>5316.763836077097</v>
      </c>
      <c r="BC87" s="138">
        <f t="shared" si="34"/>
        <v>5302.1368462702567</v>
      </c>
      <c r="BD87" s="138">
        <f t="shared" si="34"/>
        <v>5258.1548601357345</v>
      </c>
      <c r="BE87" s="138">
        <f t="shared" ref="BE87:CC87" si="35">SUM(BE88:BE90)</f>
        <v>5269.6888111279331</v>
      </c>
      <c r="BF87" s="138">
        <f t="shared" si="35"/>
        <v>5273.1899507939561</v>
      </c>
      <c r="BG87" s="138">
        <f t="shared" si="35"/>
        <v>5063.292346211093</v>
      </c>
      <c r="BH87" s="138">
        <f t="shared" si="35"/>
        <v>462.20873397033841</v>
      </c>
      <c r="BI87" s="138">
        <f t="shared" si="35"/>
        <v>504.46931899999896</v>
      </c>
      <c r="BJ87" s="138">
        <f t="shared" si="35"/>
        <v>473.77993800000399</v>
      </c>
      <c r="BK87" s="138">
        <f t="shared" si="35"/>
        <v>439.02078399999561</v>
      </c>
      <c r="BL87" s="138">
        <f t="shared" si="35"/>
        <v>456.68066700000475</v>
      </c>
      <c r="BM87" s="138">
        <f t="shared" si="35"/>
        <v>504.18692800000042</v>
      </c>
      <c r="BN87" s="138">
        <f t="shared" si="35"/>
        <v>528.06071600000246</v>
      </c>
      <c r="BO87" s="138">
        <f t="shared" si="35"/>
        <v>528.58899300001451</v>
      </c>
      <c r="BP87" s="138">
        <f t="shared" si="35"/>
        <v>543.9591270000011</v>
      </c>
      <c r="BQ87" s="138">
        <f t="shared" si="35"/>
        <v>487.68399400000123</v>
      </c>
      <c r="BR87" s="138">
        <f t="shared" si="35"/>
        <v>605.7397109999979</v>
      </c>
      <c r="BS87" s="138">
        <f t="shared" si="35"/>
        <v>633.2659879999992</v>
      </c>
      <c r="BT87" s="138">
        <f t="shared" si="35"/>
        <v>587.10436500000287</v>
      </c>
      <c r="BU87" s="138">
        <f t="shared" si="35"/>
        <v>630.77080199999909</v>
      </c>
      <c r="BV87" s="138">
        <f t="shared" si="35"/>
        <v>539.01791499999558</v>
      </c>
      <c r="BW87" s="138">
        <f t="shared" si="35"/>
        <v>498.01328700000158</v>
      </c>
      <c r="BX87" s="138">
        <f t="shared" si="35"/>
        <v>468.51691903019673</v>
      </c>
      <c r="BY87" s="138">
        <f t="shared" si="35"/>
        <v>480.60223029167719</v>
      </c>
      <c r="BZ87" s="138">
        <f t="shared" si="35"/>
        <v>478.05229873499593</v>
      </c>
      <c r="CA87" s="138">
        <f t="shared" si="35"/>
        <v>467.95272606422623</v>
      </c>
      <c r="CB87" s="138">
        <f t="shared" si="35"/>
        <v>461.50237324961199</v>
      </c>
      <c r="CC87" s="139">
        <f t="shared" si="35"/>
        <v>401.65480742750515</v>
      </c>
    </row>
    <row r="88" spans="1:81" x14ac:dyDescent="0.4">
      <c r="A88" s="132"/>
      <c r="B88" s="65" t="s">
        <v>290</v>
      </c>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v>3649.9919999999997</v>
      </c>
      <c r="AV88" s="138">
        <v>4276.851999999999</v>
      </c>
      <c r="AW88" s="138">
        <v>4762.6290000000017</v>
      </c>
      <c r="AX88" s="138">
        <v>4989.8812429248146</v>
      </c>
      <c r="AY88" s="138">
        <v>5223.2227532525258</v>
      </c>
      <c r="AZ88" s="138">
        <v>5350.8740169194498</v>
      </c>
      <c r="BA88" s="138">
        <v>5222.6900781605664</v>
      </c>
      <c r="BB88" s="138">
        <v>5106.1262210770974</v>
      </c>
      <c r="BC88" s="138">
        <v>5057.0168972702568</v>
      </c>
      <c r="BD88" s="138">
        <v>4981.3293010757343</v>
      </c>
      <c r="BE88" s="138">
        <v>4961.6985451279334</v>
      </c>
      <c r="BF88" s="138">
        <v>5036.3023338939556</v>
      </c>
      <c r="BG88" s="138">
        <v>4791.5473475060626</v>
      </c>
      <c r="BH88" s="138">
        <v>352.79866929826653</v>
      </c>
      <c r="BI88" s="138">
        <v>370.8638349999992</v>
      </c>
      <c r="BJ88" s="138">
        <v>342.7063180000041</v>
      </c>
      <c r="BK88" s="138">
        <v>321.65414699999565</v>
      </c>
      <c r="BL88" s="138">
        <f t="shared" ref="BL88:CC88" si="36">BL30</f>
        <v>348.23900200000571</v>
      </c>
      <c r="BM88" s="138">
        <f t="shared" si="36"/>
        <v>386.0307610000018</v>
      </c>
      <c r="BN88" s="138">
        <f t="shared" si="36"/>
        <v>399.49913500000184</v>
      </c>
      <c r="BO88" s="138">
        <f t="shared" si="36"/>
        <v>433.20464900001389</v>
      </c>
      <c r="BP88" s="138">
        <f t="shared" si="36"/>
        <v>446.92571600000156</v>
      </c>
      <c r="BQ88" s="138">
        <f t="shared" si="36"/>
        <v>470.89298200000121</v>
      </c>
      <c r="BR88" s="138">
        <f t="shared" si="36"/>
        <v>563.96805599999789</v>
      </c>
      <c r="BS88" s="138">
        <f t="shared" si="36"/>
        <v>628.2659879999992</v>
      </c>
      <c r="BT88" s="138">
        <f t="shared" si="36"/>
        <v>546.10436500000287</v>
      </c>
      <c r="BU88" s="138">
        <f t="shared" si="36"/>
        <v>624.77080199999909</v>
      </c>
      <c r="BV88" s="138">
        <f t="shared" si="36"/>
        <v>533.01791499999558</v>
      </c>
      <c r="BW88" s="138">
        <f t="shared" si="36"/>
        <v>489.01328700000158</v>
      </c>
      <c r="BX88" s="138">
        <f t="shared" si="36"/>
        <v>468.51691903019673</v>
      </c>
      <c r="BY88" s="138">
        <f t="shared" si="36"/>
        <v>480.60223029167719</v>
      </c>
      <c r="BZ88" s="138">
        <f t="shared" si="36"/>
        <v>478.05229873499593</v>
      </c>
      <c r="CA88" s="138">
        <f t="shared" si="36"/>
        <v>467.95272606422623</v>
      </c>
      <c r="CB88" s="138">
        <f t="shared" si="36"/>
        <v>461.50237324961199</v>
      </c>
      <c r="CC88" s="139">
        <f t="shared" si="36"/>
        <v>401.65480742750515</v>
      </c>
    </row>
    <row r="89" spans="1:81" x14ac:dyDescent="0.4">
      <c r="A89" s="132"/>
      <c r="B89" s="65" t="s">
        <v>291</v>
      </c>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f>Council_Tax_Benefit!AU40</f>
        <v>330.16699999999992</v>
      </c>
      <c r="AV89" s="138">
        <f>Council_Tax_Benefit!AV40</f>
        <v>225.57600000000002</v>
      </c>
      <c r="AW89" s="138">
        <f>Council_Tax_Benefit!AW40</f>
        <v>178.54600000000005</v>
      </c>
      <c r="AX89" s="138">
        <f>Council_Tax_Benefit!AX40</f>
        <v>182.11415929999976</v>
      </c>
      <c r="AY89" s="138">
        <f>Council_Tax_Benefit!AY40</f>
        <v>187.96953965000034</v>
      </c>
      <c r="AZ89" s="138">
        <f>Council_Tax_Benefit!AZ40</f>
        <v>191.00079200000008</v>
      </c>
      <c r="BA89" s="138">
        <f>Council_Tax_Benefit!BA40</f>
        <v>197.82962499999996</v>
      </c>
      <c r="BB89" s="138">
        <f>Council_Tax_Benefit!BB40</f>
        <v>210.63761499999998</v>
      </c>
      <c r="BC89" s="138">
        <f>Council_Tax_Benefit!BC40</f>
        <v>245.11994899999974</v>
      </c>
      <c r="BD89" s="138">
        <f>Council_Tax_Benefit!BD40</f>
        <v>276.82555906000005</v>
      </c>
      <c r="BE89" s="138">
        <f>Council_Tax_Benefit!BE40</f>
        <v>307.99026600000002</v>
      </c>
      <c r="BF89" s="138">
        <f>Council_Tax_Benefit!BF40</f>
        <v>235.92008099999998</v>
      </c>
      <c r="BG89" s="138">
        <f>Council_Tax_Benefit!BG40</f>
        <v>270.52785005503068</v>
      </c>
      <c r="BH89" s="138">
        <f>Council_Tax_Benefit!BH40</f>
        <v>108.06528901000044</v>
      </c>
      <c r="BI89" s="138">
        <f>Council_Tax_Benefit!BI40</f>
        <v>132.26724699999974</v>
      </c>
      <c r="BJ89" s="138">
        <f>Council_Tax_Benefit!BJ40</f>
        <v>129.49896799999988</v>
      </c>
      <c r="BK89" s="138">
        <f>Council_Tax_Benefit!BK40</f>
        <v>115.282225</v>
      </c>
      <c r="BL89" s="138">
        <f>Council_Tax_Benefit!BL40</f>
        <v>105.96941599999904</v>
      </c>
      <c r="BM89" s="138">
        <f>Council_Tax_Benefit!BM40</f>
        <v>115.30013499999859</v>
      </c>
      <c r="BN89" s="138">
        <f>Council_Tax_Benefit!BN40</f>
        <v>126.20864500000062</v>
      </c>
      <c r="BO89" s="138">
        <f>Council_Tax_Benefit!BO40</f>
        <v>94.515385000000606</v>
      </c>
      <c r="BP89" s="138">
        <f>Council_Tax_Benefit!BP40</f>
        <v>95.914283999999498</v>
      </c>
      <c r="BQ89" s="138">
        <f>Council_Tax_Benefit!BQ40</f>
        <v>0</v>
      </c>
      <c r="BR89" s="138">
        <f>Council_Tax_Benefit!BR40</f>
        <v>0</v>
      </c>
      <c r="BS89" s="138">
        <f>Council_Tax_Benefit!BS40</f>
        <v>0</v>
      </c>
      <c r="BT89" s="138">
        <f>Council_Tax_Benefit!BT40</f>
        <v>0</v>
      </c>
      <c r="BU89" s="138">
        <f>Council_Tax_Benefit!BU40</f>
        <v>0</v>
      </c>
      <c r="BV89" s="138">
        <f>Council_Tax_Benefit!BV40</f>
        <v>0</v>
      </c>
      <c r="BW89" s="138">
        <f>Council_Tax_Benefit!BW40</f>
        <v>0</v>
      </c>
      <c r="BX89" s="138">
        <f>Council_Tax_Benefit!BX40</f>
        <v>0</v>
      </c>
      <c r="BY89" s="138">
        <f>Council_Tax_Benefit!BY40</f>
        <v>0</v>
      </c>
      <c r="BZ89" s="138">
        <f>Council_Tax_Benefit!BZ40</f>
        <v>0</v>
      </c>
      <c r="CA89" s="138">
        <f>Council_Tax_Benefit!CA40</f>
        <v>0</v>
      </c>
      <c r="CB89" s="138">
        <f>Council_Tax_Benefit!CB40</f>
        <v>0</v>
      </c>
      <c r="CC89" s="139">
        <f>Council_Tax_Benefit!CC40</f>
        <v>0</v>
      </c>
    </row>
    <row r="90" spans="1:81" x14ac:dyDescent="0.4">
      <c r="A90" s="132"/>
      <c r="B90" s="65" t="s">
        <v>292</v>
      </c>
      <c r="BE90" s="55">
        <v>0</v>
      </c>
      <c r="BF90" s="55">
        <v>0.96753590000000322</v>
      </c>
      <c r="BG90" s="55">
        <v>1.2171486499999968</v>
      </c>
      <c r="BH90" s="55">
        <v>1.3447756620714291</v>
      </c>
      <c r="BI90" s="55">
        <v>1.3382369999999995</v>
      </c>
      <c r="BJ90" s="55">
        <v>1.5746519999999968</v>
      </c>
      <c r="BK90" s="55">
        <v>2.0844120000000004</v>
      </c>
      <c r="BL90" s="55">
        <v>2.4722489999999979</v>
      </c>
      <c r="BM90" s="55">
        <v>2.8560320000000026</v>
      </c>
      <c r="BN90" s="55">
        <v>2.3529359999999997</v>
      </c>
      <c r="BO90" s="55">
        <v>0.86895899999999671</v>
      </c>
      <c r="BP90" s="55">
        <v>1.1191269999999989</v>
      </c>
      <c r="BQ90" s="55">
        <v>16.791011999999995</v>
      </c>
      <c r="BR90" s="138">
        <v>41.77165500000001</v>
      </c>
      <c r="BS90" s="138">
        <v>5</v>
      </c>
      <c r="BT90" s="138">
        <v>41</v>
      </c>
      <c r="BU90" s="138">
        <v>6</v>
      </c>
      <c r="BV90" s="138">
        <v>6</v>
      </c>
      <c r="BW90" s="138">
        <v>9</v>
      </c>
      <c r="BX90" s="138">
        <v>0</v>
      </c>
      <c r="BY90" s="138">
        <v>0</v>
      </c>
      <c r="BZ90" s="138">
        <v>0</v>
      </c>
      <c r="CA90" s="138">
        <v>0</v>
      </c>
      <c r="CB90" s="138">
        <v>0</v>
      </c>
      <c r="CC90" s="139">
        <v>0</v>
      </c>
    </row>
    <row r="91" spans="1:81" x14ac:dyDescent="0.4">
      <c r="A91" s="132"/>
      <c r="B91" s="104"/>
      <c r="C91" s="152"/>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10"/>
    </row>
    <row r="92" spans="1:81" ht="25.5" customHeight="1" x14ac:dyDescent="0.4">
      <c r="A92" s="132"/>
      <c r="B92" s="93" t="s">
        <v>293</v>
      </c>
      <c r="BL92" s="49"/>
      <c r="BM92" s="49"/>
      <c r="BN92" s="49"/>
      <c r="BO92" s="49"/>
      <c r="BP92" s="49"/>
      <c r="BQ92" s="49"/>
      <c r="BR92" s="49"/>
      <c r="BS92" s="49"/>
      <c r="BT92" s="49"/>
      <c r="BU92" s="49"/>
      <c r="BV92" s="49"/>
      <c r="BW92" s="49"/>
      <c r="CC92" s="111"/>
    </row>
    <row r="93" spans="1:81" ht="26.25" customHeight="1" x14ac:dyDescent="0.4">
      <c r="A93" s="132"/>
      <c r="B93" s="93" t="s">
        <v>294</v>
      </c>
      <c r="BQ93" s="107"/>
      <c r="BR93" s="107"/>
      <c r="BS93" s="107"/>
      <c r="BT93" s="107"/>
      <c r="BU93" s="107"/>
      <c r="BV93" s="107"/>
      <c r="BW93" s="107">
        <f t="shared" ref="BW93:CC93" si="37">BW82</f>
        <v>191621.24179861587</v>
      </c>
      <c r="BX93" s="107">
        <f t="shared" si="37"/>
        <v>211239.62069925288</v>
      </c>
      <c r="BY93" s="107">
        <f t="shared" si="37"/>
        <v>218433.40074407571</v>
      </c>
      <c r="BZ93" s="107">
        <f t="shared" si="37"/>
        <v>226267.19192354041</v>
      </c>
      <c r="CA93" s="107">
        <f t="shared" si="37"/>
        <v>235968.35703852092</v>
      </c>
      <c r="CB93" s="107">
        <f t="shared" si="37"/>
        <v>246144.57764947353</v>
      </c>
      <c r="CC93" s="108">
        <f t="shared" si="37"/>
        <v>258408.74791089928</v>
      </c>
    </row>
    <row r="94" spans="1:81" s="29" customFormat="1" x14ac:dyDescent="0.35">
      <c r="A94" s="157"/>
      <c r="B94" s="158" t="s">
        <v>295</v>
      </c>
      <c r="C94" s="159"/>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v>-253.047256</v>
      </c>
      <c r="BX94" s="160">
        <v>-2.923187</v>
      </c>
      <c r="BY94" s="160">
        <v>0</v>
      </c>
      <c r="BZ94" s="160">
        <v>0</v>
      </c>
      <c r="CA94" s="160">
        <v>0</v>
      </c>
      <c r="CB94" s="160">
        <v>0</v>
      </c>
      <c r="CC94" s="161">
        <v>0</v>
      </c>
    </row>
    <row r="95" spans="1:81" s="29" customFormat="1" x14ac:dyDescent="0.35">
      <c r="A95" s="157"/>
      <c r="B95" s="158" t="s">
        <v>296</v>
      </c>
      <c r="C95" s="159"/>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v>426.09573448000003</v>
      </c>
      <c r="BX95" s="160">
        <v>-593.70156978979105</v>
      </c>
      <c r="BY95" s="160">
        <v>0</v>
      </c>
      <c r="BZ95" s="160">
        <v>0</v>
      </c>
      <c r="CA95" s="160">
        <v>0</v>
      </c>
      <c r="CB95" s="160">
        <v>0</v>
      </c>
      <c r="CC95" s="161">
        <v>0</v>
      </c>
    </row>
    <row r="96" spans="1:81" s="29" customFormat="1" x14ac:dyDescent="0.35">
      <c r="A96" s="157"/>
      <c r="B96" s="158" t="s">
        <v>297</v>
      </c>
      <c r="C96" s="159"/>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v>-254.83061770000003</v>
      </c>
      <c r="BX96" s="160">
        <v>0</v>
      </c>
      <c r="BY96" s="160">
        <v>0</v>
      </c>
      <c r="BZ96" s="160">
        <v>0</v>
      </c>
      <c r="CA96" s="160">
        <v>0</v>
      </c>
      <c r="CB96" s="160">
        <v>0</v>
      </c>
      <c r="CC96" s="161">
        <v>0</v>
      </c>
    </row>
    <row r="97" spans="1:81" s="29" customFormat="1" x14ac:dyDescent="0.35">
      <c r="A97" s="157"/>
      <c r="B97" s="158" t="s">
        <v>298</v>
      </c>
      <c r="C97" s="159"/>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v>4.8241001800342929</v>
      </c>
      <c r="BX97" s="160">
        <v>1.1144429920823313</v>
      </c>
      <c r="BY97" s="160">
        <v>0.23050179218989797</v>
      </c>
      <c r="BZ97" s="160">
        <v>-1.3478664623107761E-2</v>
      </c>
      <c r="CA97" s="160">
        <v>-8.0134163144975901E-3</v>
      </c>
      <c r="CB97" s="160">
        <v>-0.94703239965019748</v>
      </c>
      <c r="CC97" s="161">
        <v>-0.95398588263196871</v>
      </c>
    </row>
    <row r="98" spans="1:81" s="29" customFormat="1" ht="26.25" customHeight="1" x14ac:dyDescent="0.35">
      <c r="A98" s="157"/>
      <c r="B98" s="162" t="s">
        <v>299</v>
      </c>
      <c r="C98" s="159"/>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S98" s="163"/>
      <c r="BT98" s="163"/>
      <c r="BU98" s="163"/>
      <c r="BV98" s="163"/>
      <c r="BW98" s="163">
        <f t="shared" ref="BW98:CC98" si="38">SUM(BW93:BW97)</f>
        <v>191544.28375957592</v>
      </c>
      <c r="BX98" s="163">
        <f t="shared" si="38"/>
        <v>210644.11038545516</v>
      </c>
      <c r="BY98" s="163">
        <f t="shared" si="38"/>
        <v>218433.6312458679</v>
      </c>
      <c r="BZ98" s="163">
        <f t="shared" si="38"/>
        <v>226267.17844487578</v>
      </c>
      <c r="CA98" s="163">
        <f t="shared" si="38"/>
        <v>235968.3490251046</v>
      </c>
      <c r="CB98" s="163">
        <f t="shared" si="38"/>
        <v>246143.63061707388</v>
      </c>
      <c r="CC98" s="164">
        <f t="shared" si="38"/>
        <v>258407.79392501665</v>
      </c>
    </row>
    <row r="99" spans="1:81" ht="30" x14ac:dyDescent="0.4">
      <c r="A99" s="132"/>
      <c r="B99" s="102" t="s">
        <v>300</v>
      </c>
      <c r="C99" s="149"/>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63"/>
      <c r="BS99" s="163"/>
      <c r="BT99" s="107"/>
      <c r="BU99" s="107"/>
      <c r="BV99" s="107"/>
      <c r="BW99" s="107">
        <f t="shared" ref="BW99:CC99" si="39">SUM(BW100:BW101)</f>
        <v>191544.28375957589</v>
      </c>
      <c r="BX99" s="107">
        <f t="shared" si="39"/>
        <v>210644.11038545516</v>
      </c>
      <c r="BY99" s="107">
        <f t="shared" si="39"/>
        <v>218433.63124586787</v>
      </c>
      <c r="BZ99" s="107">
        <f t="shared" si="39"/>
        <v>226267.17844487581</v>
      </c>
      <c r="CA99" s="107">
        <f t="shared" si="39"/>
        <v>235968.34902510466</v>
      </c>
      <c r="CB99" s="107">
        <f t="shared" si="39"/>
        <v>246143.63061707391</v>
      </c>
      <c r="CC99" s="108">
        <f t="shared" si="39"/>
        <v>258407.79392501668</v>
      </c>
    </row>
    <row r="100" spans="1:81" s="29" customFormat="1" x14ac:dyDescent="0.35">
      <c r="A100" s="157"/>
      <c r="B100" s="158" t="s">
        <v>274</v>
      </c>
      <c r="C100" s="159"/>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v>84833.425652782753</v>
      </c>
      <c r="BX100" s="160">
        <v>91813.462574415928</v>
      </c>
      <c r="BY100" s="160">
        <v>94600.31237129966</v>
      </c>
      <c r="BZ100" s="160">
        <v>97641.575634405541</v>
      </c>
      <c r="CA100" s="160">
        <v>102239.08807160333</v>
      </c>
      <c r="CB100" s="160">
        <v>106243.92103441247</v>
      </c>
      <c r="CC100" s="161">
        <v>110787.81117426464</v>
      </c>
    </row>
    <row r="101" spans="1:81" s="29" customFormat="1" ht="15.4" thickBot="1" x14ac:dyDescent="0.4">
      <c r="A101" s="165"/>
      <c r="B101" s="77" t="s">
        <v>275</v>
      </c>
      <c r="C101" s="166"/>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v>106710.85810679314</v>
      </c>
      <c r="BX101" s="167">
        <v>118830.64781103923</v>
      </c>
      <c r="BY101" s="167">
        <v>123833.3188745682</v>
      </c>
      <c r="BZ101" s="167">
        <v>128625.60281047027</v>
      </c>
      <c r="CA101" s="167">
        <v>133729.26095350133</v>
      </c>
      <c r="CB101" s="167">
        <v>139899.70958266145</v>
      </c>
      <c r="CC101" s="168">
        <v>147619.98275075204</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94"/>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42" bestFit="1" customWidth="1"/>
    <col min="2" max="2" width="75.73046875" style="49" customWidth="1"/>
    <col min="3" max="3" width="25.73046875" style="142" customWidth="1"/>
    <col min="4" max="75" width="12.73046875" style="55" customWidth="1"/>
    <col min="76" max="77" width="12.73046875" style="49" customWidth="1"/>
    <col min="78" max="81" width="12.86328125" style="49" customWidth="1"/>
    <col min="82" max="82" width="9.1328125" style="49" customWidth="1"/>
    <col min="83" max="16384" width="9.1328125" style="49"/>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row>
    <row r="2" spans="1:81" ht="33" customHeight="1" x14ac:dyDescent="0.4">
      <c r="A2" s="45" t="s">
        <v>45</v>
      </c>
      <c r="B2" s="18" t="s">
        <v>301</v>
      </c>
      <c r="C2" s="1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302</v>
      </c>
      <c r="C3" s="130" t="s">
        <v>216</v>
      </c>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8"/>
      <c r="B4" s="99"/>
      <c r="C4" s="119"/>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31"/>
    </row>
    <row r="5" spans="1:81" ht="27" customHeight="1" x14ac:dyDescent="0.4">
      <c r="A5" s="132"/>
      <c r="B5" s="49" t="s">
        <v>217</v>
      </c>
      <c r="C5" s="137" t="s">
        <v>218</v>
      </c>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v>5.5997805082380241</v>
      </c>
      <c r="BR5" s="138">
        <v>6.9955673217377949</v>
      </c>
      <c r="BS5" s="138">
        <v>7.9679102317732733</v>
      </c>
      <c r="BT5" s="138">
        <v>8.2381109187552131</v>
      </c>
      <c r="BU5" s="138">
        <v>9.0570212794972136</v>
      </c>
      <c r="BV5" s="138">
        <v>9.8495261145925763</v>
      </c>
      <c r="BW5" s="138">
        <v>10.575577907442693</v>
      </c>
      <c r="BX5" s="138">
        <v>10.452253226582222</v>
      </c>
      <c r="BY5" s="138">
        <v>11.224071033452583</v>
      </c>
      <c r="BZ5" s="138">
        <v>11.957325742369855</v>
      </c>
      <c r="CA5" s="138">
        <v>12.514189047296556</v>
      </c>
      <c r="CB5" s="138">
        <v>12.992132890262463</v>
      </c>
      <c r="CC5" s="139">
        <v>13.495867990672787</v>
      </c>
    </row>
    <row r="6" spans="1:81" x14ac:dyDescent="0.4">
      <c r="A6" s="132"/>
      <c r="B6" s="49" t="s">
        <v>219</v>
      </c>
      <c r="C6" s="137" t="s">
        <v>218</v>
      </c>
      <c r="D6" s="138">
        <v>0</v>
      </c>
      <c r="E6" s="138">
        <v>0</v>
      </c>
      <c r="F6" s="138">
        <v>0</v>
      </c>
      <c r="G6" s="138">
        <v>0</v>
      </c>
      <c r="H6" s="138">
        <v>0</v>
      </c>
      <c r="I6" s="138">
        <v>0</v>
      </c>
      <c r="J6" s="138">
        <v>0</v>
      </c>
      <c r="K6" s="138">
        <v>0</v>
      </c>
      <c r="L6" s="138">
        <v>0</v>
      </c>
      <c r="M6" s="138">
        <v>0</v>
      </c>
      <c r="N6" s="138">
        <v>0</v>
      </c>
      <c r="O6" s="138">
        <v>0</v>
      </c>
      <c r="P6" s="138">
        <v>0</v>
      </c>
      <c r="Q6" s="138">
        <v>0</v>
      </c>
      <c r="R6" s="138">
        <v>0</v>
      </c>
      <c r="S6" s="138">
        <v>0</v>
      </c>
      <c r="T6" s="138">
        <v>0</v>
      </c>
      <c r="U6" s="138">
        <v>0</v>
      </c>
      <c r="V6" s="138">
        <v>0</v>
      </c>
      <c r="W6" s="138">
        <v>0</v>
      </c>
      <c r="X6" s="138">
        <v>0</v>
      </c>
      <c r="Y6" s="138">
        <v>0</v>
      </c>
      <c r="Z6" s="138">
        <v>0</v>
      </c>
      <c r="AA6" s="138">
        <v>78.159308253270751</v>
      </c>
      <c r="AB6" s="138">
        <v>278.5527804771686</v>
      </c>
      <c r="AC6" s="138">
        <v>395.05443105919227</v>
      </c>
      <c r="AD6" s="138">
        <v>572.39790491373174</v>
      </c>
      <c r="AE6" s="138">
        <v>706.69637671574412</v>
      </c>
      <c r="AF6" s="138">
        <v>823.4575885459376</v>
      </c>
      <c r="AG6" s="138">
        <v>947.95192997670915</v>
      </c>
      <c r="AH6" s="138">
        <v>858.67361078454007</v>
      </c>
      <c r="AI6" s="138">
        <v>879.16742779013043</v>
      </c>
      <c r="AJ6" s="138">
        <v>954.69820484366915</v>
      </c>
      <c r="AK6" s="138">
        <v>1096.2608796227182</v>
      </c>
      <c r="AL6" s="138">
        <v>1246.9833588614963</v>
      </c>
      <c r="AM6" s="138">
        <v>1461.8167897228243</v>
      </c>
      <c r="AN6" s="138">
        <v>1609.5092273385653</v>
      </c>
      <c r="AO6" s="138">
        <v>1815.8007843054643</v>
      </c>
      <c r="AP6" s="138">
        <v>1979.878002021157</v>
      </c>
      <c r="AQ6" s="138">
        <v>2159.90863942754</v>
      </c>
      <c r="AR6" s="138">
        <v>2267.1347586212405</v>
      </c>
      <c r="AS6" s="138">
        <v>2429.1661284499601</v>
      </c>
      <c r="AT6" s="138">
        <v>2677.6135383227238</v>
      </c>
      <c r="AU6" s="138">
        <v>3124.2703397934442</v>
      </c>
      <c r="AV6" s="138">
        <v>2772.4138583652721</v>
      </c>
      <c r="AW6" s="138">
        <v>3127.313610538004</v>
      </c>
      <c r="AX6" s="138">
        <v>3374.9059008636827</v>
      </c>
      <c r="AY6" s="138">
        <v>3663.9650184648995</v>
      </c>
      <c r="AZ6" s="138">
        <v>3858.7091945755283</v>
      </c>
      <c r="BA6" s="138">
        <v>4079.1498340481221</v>
      </c>
      <c r="BB6" s="138">
        <v>4265.7407264195526</v>
      </c>
      <c r="BC6" s="138">
        <v>4473.1328237579564</v>
      </c>
      <c r="BD6" s="138">
        <v>4598.9596399492139</v>
      </c>
      <c r="BE6" s="138">
        <v>4792.4374036795743</v>
      </c>
      <c r="BF6" s="138">
        <v>4877.2173609264582</v>
      </c>
      <c r="BG6" s="138">
        <v>5077.7521928192373</v>
      </c>
      <c r="BH6" s="138">
        <v>5245.9705908477126</v>
      </c>
      <c r="BI6" s="138">
        <v>5459.7249589746843</v>
      </c>
      <c r="BJ6" s="138">
        <v>5613.76567775069</v>
      </c>
      <c r="BK6" s="138">
        <v>5848.0691433336542</v>
      </c>
      <c r="BL6" s="138">
        <v>6065.7878252248538</v>
      </c>
      <c r="BM6" s="138">
        <v>6438.7462615586574</v>
      </c>
      <c r="BN6" s="138">
        <v>6473.3942185344276</v>
      </c>
      <c r="BO6" s="138">
        <v>6512.9352335273006</v>
      </c>
      <c r="BP6" s="138">
        <v>6545.2446007886538</v>
      </c>
      <c r="BQ6" s="138">
        <v>6293.6100868593221</v>
      </c>
      <c r="BR6" s="138">
        <v>6279.4663042732354</v>
      </c>
      <c r="BS6" s="138">
        <v>6306.4962930301281</v>
      </c>
      <c r="BT6" s="138">
        <v>6146.5953372350195</v>
      </c>
      <c r="BU6" s="138">
        <v>6091.5231281855858</v>
      </c>
      <c r="BV6" s="138">
        <v>6110.5960690035008</v>
      </c>
      <c r="BW6" s="138">
        <v>6223.6991438878713</v>
      </c>
      <c r="BX6" s="138">
        <v>5268.5838856866094</v>
      </c>
      <c r="BY6" s="138">
        <v>5367.0491906556463</v>
      </c>
      <c r="BZ6" s="138">
        <v>5557.7822219608197</v>
      </c>
      <c r="CA6" s="138">
        <v>5710.5062911945006</v>
      </c>
      <c r="CB6" s="138">
        <v>5841.4707669184763</v>
      </c>
      <c r="CC6" s="139">
        <v>6021.9473805757516</v>
      </c>
    </row>
    <row r="7" spans="1:81" x14ac:dyDescent="0.4">
      <c r="A7" s="132"/>
      <c r="B7" s="49" t="s">
        <v>220</v>
      </c>
      <c r="C7" s="137" t="s">
        <v>221</v>
      </c>
      <c r="D7" s="138">
        <v>548.38770520219657</v>
      </c>
      <c r="E7" s="138">
        <v>725.3911890309945</v>
      </c>
      <c r="F7" s="138">
        <v>720.98883783224926</v>
      </c>
      <c r="G7" s="138">
        <v>743.03834983968704</v>
      </c>
      <c r="H7" s="138">
        <v>794.63823524522081</v>
      </c>
      <c r="I7" s="138">
        <v>847.9230148680781</v>
      </c>
      <c r="J7" s="138">
        <v>871.83166381189926</v>
      </c>
      <c r="K7" s="138">
        <v>935.22807686552903</v>
      </c>
      <c r="L7" s="138">
        <v>941.62980171684796</v>
      </c>
      <c r="M7" s="138">
        <v>1032.0951778955548</v>
      </c>
      <c r="N7" s="138">
        <v>1323.1591499674591</v>
      </c>
      <c r="O7" s="138">
        <v>1408.1297479084099</v>
      </c>
      <c r="P7" s="138">
        <v>1469.8425226947666</v>
      </c>
      <c r="Q7" s="138">
        <v>1731.8600268266741</v>
      </c>
      <c r="R7" s="138">
        <v>1763.0689478755994</v>
      </c>
      <c r="S7" s="138">
        <v>2043.9862663914175</v>
      </c>
      <c r="T7" s="138">
        <v>2129.1242857818315</v>
      </c>
      <c r="U7" s="138">
        <v>2543.7921848513442</v>
      </c>
      <c r="V7" s="138">
        <v>2509.2361231368268</v>
      </c>
      <c r="W7" s="138">
        <v>2563.4215228410512</v>
      </c>
      <c r="X7" s="138">
        <v>2534.4842089337126</v>
      </c>
      <c r="Y7" s="138">
        <v>2493.7275339973444</v>
      </c>
      <c r="Z7" s="138">
        <v>2353.7993786546558</v>
      </c>
      <c r="AA7" s="138">
        <v>2553.2040696068443</v>
      </c>
      <c r="AB7" s="138">
        <v>2641.4487803869438</v>
      </c>
      <c r="AC7" s="138">
        <v>2703.5847935615116</v>
      </c>
      <c r="AD7" s="138">
        <v>2843.6434378727058</v>
      </c>
      <c r="AE7" s="138">
        <v>2896.0550161552387</v>
      </c>
      <c r="AF7" s="138">
        <v>2807.3887936287265</v>
      </c>
      <c r="AG7" s="138">
        <v>2649.9436074933806</v>
      </c>
      <c r="AH7" s="138">
        <v>2581.1319847987666</v>
      </c>
      <c r="AI7" s="138">
        <v>2462.5435912728526</v>
      </c>
      <c r="AJ7" s="138">
        <v>2342.6825180394649</v>
      </c>
      <c r="AK7" s="138">
        <v>2295.5038418766612</v>
      </c>
      <c r="AL7" s="138">
        <v>2243.3323453463645</v>
      </c>
      <c r="AM7" s="138">
        <v>2276.8903936894903</v>
      </c>
      <c r="AN7" s="138">
        <v>2193.5151796193991</v>
      </c>
      <c r="AO7" s="138">
        <v>2117.551935050104</v>
      </c>
      <c r="AP7" s="138">
        <v>2096.7899251186836</v>
      </c>
      <c r="AQ7" s="138">
        <v>2019.9839819470606</v>
      </c>
      <c r="AR7" s="138">
        <v>1920.7770209966727</v>
      </c>
      <c r="AS7" s="138">
        <v>1787.0844432423985</v>
      </c>
      <c r="AT7" s="138">
        <v>1723.1667770576705</v>
      </c>
      <c r="AU7" s="138">
        <v>1850.5131991253857</v>
      </c>
      <c r="AV7" s="138">
        <v>1802.5007157821276</v>
      </c>
      <c r="AW7" s="138">
        <v>1811.4602071331676</v>
      </c>
      <c r="AX7" s="138">
        <v>1757.3676381006621</v>
      </c>
      <c r="AY7" s="138">
        <v>1697.2306900276494</v>
      </c>
      <c r="AZ7" s="138">
        <v>1582.3205086038056</v>
      </c>
      <c r="BA7" s="138">
        <v>1596.993024945318</v>
      </c>
      <c r="BB7" s="138">
        <v>1550.970944978058</v>
      </c>
      <c r="BC7" s="138">
        <v>1587.3197070112228</v>
      </c>
      <c r="BD7" s="138">
        <v>1534.2466048070221</v>
      </c>
      <c r="BE7" s="138">
        <v>1686.1493077605812</v>
      </c>
      <c r="BF7" s="138">
        <v>1631.5230962803478</v>
      </c>
      <c r="BG7" s="138">
        <v>1478.6218965140745</v>
      </c>
      <c r="BH7" s="138">
        <v>1317.7923775294755</v>
      </c>
      <c r="BI7" s="138">
        <v>1216.7626304736561</v>
      </c>
      <c r="BJ7" s="138">
        <v>1077.6560725969405</v>
      </c>
      <c r="BK7" s="138">
        <v>968.66884143359005</v>
      </c>
      <c r="BL7" s="138">
        <v>864.42681718057224</v>
      </c>
      <c r="BM7" s="138">
        <v>819.16618275311976</v>
      </c>
      <c r="BN7" s="138">
        <v>759.71236786349652</v>
      </c>
      <c r="BO7" s="138">
        <v>724.49928096044982</v>
      </c>
      <c r="BP7" s="138">
        <v>708.28790116661958</v>
      </c>
      <c r="BQ7" s="138">
        <v>683.63498382991759</v>
      </c>
      <c r="BR7" s="138">
        <v>660.94160295379697</v>
      </c>
      <c r="BS7" s="138">
        <v>653.58711093364388</v>
      </c>
      <c r="BT7" s="138">
        <v>624.81729826572291</v>
      </c>
      <c r="BU7" s="138">
        <v>553.64965672077028</v>
      </c>
      <c r="BV7" s="138">
        <v>498.76929301849106</v>
      </c>
      <c r="BW7" s="138">
        <v>533.29416559989011</v>
      </c>
      <c r="BX7" s="138">
        <v>488.17874117779195</v>
      </c>
      <c r="BY7" s="138">
        <v>392.83596510444647</v>
      </c>
      <c r="BZ7" s="138">
        <v>357.67700656229067</v>
      </c>
      <c r="CA7" s="138">
        <v>293.15667640263962</v>
      </c>
      <c r="CB7" s="138">
        <v>268.59207763521681</v>
      </c>
      <c r="CC7" s="139">
        <v>247.84692331628818</v>
      </c>
    </row>
    <row r="8" spans="1:81" x14ac:dyDescent="0.4">
      <c r="A8" s="132"/>
      <c r="B8" s="49" t="s">
        <v>222</v>
      </c>
      <c r="C8" s="137" t="s">
        <v>218</v>
      </c>
      <c r="D8" s="138">
        <v>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38">
        <v>0</v>
      </c>
      <c r="AD8" s="138">
        <v>0</v>
      </c>
      <c r="AE8" s="138">
        <v>0</v>
      </c>
      <c r="AF8" s="138">
        <v>12.29041176934235</v>
      </c>
      <c r="AG8" s="138">
        <v>16.491065368521035</v>
      </c>
      <c r="AH8" s="138">
        <v>20.44460978058429</v>
      </c>
      <c r="AI8" s="138">
        <v>17.495869209753842</v>
      </c>
      <c r="AJ8" s="138">
        <v>18.359580862378252</v>
      </c>
      <c r="AK8" s="138">
        <v>19.932015993140329</v>
      </c>
      <c r="AL8" s="138">
        <v>24.754012086580573</v>
      </c>
      <c r="AM8" s="138">
        <v>29.531652317632815</v>
      </c>
      <c r="AN8" s="138">
        <v>30.73715538320177</v>
      </c>
      <c r="AO8" s="138">
        <v>34.410218944564193</v>
      </c>
      <c r="AP8" s="138">
        <v>264.32260874223408</v>
      </c>
      <c r="AQ8" s="138">
        <v>442.20139066459319</v>
      </c>
      <c r="AR8" s="138">
        <v>391.80359251532764</v>
      </c>
      <c r="AS8" s="138">
        <v>385.03430174654807</v>
      </c>
      <c r="AT8" s="138">
        <v>403.03440009572518</v>
      </c>
      <c r="AU8" s="138">
        <v>521.2186342866396</v>
      </c>
      <c r="AV8" s="138">
        <v>616.23573233408069</v>
      </c>
      <c r="AW8" s="138">
        <v>769.43514086641994</v>
      </c>
      <c r="AX8" s="138">
        <v>905.03057731939009</v>
      </c>
      <c r="AY8" s="138">
        <v>1030.8941655854519</v>
      </c>
      <c r="AZ8" s="138">
        <v>1187.4986928352473</v>
      </c>
      <c r="BA8" s="138">
        <v>1206.808692222244</v>
      </c>
      <c r="BB8" s="138">
        <v>1245.3086702712967</v>
      </c>
      <c r="BC8" s="138">
        <v>1322.4278374074431</v>
      </c>
      <c r="BD8" s="138">
        <v>1349.3012964247512</v>
      </c>
      <c r="BE8" s="138">
        <v>1429.2077829075431</v>
      </c>
      <c r="BF8" s="138">
        <v>1490.0283583517949</v>
      </c>
      <c r="BG8" s="138">
        <v>1547.6429604498121</v>
      </c>
      <c r="BH8" s="138">
        <v>1565.173335363135</v>
      </c>
      <c r="BI8" s="138">
        <v>1598.8165406805947</v>
      </c>
      <c r="BJ8" s="138">
        <v>1598.141313377525</v>
      </c>
      <c r="BK8" s="138">
        <v>1684.0966479580088</v>
      </c>
      <c r="BL8" s="138">
        <v>1746.1435729539089</v>
      </c>
      <c r="BM8" s="138">
        <v>1884.9962403253173</v>
      </c>
      <c r="BN8" s="138">
        <v>1946.672275776516</v>
      </c>
      <c r="BO8" s="138">
        <v>2113.8543525903669</v>
      </c>
      <c r="BP8" s="138">
        <v>2303.6908894551893</v>
      </c>
      <c r="BQ8" s="138">
        <v>2451.9688002536973</v>
      </c>
      <c r="BR8" s="138">
        <v>2686.0971743820801</v>
      </c>
      <c r="BS8" s="138">
        <v>2924.2565003307659</v>
      </c>
      <c r="BT8" s="138">
        <v>2989.8782016935738</v>
      </c>
      <c r="BU8" s="138">
        <v>3117.7628408156684</v>
      </c>
      <c r="BV8" s="138">
        <v>3106.154668241034</v>
      </c>
      <c r="BW8" s="138">
        <v>3097.6901928262355</v>
      </c>
      <c r="BX8" s="138">
        <v>3008.2058238764885</v>
      </c>
      <c r="BY8" s="138">
        <v>3193.6978522492386</v>
      </c>
      <c r="BZ8" s="138">
        <v>3459.8185850287705</v>
      </c>
      <c r="CA8" s="138">
        <v>3615.4563376070437</v>
      </c>
      <c r="CB8" s="138">
        <v>3770.0576027763309</v>
      </c>
      <c r="CC8" s="139">
        <v>4024.2821294276141</v>
      </c>
    </row>
    <row r="9" spans="1:81" x14ac:dyDescent="0.4">
      <c r="A9" s="132"/>
      <c r="B9" s="49" t="s">
        <v>126</v>
      </c>
      <c r="C9" s="137" t="s">
        <v>218</v>
      </c>
      <c r="D9" s="138">
        <v>2092.2562765357688</v>
      </c>
      <c r="E9" s="138">
        <v>2074.0057939900266</v>
      </c>
      <c r="F9" s="138">
        <v>2056.6455788855405</v>
      </c>
      <c r="G9" s="138">
        <v>1953.5716614535106</v>
      </c>
      <c r="H9" s="138">
        <v>2474.730504049402</v>
      </c>
      <c r="I9" s="138">
        <v>2877.378099634298</v>
      </c>
      <c r="J9" s="138">
        <v>2860.6976468827947</v>
      </c>
      <c r="K9" s="138">
        <v>2792.5857981474896</v>
      </c>
      <c r="L9" s="138">
        <v>2805.1694093030701</v>
      </c>
      <c r="M9" s="138">
        <v>2879.4984186949041</v>
      </c>
      <c r="N9" s="138">
        <v>2897.1432518417932</v>
      </c>
      <c r="O9" s="138">
        <v>2917.0037379436003</v>
      </c>
      <c r="P9" s="138">
        <v>2939.6850453895331</v>
      </c>
      <c r="Q9" s="138">
        <v>2900.8655449346793</v>
      </c>
      <c r="R9" s="138">
        <v>2839.8003410424835</v>
      </c>
      <c r="S9" s="138">
        <v>2886.3563640557595</v>
      </c>
      <c r="T9" s="138">
        <v>2821.0896786609269</v>
      </c>
      <c r="U9" s="138">
        <v>2736.4470341452334</v>
      </c>
      <c r="V9" s="138">
        <v>2655.1633302979753</v>
      </c>
      <c r="W9" s="138">
        <v>2774.7305943184892</v>
      </c>
      <c r="X9" s="138">
        <v>4889.5796004818576</v>
      </c>
      <c r="Y9" s="138">
        <v>5221.4344415549331</v>
      </c>
      <c r="Z9" s="138">
        <v>4749.6308890710015</v>
      </c>
      <c r="AA9" s="138">
        <v>4477.2257077748591</v>
      </c>
      <c r="AB9" s="138">
        <v>4070.2324388689722</v>
      </c>
      <c r="AC9" s="138">
        <v>3798.2607589545805</v>
      </c>
      <c r="AD9" s="138">
        <v>3156.4442160387039</v>
      </c>
      <c r="AE9" s="138">
        <v>3918.1487330527752</v>
      </c>
      <c r="AF9" s="138">
        <v>3405.7377876624987</v>
      </c>
      <c r="AG9" s="138">
        <v>4933.103174893793</v>
      </c>
      <c r="AH9" s="138">
        <v>9077.4067425794237</v>
      </c>
      <c r="AI9" s="138">
        <v>12190.246871895988</v>
      </c>
      <c r="AJ9" s="138">
        <v>10810.121211768315</v>
      </c>
      <c r="AK9" s="138">
        <v>11201.792988144865</v>
      </c>
      <c r="AL9" s="138">
        <v>11324.960529610613</v>
      </c>
      <c r="AM9" s="138">
        <v>11777.222944271967</v>
      </c>
      <c r="AN9" s="138">
        <v>11948.370583506434</v>
      </c>
      <c r="AO9" s="138">
        <v>11826.527557254831</v>
      </c>
      <c r="AP9" s="138">
        <v>11470.076281285599</v>
      </c>
      <c r="AQ9" s="138">
        <v>11065.704518169157</v>
      </c>
      <c r="AR9" s="138">
        <v>10199.676534753324</v>
      </c>
      <c r="AS9" s="138">
        <v>9513.7914096268905</v>
      </c>
      <c r="AT9" s="138">
        <v>8894.5266898887239</v>
      </c>
      <c r="AU9" s="138">
        <v>9501.4443365767274</v>
      </c>
      <c r="AV9" s="138">
        <v>10624.369320475806</v>
      </c>
      <c r="AW9" s="138">
        <v>11027.958984598779</v>
      </c>
      <c r="AX9" s="138">
        <v>11011.393933365345</v>
      </c>
      <c r="AY9" s="138">
        <v>11091.65141168839</v>
      </c>
      <c r="AZ9" s="138">
        <v>11193.451650642102</v>
      </c>
      <c r="BA9" s="138">
        <v>11468.171594105221</v>
      </c>
      <c r="BB9" s="138">
        <v>11611.43706432097</v>
      </c>
      <c r="BC9" s="138">
        <v>13126.132008059547</v>
      </c>
      <c r="BD9" s="138">
        <v>13476.570995002916</v>
      </c>
      <c r="BE9" s="138">
        <v>13490.49971393886</v>
      </c>
      <c r="BF9" s="138">
        <v>13420.944422305494</v>
      </c>
      <c r="BG9" s="138"/>
      <c r="BH9" s="138"/>
      <c r="BI9" s="138"/>
      <c r="BJ9" s="138"/>
      <c r="BK9" s="138"/>
      <c r="BL9" s="138"/>
      <c r="BM9" s="138"/>
      <c r="BN9" s="138"/>
      <c r="BO9" s="138"/>
      <c r="BP9" s="138"/>
      <c r="BQ9" s="138"/>
      <c r="BR9" s="138"/>
      <c r="BS9" s="138"/>
      <c r="BT9" s="138"/>
      <c r="BU9" s="138"/>
      <c r="BV9" s="138"/>
      <c r="BW9" s="138"/>
      <c r="BX9" s="138"/>
      <c r="BY9" s="138"/>
      <c r="BZ9" s="138"/>
      <c r="CA9" s="138"/>
      <c r="CB9" s="138"/>
      <c r="CC9" s="139"/>
    </row>
    <row r="10" spans="1:81" ht="27" customHeight="1" x14ac:dyDescent="0.4">
      <c r="A10" s="132"/>
      <c r="B10" s="49" t="s">
        <v>223</v>
      </c>
      <c r="D10" s="138">
        <f t="shared" ref="D10:AI10" si="0">SUM(D11:D12)</f>
        <v>0</v>
      </c>
      <c r="E10" s="138">
        <f t="shared" si="0"/>
        <v>0</v>
      </c>
      <c r="F10" s="138">
        <f t="shared" si="0"/>
        <v>0</v>
      </c>
      <c r="G10" s="138">
        <f t="shared" si="0"/>
        <v>0</v>
      </c>
      <c r="H10" s="138">
        <f t="shared" si="0"/>
        <v>0</v>
      </c>
      <c r="I10" s="138">
        <f t="shared" si="0"/>
        <v>0</v>
      </c>
      <c r="J10" s="138">
        <f t="shared" si="0"/>
        <v>0</v>
      </c>
      <c r="K10" s="138">
        <f t="shared" si="0"/>
        <v>0</v>
      </c>
      <c r="L10" s="138">
        <f t="shared" si="0"/>
        <v>0</v>
      </c>
      <c r="M10" s="138">
        <f t="shared" si="0"/>
        <v>0</v>
      </c>
      <c r="N10" s="138">
        <f t="shared" si="0"/>
        <v>0</v>
      </c>
      <c r="O10" s="138">
        <f t="shared" si="0"/>
        <v>0</v>
      </c>
      <c r="P10" s="138">
        <f t="shared" si="0"/>
        <v>0</v>
      </c>
      <c r="Q10" s="138">
        <f t="shared" si="0"/>
        <v>0</v>
      </c>
      <c r="R10" s="138">
        <f t="shared" si="0"/>
        <v>0</v>
      </c>
      <c r="S10" s="138">
        <f t="shared" si="0"/>
        <v>0</v>
      </c>
      <c r="T10" s="138">
        <f t="shared" si="0"/>
        <v>0</v>
      </c>
      <c r="U10" s="138">
        <f t="shared" si="0"/>
        <v>0</v>
      </c>
      <c r="V10" s="138">
        <f t="shared" si="0"/>
        <v>0</v>
      </c>
      <c r="W10" s="138">
        <f t="shared" si="0"/>
        <v>0</v>
      </c>
      <c r="X10" s="138">
        <f t="shared" si="0"/>
        <v>0</v>
      </c>
      <c r="Y10" s="138">
        <f t="shared" si="0"/>
        <v>0</v>
      </c>
      <c r="Z10" s="138">
        <f t="shared" si="0"/>
        <v>0</v>
      </c>
      <c r="AA10" s="138">
        <f t="shared" si="0"/>
        <v>0</v>
      </c>
      <c r="AB10" s="138">
        <f t="shared" si="0"/>
        <v>966.53012191431344</v>
      </c>
      <c r="AC10" s="138">
        <f t="shared" si="0"/>
        <v>880.59618990289232</v>
      </c>
      <c r="AD10" s="138">
        <f t="shared" si="0"/>
        <v>843.00268367903766</v>
      </c>
      <c r="AE10" s="138">
        <f t="shared" si="0"/>
        <v>0.73690967332194379</v>
      </c>
      <c r="AF10" s="138">
        <f t="shared" si="0"/>
        <v>0</v>
      </c>
      <c r="AG10" s="138">
        <f t="shared" si="0"/>
        <v>557.28427797071095</v>
      </c>
      <c r="AH10" s="138">
        <f t="shared" si="0"/>
        <v>516.22639695975329</v>
      </c>
      <c r="AI10" s="138">
        <f t="shared" si="0"/>
        <v>441.77069754628445</v>
      </c>
      <c r="AJ10" s="138">
        <f t="shared" ref="AJ10:BO10" si="1">SUM(AJ11:AJ12)</f>
        <v>378.20736576499201</v>
      </c>
      <c r="AK10" s="138">
        <f t="shared" si="1"/>
        <v>355.45428521100257</v>
      </c>
      <c r="AL10" s="138">
        <f t="shared" si="1"/>
        <v>334.17916316883776</v>
      </c>
      <c r="AM10" s="138">
        <f t="shared" si="1"/>
        <v>321.89501026219767</v>
      </c>
      <c r="AN10" s="138">
        <f t="shared" si="1"/>
        <v>310.16584068503602</v>
      </c>
      <c r="AO10" s="138">
        <f t="shared" si="1"/>
        <v>296.45727090701456</v>
      </c>
      <c r="AP10" s="138">
        <f t="shared" si="1"/>
        <v>292.27980774381655</v>
      </c>
      <c r="AQ10" s="138">
        <f t="shared" si="1"/>
        <v>278.88415133062136</v>
      </c>
      <c r="AR10" s="138">
        <f t="shared" si="1"/>
        <v>265.7119613220234</v>
      </c>
      <c r="AS10" s="138">
        <f t="shared" si="1"/>
        <v>253.2207758943178</v>
      </c>
      <c r="AT10" s="138">
        <f t="shared" si="1"/>
        <v>235.79120513243799</v>
      </c>
      <c r="AU10" s="138">
        <f t="shared" si="1"/>
        <v>228.88450202728774</v>
      </c>
      <c r="AV10" s="138">
        <f t="shared" si="1"/>
        <v>228.01277123809103</v>
      </c>
      <c r="AW10" s="138">
        <f t="shared" si="1"/>
        <v>236.9006757424828</v>
      </c>
      <c r="AX10" s="138">
        <f t="shared" si="1"/>
        <v>233.69550511126084</v>
      </c>
      <c r="AY10" s="138">
        <f t="shared" si="1"/>
        <v>232.0100501697207</v>
      </c>
      <c r="AZ10" s="138">
        <f t="shared" si="1"/>
        <v>232.29565033045299</v>
      </c>
      <c r="BA10" s="138">
        <f t="shared" si="1"/>
        <v>224.95065329752418</v>
      </c>
      <c r="BB10" s="138">
        <f t="shared" si="1"/>
        <v>223.6080763699654</v>
      </c>
      <c r="BC10" s="138">
        <f t="shared" si="1"/>
        <v>212.82371385402197</v>
      </c>
      <c r="BD10" s="138">
        <f t="shared" si="1"/>
        <v>210.3825054767282</v>
      </c>
      <c r="BE10" s="138">
        <f t="shared" si="1"/>
        <v>209.36065793059905</v>
      </c>
      <c r="BF10" s="138">
        <f t="shared" si="1"/>
        <v>205.85961540539031</v>
      </c>
      <c r="BG10" s="138">
        <f t="shared" si="1"/>
        <v>206.89700802392096</v>
      </c>
      <c r="BH10" s="138">
        <f t="shared" si="1"/>
        <v>203.10077599471362</v>
      </c>
      <c r="BI10" s="138">
        <f t="shared" si="1"/>
        <v>198.94318301284994</v>
      </c>
      <c r="BJ10" s="138">
        <f t="shared" si="1"/>
        <v>196.2618772710311</v>
      </c>
      <c r="BK10" s="138">
        <f t="shared" si="1"/>
        <v>193.8333970162227</v>
      </c>
      <c r="BL10" s="138">
        <f t="shared" si="1"/>
        <v>1337.8341142984968</v>
      </c>
      <c r="BM10" s="138">
        <f t="shared" si="1"/>
        <v>193.80401323115282</v>
      </c>
      <c r="BN10" s="138">
        <f t="shared" si="1"/>
        <v>191.51200911471182</v>
      </c>
      <c r="BO10" s="138">
        <f t="shared" si="1"/>
        <v>189.64922161873517</v>
      </c>
      <c r="BP10" s="138">
        <f t="shared" ref="BP10:CC10" si="2">SUM(BP11:BP12)</f>
        <v>186.30616024943055</v>
      </c>
      <c r="BQ10" s="138">
        <f t="shared" si="2"/>
        <v>181.61580830476115</v>
      </c>
      <c r="BR10" s="138">
        <f t="shared" si="2"/>
        <v>182.86456241278577</v>
      </c>
      <c r="BS10" s="138">
        <f t="shared" si="2"/>
        <v>187.51339412003102</v>
      </c>
      <c r="BT10" s="138">
        <f t="shared" si="2"/>
        <v>178.8297376863942</v>
      </c>
      <c r="BU10" s="138">
        <f t="shared" si="2"/>
        <v>175.40574111800785</v>
      </c>
      <c r="BV10" s="138">
        <f t="shared" si="2"/>
        <v>170.23605814729532</v>
      </c>
      <c r="BW10" s="138">
        <f t="shared" si="2"/>
        <v>167.32051046693562</v>
      </c>
      <c r="BX10" s="138">
        <f t="shared" si="2"/>
        <v>159.27666432820675</v>
      </c>
      <c r="BY10" s="138">
        <f t="shared" si="2"/>
        <v>164.48231143020502</v>
      </c>
      <c r="BZ10" s="138">
        <f t="shared" si="2"/>
        <v>167.49533724399566</v>
      </c>
      <c r="CA10" s="138">
        <f t="shared" si="2"/>
        <v>166.89767755917165</v>
      </c>
      <c r="CB10" s="138">
        <f t="shared" si="2"/>
        <v>166.66705643008444</v>
      </c>
      <c r="CC10" s="139">
        <f t="shared" si="2"/>
        <v>166.38577989388622</v>
      </c>
    </row>
    <row r="11" spans="1:81" x14ac:dyDescent="0.4">
      <c r="A11" s="132"/>
      <c r="B11" s="65" t="s">
        <v>224</v>
      </c>
      <c r="C11" s="137" t="s">
        <v>221</v>
      </c>
      <c r="D11" s="138">
        <v>0</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38">
        <v>851.90508597121914</v>
      </c>
      <c r="AD11" s="138">
        <v>811.81433629591766</v>
      </c>
      <c r="AE11" s="138">
        <v>0.73690967332194379</v>
      </c>
      <c r="AF11" s="138">
        <v>0</v>
      </c>
      <c r="AG11" s="138">
        <v>0</v>
      </c>
      <c r="AH11" s="138">
        <v>490.67063473402294</v>
      </c>
      <c r="AI11" s="138">
        <v>419.90086103409215</v>
      </c>
      <c r="AJ11" s="138">
        <v>359.84778490261374</v>
      </c>
      <c r="AK11" s="138">
        <v>335.52226921786223</v>
      </c>
      <c r="AL11" s="138">
        <v>315.61365410390232</v>
      </c>
      <c r="AM11" s="138">
        <v>304.176018871618</v>
      </c>
      <c r="AN11" s="138">
        <v>293.40011956692598</v>
      </c>
      <c r="AO11" s="138">
        <v>277.92869147532616</v>
      </c>
      <c r="AP11" s="138">
        <v>271.94729937902929</v>
      </c>
      <c r="AQ11" s="138">
        <v>257.53742754642298</v>
      </c>
      <c r="AR11" s="138">
        <v>246.26389177692459</v>
      </c>
      <c r="AS11" s="138">
        <v>234.83838217529288</v>
      </c>
      <c r="AT11" s="138">
        <v>217.69321296200164</v>
      </c>
      <c r="AU11" s="138">
        <v>209.33928390668365</v>
      </c>
      <c r="AV11" s="138">
        <v>205.43154197394128</v>
      </c>
      <c r="AW11" s="138">
        <v>212.65323579680893</v>
      </c>
      <c r="AX11" s="138">
        <v>212.02760921330935</v>
      </c>
      <c r="AY11" s="138">
        <v>207.36277085646037</v>
      </c>
      <c r="AZ11" s="138">
        <v>207.3991709412569</v>
      </c>
      <c r="BA11" s="138">
        <v>199.42815904582002</v>
      </c>
      <c r="BB11" s="138">
        <v>198.03567718316086</v>
      </c>
      <c r="BC11" s="138">
        <v>187.27453632789917</v>
      </c>
      <c r="BD11" s="138">
        <v>185.13672932094434</v>
      </c>
      <c r="BE11" s="138">
        <v>184.27768842908918</v>
      </c>
      <c r="BF11" s="138">
        <v>180.07127473816112</v>
      </c>
      <c r="BG11" s="138">
        <v>179.67108909213479</v>
      </c>
      <c r="BH11" s="138">
        <v>175.6684265001912</v>
      </c>
      <c r="BI11" s="138">
        <v>172.34696745983979</v>
      </c>
      <c r="BJ11" s="138">
        <v>170.27974912449696</v>
      </c>
      <c r="BK11" s="138">
        <v>167.47517018579379</v>
      </c>
      <c r="BL11" s="138">
        <v>1054.1124329535044</v>
      </c>
      <c r="BM11" s="138">
        <v>152.86814724770667</v>
      </c>
      <c r="BN11" s="138">
        <v>151.55093212748216</v>
      </c>
      <c r="BO11" s="138">
        <v>150.46333418987456</v>
      </c>
      <c r="BP11" s="138">
        <v>147.57791615836859</v>
      </c>
      <c r="BQ11" s="138">
        <v>143.86483873774267</v>
      </c>
      <c r="BR11" s="138">
        <v>144.30397151077381</v>
      </c>
      <c r="BS11" s="138">
        <v>146.55449067230313</v>
      </c>
      <c r="BT11" s="138">
        <v>141.72652103913245</v>
      </c>
      <c r="BU11" s="138">
        <v>138.86656150561254</v>
      </c>
      <c r="BV11" s="138">
        <v>135.3378443475807</v>
      </c>
      <c r="BW11" s="138">
        <v>130.67038978675595</v>
      </c>
      <c r="BX11" s="138">
        <v>123.86314870664778</v>
      </c>
      <c r="BY11" s="138">
        <v>127.4515607535798</v>
      </c>
      <c r="BZ11" s="138">
        <v>129.33964459122745</v>
      </c>
      <c r="CA11" s="138">
        <v>128.66863977244392</v>
      </c>
      <c r="CB11" s="138">
        <v>128.0895741999814</v>
      </c>
      <c r="CC11" s="139">
        <v>127.45715596083681</v>
      </c>
    </row>
    <row r="12" spans="1:81" x14ac:dyDescent="0.4">
      <c r="A12" s="132"/>
      <c r="B12" s="65" t="s">
        <v>225</v>
      </c>
      <c r="C12" s="137" t="s">
        <v>218</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966.53012191431344</v>
      </c>
      <c r="AC12" s="138">
        <v>28.691103931673187</v>
      </c>
      <c r="AD12" s="138">
        <v>31.18834738312</v>
      </c>
      <c r="AE12" s="138">
        <v>0</v>
      </c>
      <c r="AF12" s="138">
        <v>0</v>
      </c>
      <c r="AG12" s="138">
        <v>557.28427797071095</v>
      </c>
      <c r="AH12" s="138">
        <v>25.555762225730362</v>
      </c>
      <c r="AI12" s="138">
        <v>21.8698365121923</v>
      </c>
      <c r="AJ12" s="138">
        <v>18.359580862378252</v>
      </c>
      <c r="AK12" s="138">
        <v>19.932015993140329</v>
      </c>
      <c r="AL12" s="138">
        <v>18.56550906493543</v>
      </c>
      <c r="AM12" s="138">
        <v>17.718991390579689</v>
      </c>
      <c r="AN12" s="138">
        <v>16.765721118110054</v>
      </c>
      <c r="AO12" s="138">
        <v>18.52857943168841</v>
      </c>
      <c r="AP12" s="138">
        <v>20.332508364787238</v>
      </c>
      <c r="AQ12" s="138">
        <v>21.346723784198367</v>
      </c>
      <c r="AR12" s="138">
        <v>19.448069545098779</v>
      </c>
      <c r="AS12" s="138">
        <v>18.382393719024932</v>
      </c>
      <c r="AT12" s="138">
        <v>18.097992170436342</v>
      </c>
      <c r="AU12" s="138">
        <v>19.545218120604083</v>
      </c>
      <c r="AV12" s="138">
        <v>22.581229264149762</v>
      </c>
      <c r="AW12" s="138">
        <v>24.247439945673872</v>
      </c>
      <c r="AX12" s="138">
        <v>21.66789589795151</v>
      </c>
      <c r="AY12" s="138">
        <v>24.647279313260334</v>
      </c>
      <c r="AZ12" s="138">
        <v>24.896479389196084</v>
      </c>
      <c r="BA12" s="138">
        <v>25.522494251704167</v>
      </c>
      <c r="BB12" s="138">
        <v>25.572399186804553</v>
      </c>
      <c r="BC12" s="138">
        <v>25.549177526122797</v>
      </c>
      <c r="BD12" s="138">
        <v>25.245776155783858</v>
      </c>
      <c r="BE12" s="138">
        <v>25.082969501509858</v>
      </c>
      <c r="BF12" s="138">
        <v>25.788340667229193</v>
      </c>
      <c r="BG12" s="138">
        <v>27.225918931786165</v>
      </c>
      <c r="BH12" s="138">
        <v>27.432349494522398</v>
      </c>
      <c r="BI12" s="138">
        <v>26.596215553010143</v>
      </c>
      <c r="BJ12" s="138">
        <v>25.982128146534148</v>
      </c>
      <c r="BK12" s="138">
        <v>26.358226830428915</v>
      </c>
      <c r="BL12" s="138">
        <v>283.72168134499248</v>
      </c>
      <c r="BM12" s="138">
        <v>40.935865983446149</v>
      </c>
      <c r="BN12" s="138">
        <v>39.961076987229646</v>
      </c>
      <c r="BO12" s="138">
        <v>39.185887428860603</v>
      </c>
      <c r="BP12" s="138">
        <v>38.728244091061939</v>
      </c>
      <c r="BQ12" s="138">
        <v>37.750969567018466</v>
      </c>
      <c r="BR12" s="138">
        <v>38.560590902011974</v>
      </c>
      <c r="BS12" s="138">
        <v>40.958903447727899</v>
      </c>
      <c r="BT12" s="138">
        <v>37.103216647261732</v>
      </c>
      <c r="BU12" s="138">
        <v>36.539179612395309</v>
      </c>
      <c r="BV12" s="138">
        <v>34.898213799714625</v>
      </c>
      <c r="BW12" s="138">
        <v>36.650120680179668</v>
      </c>
      <c r="BX12" s="138">
        <v>35.413515621558972</v>
      </c>
      <c r="BY12" s="138">
        <v>37.030750676625217</v>
      </c>
      <c r="BZ12" s="138">
        <v>38.155692652768209</v>
      </c>
      <c r="CA12" s="138">
        <v>38.229037786727723</v>
      </c>
      <c r="CB12" s="138">
        <v>38.577482230103051</v>
      </c>
      <c r="CC12" s="139">
        <v>38.928623933049415</v>
      </c>
    </row>
    <row r="13" spans="1:81" x14ac:dyDescent="0.4">
      <c r="A13" s="132"/>
      <c r="B13" s="67" t="s">
        <v>226</v>
      </c>
      <c r="C13" s="137" t="s">
        <v>227</v>
      </c>
      <c r="D13" s="138">
        <v>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38">
        <v>0</v>
      </c>
      <c r="AD13" s="138">
        <v>0</v>
      </c>
      <c r="AE13" s="138">
        <v>0</v>
      </c>
      <c r="AF13" s="138">
        <v>0</v>
      </c>
      <c r="AG13" s="138">
        <v>0</v>
      </c>
      <c r="AH13" s="138">
        <v>0</v>
      </c>
      <c r="AI13" s="138">
        <v>0</v>
      </c>
      <c r="AJ13" s="138">
        <v>0</v>
      </c>
      <c r="AK13" s="138">
        <v>0</v>
      </c>
      <c r="AL13" s="138">
        <v>0</v>
      </c>
      <c r="AM13" s="138">
        <v>0</v>
      </c>
      <c r="AN13" s="138">
        <v>0</v>
      </c>
      <c r="AO13" s="138">
        <v>0</v>
      </c>
      <c r="AP13" s="138">
        <v>0</v>
      </c>
      <c r="AQ13" s="138">
        <v>0</v>
      </c>
      <c r="AR13" s="138">
        <v>5.6708474161475302E-3</v>
      </c>
      <c r="AS13" s="138">
        <v>0.85229768236602876</v>
      </c>
      <c r="AT13" s="138">
        <v>16.662320165480416</v>
      </c>
      <c r="AU13" s="138">
        <v>42.578691864193999</v>
      </c>
      <c r="AV13" s="138">
        <v>27.319486096230502</v>
      </c>
      <c r="AW13" s="138">
        <v>21.223694830690047</v>
      </c>
      <c r="AX13" s="138">
        <v>0</v>
      </c>
      <c r="AY13" s="138">
        <v>100.12706740531185</v>
      </c>
      <c r="AZ13" s="138">
        <v>66.167001897628964</v>
      </c>
      <c r="BA13" s="138">
        <v>0.94809392275744153</v>
      </c>
      <c r="BB13" s="138">
        <v>0</v>
      </c>
      <c r="BC13" s="138">
        <v>1.5402716960485863</v>
      </c>
      <c r="BD13" s="138">
        <v>45.937912746050294</v>
      </c>
      <c r="BE13" s="138">
        <v>24.541522168663711</v>
      </c>
      <c r="BF13" s="138">
        <v>21.225718839847069</v>
      </c>
      <c r="BG13" s="138">
        <v>9.2843673698651443</v>
      </c>
      <c r="BH13" s="138">
        <v>2.5518796744774348</v>
      </c>
      <c r="BI13" s="138">
        <v>12.263071947322846</v>
      </c>
      <c r="BJ13" s="138">
        <v>4.6485930462869778</v>
      </c>
      <c r="BK13" s="138">
        <v>5.2501151150618739</v>
      </c>
      <c r="BL13" s="138">
        <v>270.43388412332916</v>
      </c>
      <c r="BM13" s="138">
        <v>376.09311794721242</v>
      </c>
      <c r="BN13" s="138">
        <v>539.15781414974356</v>
      </c>
      <c r="BO13" s="138">
        <v>157.02253400456777</v>
      </c>
      <c r="BP13" s="138">
        <v>169.42419326608029</v>
      </c>
      <c r="BQ13" s="138">
        <v>9.8712011042102006</v>
      </c>
      <c r="BR13" s="138">
        <v>12.781830128855784</v>
      </c>
      <c r="BS13" s="138">
        <v>4.3479923846422102</v>
      </c>
      <c r="BT13" s="138">
        <v>3.5626421272134299</v>
      </c>
      <c r="BU13" s="138">
        <v>125.8825690469088</v>
      </c>
      <c r="BV13" s="138">
        <v>29.021440604355657</v>
      </c>
      <c r="BW13" s="138">
        <v>0.23926916254337988</v>
      </c>
      <c r="BX13" s="138">
        <v>46.670870128602353</v>
      </c>
      <c r="BY13" s="138">
        <v>100.01684482188472</v>
      </c>
      <c r="BZ13" s="138">
        <v>100.31634667101829</v>
      </c>
      <c r="CA13" s="138">
        <v>98.580674588555922</v>
      </c>
      <c r="CB13" s="138">
        <v>95.882794558544205</v>
      </c>
      <c r="CC13" s="139">
        <v>93.874813578366116</v>
      </c>
    </row>
    <row r="14" spans="1:81" x14ac:dyDescent="0.4">
      <c r="A14" s="132"/>
      <c r="B14" s="49" t="s">
        <v>23</v>
      </c>
      <c r="C14" s="137" t="s">
        <v>227</v>
      </c>
      <c r="D14" s="138">
        <v>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252.19279057014168</v>
      </c>
      <c r="AA14" s="138">
        <v>273.55757888644763</v>
      </c>
      <c r="AB14" s="138">
        <v>324.17780486567034</v>
      </c>
      <c r="AC14" s="138">
        <v>364.15631913277502</v>
      </c>
      <c r="AD14" s="138">
        <v>908.13129144967058</v>
      </c>
      <c r="AE14" s="138">
        <v>1009.566252451063</v>
      </c>
      <c r="AF14" s="138">
        <v>957.35839045403577</v>
      </c>
      <c r="AG14" s="138">
        <v>2098.3459037876769</v>
      </c>
      <c r="AH14" s="138">
        <v>1972.904843826384</v>
      </c>
      <c r="AI14" s="138">
        <v>1946.4154495851149</v>
      </c>
      <c r="AJ14" s="138">
        <v>2199.4777873129146</v>
      </c>
      <c r="AK14" s="138">
        <v>2958.5755739151296</v>
      </c>
      <c r="AL14" s="138">
        <v>3351.0743862208451</v>
      </c>
      <c r="AM14" s="138">
        <v>3596.955252287677</v>
      </c>
      <c r="AN14" s="138">
        <v>3783.4643989868359</v>
      </c>
      <c r="AO14" s="138">
        <v>3914.82413992388</v>
      </c>
      <c r="AP14" s="138">
        <v>4155.4563970533909</v>
      </c>
      <c r="AQ14" s="138">
        <v>4094.1230304342566</v>
      </c>
      <c r="AR14" s="138">
        <v>3084.2496480458731</v>
      </c>
      <c r="AS14" s="138">
        <v>3563.8024493287739</v>
      </c>
      <c r="AT14" s="138">
        <v>4112.8999849399397</v>
      </c>
      <c r="AU14" s="138">
        <v>2571.1776553076893</v>
      </c>
      <c r="AV14" s="138">
        <v>3020.662823282822</v>
      </c>
      <c r="AW14" s="138">
        <v>3378.8958229015693</v>
      </c>
      <c r="AX14" s="138">
        <v>3571.843351832485</v>
      </c>
      <c r="AY14" s="138">
        <v>3654.7956494456516</v>
      </c>
      <c r="AZ14" s="138">
        <v>3726.0249275187152</v>
      </c>
      <c r="BA14" s="138">
        <v>3874.3690295557108</v>
      </c>
      <c r="BB14" s="138">
        <v>3903.5148625881807</v>
      </c>
      <c r="BC14" s="138">
        <v>3978.8566665496137</v>
      </c>
      <c r="BD14" s="138">
        <v>4006.64019419441</v>
      </c>
      <c r="BE14" s="138">
        <v>4119.6363198103272</v>
      </c>
      <c r="BF14" s="138">
        <v>4251.9543900827584</v>
      </c>
      <c r="BG14" s="138">
        <v>4738.5833480940528</v>
      </c>
      <c r="BH14" s="138">
        <v>5079.4614601528838</v>
      </c>
      <c r="BI14" s="138">
        <v>5250.9566591633884</v>
      </c>
      <c r="BJ14" s="138">
        <v>5331.8478859412926</v>
      </c>
      <c r="BK14" s="138">
        <v>5298.3893037944372</v>
      </c>
      <c r="BL14" s="138">
        <v>5424.7730708408271</v>
      </c>
      <c r="BM14" s="138">
        <v>5923.5516904757114</v>
      </c>
      <c r="BN14" s="138">
        <v>6098.2288772877919</v>
      </c>
      <c r="BO14" s="138">
        <v>5999.3499362035745</v>
      </c>
      <c r="BP14" s="138">
        <v>5871.4579997679775</v>
      </c>
      <c r="BQ14" s="138"/>
      <c r="BR14" s="138"/>
      <c r="BS14" s="138"/>
      <c r="BT14" s="138"/>
      <c r="BU14" s="138"/>
      <c r="BV14" s="138"/>
      <c r="BW14" s="138"/>
      <c r="BX14" s="138"/>
      <c r="BY14" s="138"/>
      <c r="BZ14" s="138"/>
      <c r="CA14" s="138"/>
      <c r="CB14" s="138"/>
      <c r="CC14" s="139"/>
    </row>
    <row r="15" spans="1:81" ht="27" customHeight="1" x14ac:dyDescent="0.4">
      <c r="A15" s="132"/>
      <c r="B15" s="49" t="s">
        <v>228</v>
      </c>
      <c r="C15" s="137" t="s">
        <v>221</v>
      </c>
      <c r="D15" s="138">
        <v>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154.11781645953101</v>
      </c>
      <c r="AA15" s="138">
        <v>174.55578843230467</v>
      </c>
      <c r="AB15" s="138">
        <v>157.28626828667709</v>
      </c>
      <c r="AC15" s="138">
        <v>147.86953564785409</v>
      </c>
      <c r="AD15" s="138">
        <v>127.50530253687295</v>
      </c>
      <c r="AE15" s="138">
        <v>111.2733606716135</v>
      </c>
      <c r="AF15" s="138">
        <v>97.029566600071192</v>
      </c>
      <c r="AG15" s="138">
        <v>86.435928828110264</v>
      </c>
      <c r="AH15" s="138">
        <v>81.778439122337161</v>
      </c>
      <c r="AI15" s="138">
        <v>69.983476839015367</v>
      </c>
      <c r="AJ15" s="138">
        <v>58.75065875961041</v>
      </c>
      <c r="AK15" s="138">
        <v>56.474045313897598</v>
      </c>
      <c r="AL15" s="138">
        <v>52.60227568398372</v>
      </c>
      <c r="AM15" s="138">
        <v>50.203808939975787</v>
      </c>
      <c r="AN15" s="138">
        <v>47.502876501311825</v>
      </c>
      <c r="AO15" s="138">
        <v>47.644918538627344</v>
      </c>
      <c r="AP15" s="138">
        <v>45.748143820771283</v>
      </c>
      <c r="AQ15" s="138">
        <v>6.2771739349632814</v>
      </c>
      <c r="AR15" s="138">
        <v>0</v>
      </c>
      <c r="AS15" s="138">
        <v>0</v>
      </c>
      <c r="AT15" s="138">
        <v>0</v>
      </c>
      <c r="AU15" s="138">
        <v>0</v>
      </c>
      <c r="AV15" s="138">
        <v>0</v>
      </c>
      <c r="AW15" s="138">
        <v>0</v>
      </c>
      <c r="AX15" s="138">
        <v>0</v>
      </c>
      <c r="AY15" s="138">
        <v>0</v>
      </c>
      <c r="AZ15" s="138">
        <v>0</v>
      </c>
      <c r="BA15" s="138">
        <v>0</v>
      </c>
      <c r="BB15" s="138">
        <v>0</v>
      </c>
      <c r="BC15" s="138">
        <v>0</v>
      </c>
      <c r="BD15" s="138">
        <v>0</v>
      </c>
      <c r="BE15" s="138">
        <v>0</v>
      </c>
      <c r="BF15" s="138">
        <v>0</v>
      </c>
      <c r="BG15" s="138">
        <v>0</v>
      </c>
      <c r="BH15" s="138">
        <v>0</v>
      </c>
      <c r="BI15" s="138">
        <v>0</v>
      </c>
      <c r="BJ15" s="138">
        <v>0</v>
      </c>
      <c r="BK15" s="138">
        <v>0</v>
      </c>
      <c r="BL15" s="138">
        <v>0</v>
      </c>
      <c r="BM15" s="138">
        <v>0</v>
      </c>
      <c r="BN15" s="138">
        <v>0</v>
      </c>
      <c r="BO15" s="138">
        <v>0</v>
      </c>
      <c r="BP15" s="138">
        <v>0</v>
      </c>
      <c r="BQ15" s="138">
        <v>0</v>
      </c>
      <c r="BR15" s="138">
        <v>0</v>
      </c>
      <c r="BS15" s="138">
        <v>0</v>
      </c>
      <c r="BT15" s="138">
        <v>0</v>
      </c>
      <c r="BU15" s="138">
        <v>0</v>
      </c>
      <c r="BV15" s="138">
        <v>0</v>
      </c>
      <c r="BW15" s="138">
        <v>0</v>
      </c>
      <c r="BX15" s="138">
        <v>0</v>
      </c>
      <c r="BY15" s="138">
        <v>0</v>
      </c>
      <c r="BZ15" s="138">
        <v>0</v>
      </c>
      <c r="CA15" s="138">
        <v>0</v>
      </c>
      <c r="CB15" s="138">
        <v>0</v>
      </c>
      <c r="CC15" s="139">
        <v>0</v>
      </c>
    </row>
    <row r="16" spans="1:81" x14ac:dyDescent="0.4">
      <c r="A16" s="132"/>
      <c r="B16" s="49" t="s">
        <v>229</v>
      </c>
      <c r="C16" s="137" t="s">
        <v>218</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38">
        <v>0</v>
      </c>
      <c r="AD16" s="138">
        <v>0</v>
      </c>
      <c r="AE16" s="138">
        <v>0</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3521.4849701816252</v>
      </c>
      <c r="AW16" s="138">
        <v>4828.6683892733672</v>
      </c>
      <c r="AX16" s="138">
        <v>5372.7956091668575</v>
      </c>
      <c r="AY16" s="138">
        <v>6348.4912415854596</v>
      </c>
      <c r="AZ16" s="138">
        <v>7253.0512358206179</v>
      </c>
      <c r="BA16" s="138">
        <v>8014.1554157750334</v>
      </c>
      <c r="BB16" s="138">
        <v>8461.737533060179</v>
      </c>
      <c r="BC16" s="138">
        <v>8969.0607178324353</v>
      </c>
      <c r="BD16" s="138">
        <v>9405.5207348271124</v>
      </c>
      <c r="BE16" s="138">
        <v>10092.791127269551</v>
      </c>
      <c r="BF16" s="138">
        <v>10580.554810015037</v>
      </c>
      <c r="BG16" s="138">
        <v>11136.66836670179</v>
      </c>
      <c r="BH16" s="138">
        <v>11537.242219636339</v>
      </c>
      <c r="BI16" s="138">
        <v>11990.794317252989</v>
      </c>
      <c r="BJ16" s="138">
        <v>12386.479850859225</v>
      </c>
      <c r="BK16" s="138">
        <v>12983.218659194486</v>
      </c>
      <c r="BL16" s="138">
        <v>13483.905879557326</v>
      </c>
      <c r="BM16" s="138">
        <v>14448.747177262889</v>
      </c>
      <c r="BN16" s="138">
        <v>14706.528097661809</v>
      </c>
      <c r="BO16" s="138">
        <v>15327.457625111743</v>
      </c>
      <c r="BP16" s="138">
        <v>16053.622258618894</v>
      </c>
      <c r="BQ16" s="138">
        <v>16159.456310752346</v>
      </c>
      <c r="BR16" s="138">
        <v>15981.064813390529</v>
      </c>
      <c r="BS16" s="138">
        <v>15202.476345422174</v>
      </c>
      <c r="BT16" s="138">
        <v>12907.626479744151</v>
      </c>
      <c r="BU16" s="138">
        <v>10333.282255947632</v>
      </c>
      <c r="BV16" s="138">
        <v>8749.113750806373</v>
      </c>
      <c r="BW16" s="138">
        <v>7619.0271494745684</v>
      </c>
      <c r="BX16" s="138">
        <v>5707.7717432629888</v>
      </c>
      <c r="BY16" s="138">
        <v>5524.446206405908</v>
      </c>
      <c r="BZ16" s="138">
        <v>5453.2253438735515</v>
      </c>
      <c r="CA16" s="138">
        <v>5261.0255050419628</v>
      </c>
      <c r="CB16" s="138">
        <v>4894.8961368744576</v>
      </c>
      <c r="CC16" s="139">
        <v>4486.8054962384704</v>
      </c>
    </row>
    <row r="17" spans="1:81" x14ac:dyDescent="0.4">
      <c r="A17" s="132"/>
      <c r="B17" s="49" t="s">
        <v>230</v>
      </c>
      <c r="C17" s="137" t="s">
        <v>227</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5.1344500587180004</v>
      </c>
      <c r="AW17" s="138">
        <v>12.547845511718595</v>
      </c>
      <c r="AX17" s="138">
        <v>19.549425320515095</v>
      </c>
      <c r="AY17" s="138">
        <v>31.999716360434135</v>
      </c>
      <c r="AZ17" s="138">
        <v>54.870943984466294</v>
      </c>
      <c r="BA17" s="138">
        <v>67.994189757345126</v>
      </c>
      <c r="BB17" s="138">
        <v>77.726341160839041</v>
      </c>
      <c r="BC17" s="138">
        <v>62.257401640284833</v>
      </c>
      <c r="BD17" s="138">
        <v>-9.4932335439700102E-2</v>
      </c>
      <c r="BE17" s="138">
        <v>-0.13258030045591657</v>
      </c>
      <c r="BF17" s="138">
        <v>-0.22111446616754915</v>
      </c>
      <c r="BG17" s="138">
        <v>0.1251554459891151</v>
      </c>
      <c r="BH17" s="138">
        <v>-4.1412708763204041E-2</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0</v>
      </c>
      <c r="CB17" s="138">
        <v>0</v>
      </c>
      <c r="CC17" s="139">
        <v>0</v>
      </c>
    </row>
    <row r="18" spans="1:81" x14ac:dyDescent="0.4">
      <c r="A18" s="132"/>
      <c r="B18" s="49" t="s">
        <v>231</v>
      </c>
      <c r="C18" s="137" t="s">
        <v>227</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c r="BD18" s="138">
        <v>0</v>
      </c>
      <c r="BE18" s="138">
        <v>10.512974559001318</v>
      </c>
      <c r="BF18" s="138">
        <v>19.666114774679066</v>
      </c>
      <c r="BG18" s="138">
        <v>22.012308536046511</v>
      </c>
      <c r="BH18" s="138">
        <v>23.736656690424009</v>
      </c>
      <c r="BI18" s="138">
        <v>24.617364648908893</v>
      </c>
      <c r="BJ18" s="138">
        <v>26.379048480533477</v>
      </c>
      <c r="BK18" s="138">
        <v>26.983885075051052</v>
      </c>
      <c r="BL18" s="138">
        <v>27.134449368840986</v>
      </c>
      <c r="BM18" s="138">
        <v>27.487114512843185</v>
      </c>
      <c r="BN18" s="138">
        <v>26.452875418866874</v>
      </c>
      <c r="BO18" s="138">
        <v>27.249625975894784</v>
      </c>
      <c r="BP18" s="138">
        <v>67.6235730408238</v>
      </c>
      <c r="BQ18" s="138">
        <v>207.11544568487358</v>
      </c>
      <c r="BR18" s="138">
        <v>231.38820144193855</v>
      </c>
      <c r="BS18" s="138">
        <v>184.95999224703667</v>
      </c>
      <c r="BT18" s="138">
        <v>206.27785537793363</v>
      </c>
      <c r="BU18" s="138">
        <v>180.67502896919541</v>
      </c>
      <c r="BV18" s="138">
        <v>165.80449101898094</v>
      </c>
      <c r="BW18" s="138">
        <v>152.7357124002655</v>
      </c>
      <c r="BX18" s="138">
        <v>176.60434297332316</v>
      </c>
      <c r="BY18" s="138">
        <v>140</v>
      </c>
      <c r="BZ18" s="138">
        <v>140.19628482777378</v>
      </c>
      <c r="CA18" s="138">
        <v>137.41325276923362</v>
      </c>
      <c r="CB18" s="138">
        <v>134.60344898339429</v>
      </c>
      <c r="CC18" s="139">
        <v>131.78457864623491</v>
      </c>
    </row>
    <row r="19" spans="1:81" x14ac:dyDescent="0.4">
      <c r="A19" s="132"/>
      <c r="B19" s="49" t="s">
        <v>232</v>
      </c>
      <c r="C19" s="137" t="s">
        <v>227</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5.1489383178770058</v>
      </c>
      <c r="BA19" s="138">
        <v>38.155117713973965</v>
      </c>
      <c r="BB19" s="138">
        <v>51.558642752332453</v>
      </c>
      <c r="BC19" s="138">
        <v>43.498413638409154</v>
      </c>
      <c r="BD19" s="138">
        <v>6.4880804335755693</v>
      </c>
      <c r="BE19" s="138">
        <v>9.2030708132488925E-3</v>
      </c>
      <c r="BF19" s="138">
        <v>6.4515862735097462E-2</v>
      </c>
      <c r="BG19" s="138">
        <v>0</v>
      </c>
      <c r="BH19" s="138">
        <v>0</v>
      </c>
      <c r="BI19" s="138">
        <v>0</v>
      </c>
      <c r="BJ19" s="138">
        <v>0</v>
      </c>
      <c r="BK19" s="138">
        <v>0</v>
      </c>
      <c r="BL19" s="138">
        <v>0</v>
      </c>
      <c r="BM19" s="138">
        <v>0</v>
      </c>
      <c r="BN19" s="138">
        <v>0</v>
      </c>
      <c r="BO19" s="138">
        <v>0</v>
      </c>
      <c r="BP19" s="138">
        <v>0</v>
      </c>
      <c r="BQ19" s="138">
        <v>0</v>
      </c>
      <c r="BR19" s="138">
        <v>0</v>
      </c>
      <c r="BS19" s="138">
        <v>0</v>
      </c>
      <c r="BT19" s="138">
        <v>0</v>
      </c>
      <c r="BU19" s="138">
        <v>0</v>
      </c>
      <c r="BV19" s="138">
        <v>0</v>
      </c>
      <c r="BW19" s="138">
        <v>0</v>
      </c>
      <c r="BX19" s="138">
        <v>0</v>
      </c>
      <c r="BY19" s="138">
        <v>0</v>
      </c>
      <c r="BZ19" s="138">
        <v>0</v>
      </c>
      <c r="CA19" s="138">
        <v>0</v>
      </c>
      <c r="CB19" s="138">
        <v>0</v>
      </c>
      <c r="CC19" s="139">
        <v>0</v>
      </c>
    </row>
    <row r="20" spans="1:81" ht="27" customHeight="1" x14ac:dyDescent="0.4">
      <c r="A20" s="132"/>
      <c r="B20" s="49" t="s">
        <v>233</v>
      </c>
      <c r="D20" s="138">
        <f t="shared" ref="D20:AI20" si="3">SUM(D21:D22)</f>
        <v>0</v>
      </c>
      <c r="E20" s="138">
        <f t="shared" si="3"/>
        <v>0</v>
      </c>
      <c r="F20" s="138">
        <f t="shared" si="3"/>
        <v>0</v>
      </c>
      <c r="G20" s="138">
        <f t="shared" si="3"/>
        <v>0</v>
      </c>
      <c r="H20" s="138">
        <f t="shared" si="3"/>
        <v>0</v>
      </c>
      <c r="I20" s="138">
        <f t="shared" si="3"/>
        <v>0</v>
      </c>
      <c r="J20" s="138">
        <f t="shared" si="3"/>
        <v>0</v>
      </c>
      <c r="K20" s="138">
        <f t="shared" si="3"/>
        <v>0</v>
      </c>
      <c r="L20" s="138">
        <f t="shared" si="3"/>
        <v>0</v>
      </c>
      <c r="M20" s="138">
        <f t="shared" si="3"/>
        <v>0</v>
      </c>
      <c r="N20" s="138">
        <f t="shared" si="3"/>
        <v>0</v>
      </c>
      <c r="O20" s="138">
        <f t="shared" si="3"/>
        <v>0</v>
      </c>
      <c r="P20" s="138">
        <f t="shared" si="3"/>
        <v>0</v>
      </c>
      <c r="Q20" s="138">
        <f t="shared" si="3"/>
        <v>0</v>
      </c>
      <c r="R20" s="138">
        <f t="shared" si="3"/>
        <v>0</v>
      </c>
      <c r="S20" s="138">
        <f t="shared" si="3"/>
        <v>0</v>
      </c>
      <c r="T20" s="138">
        <f t="shared" si="3"/>
        <v>0</v>
      </c>
      <c r="U20" s="138">
        <f t="shared" si="3"/>
        <v>0</v>
      </c>
      <c r="V20" s="138">
        <f t="shared" si="3"/>
        <v>0</v>
      </c>
      <c r="W20" s="138">
        <f t="shared" si="3"/>
        <v>0</v>
      </c>
      <c r="X20" s="138">
        <f t="shared" si="3"/>
        <v>0</v>
      </c>
      <c r="Y20" s="138">
        <f t="shared" si="3"/>
        <v>0</v>
      </c>
      <c r="Z20" s="138">
        <f t="shared" si="3"/>
        <v>0</v>
      </c>
      <c r="AA20" s="138">
        <f t="shared" si="3"/>
        <v>0</v>
      </c>
      <c r="AB20" s="138">
        <f t="shared" si="3"/>
        <v>0</v>
      </c>
      <c r="AC20" s="138">
        <f t="shared" si="3"/>
        <v>0</v>
      </c>
      <c r="AD20" s="138">
        <f t="shared" si="3"/>
        <v>0</v>
      </c>
      <c r="AE20" s="138">
        <f t="shared" si="3"/>
        <v>0</v>
      </c>
      <c r="AF20" s="138">
        <f t="shared" si="3"/>
        <v>0</v>
      </c>
      <c r="AG20" s="138">
        <f t="shared" si="3"/>
        <v>0</v>
      </c>
      <c r="AH20" s="138">
        <f t="shared" si="3"/>
        <v>0</v>
      </c>
      <c r="AI20" s="138">
        <f t="shared" si="3"/>
        <v>0</v>
      </c>
      <c r="AJ20" s="138">
        <f t="shared" ref="AJ20:BO20" si="4">SUM(AJ21:AJ22)</f>
        <v>0</v>
      </c>
      <c r="AK20" s="138">
        <f t="shared" si="4"/>
        <v>0</v>
      </c>
      <c r="AL20" s="138">
        <f t="shared" si="4"/>
        <v>0</v>
      </c>
      <c r="AM20" s="138">
        <f t="shared" si="4"/>
        <v>0</v>
      </c>
      <c r="AN20" s="138">
        <f t="shared" si="4"/>
        <v>0</v>
      </c>
      <c r="AO20" s="138">
        <f t="shared" si="4"/>
        <v>0</v>
      </c>
      <c r="AP20" s="138">
        <f t="shared" si="4"/>
        <v>0</v>
      </c>
      <c r="AQ20" s="138">
        <f t="shared" si="4"/>
        <v>0</v>
      </c>
      <c r="AR20" s="138">
        <f t="shared" si="4"/>
        <v>0</v>
      </c>
      <c r="AS20" s="138">
        <f t="shared" si="4"/>
        <v>0</v>
      </c>
      <c r="AT20" s="138">
        <f t="shared" si="4"/>
        <v>0</v>
      </c>
      <c r="AU20" s="138">
        <f t="shared" si="4"/>
        <v>0</v>
      </c>
      <c r="AV20" s="138">
        <f t="shared" si="4"/>
        <v>0</v>
      </c>
      <c r="AW20" s="138">
        <f t="shared" si="4"/>
        <v>0</v>
      </c>
      <c r="AX20" s="138">
        <f t="shared" si="4"/>
        <v>0</v>
      </c>
      <c r="AY20" s="138">
        <f t="shared" si="4"/>
        <v>0</v>
      </c>
      <c r="AZ20" s="138">
        <f t="shared" si="4"/>
        <v>0</v>
      </c>
      <c r="BA20" s="138">
        <f t="shared" si="4"/>
        <v>0</v>
      </c>
      <c r="BB20" s="138">
        <f t="shared" si="4"/>
        <v>0</v>
      </c>
      <c r="BC20" s="138">
        <f t="shared" si="4"/>
        <v>0</v>
      </c>
      <c r="BD20" s="138">
        <f t="shared" si="4"/>
        <v>0</v>
      </c>
      <c r="BE20" s="138">
        <f t="shared" si="4"/>
        <v>0</v>
      </c>
      <c r="BF20" s="138">
        <f t="shared" si="4"/>
        <v>0</v>
      </c>
      <c r="BG20" s="138">
        <f t="shared" si="4"/>
        <v>0</v>
      </c>
      <c r="BH20" s="138">
        <f t="shared" si="4"/>
        <v>0</v>
      </c>
      <c r="BI20" s="138">
        <f t="shared" si="4"/>
        <v>0</v>
      </c>
      <c r="BJ20" s="138">
        <f t="shared" si="4"/>
        <v>0</v>
      </c>
      <c r="BK20" s="138">
        <f t="shared" si="4"/>
        <v>0</v>
      </c>
      <c r="BL20" s="138">
        <f t="shared" si="4"/>
        <v>162.94127563810684</v>
      </c>
      <c r="BM20" s="138">
        <f t="shared" si="4"/>
        <v>1598.1310144726126</v>
      </c>
      <c r="BN20" s="138">
        <f t="shared" si="4"/>
        <v>2763.5205539898234</v>
      </c>
      <c r="BO20" s="138">
        <f t="shared" si="4"/>
        <v>4335.2298299256654</v>
      </c>
      <c r="BP20" s="138">
        <f t="shared" ref="BP20:CC20" si="5">SUM(BP21:BP22)</f>
        <v>8104.0059566610616</v>
      </c>
      <c r="BQ20" s="138">
        <f t="shared" si="5"/>
        <v>12254.412032155329</v>
      </c>
      <c r="BR20" s="138">
        <f t="shared" si="5"/>
        <v>14856.598373882893</v>
      </c>
      <c r="BS20" s="138">
        <f t="shared" si="5"/>
        <v>16395.437967135033</v>
      </c>
      <c r="BT20" s="138">
        <f t="shared" si="5"/>
        <v>16626.045386300841</v>
      </c>
      <c r="BU20" s="138">
        <f t="shared" si="5"/>
        <v>16913.928481931089</v>
      </c>
      <c r="BV20" s="138">
        <f t="shared" si="5"/>
        <v>16255.159342167513</v>
      </c>
      <c r="BW20" s="138">
        <f t="shared" si="5"/>
        <v>14589.935490441947</v>
      </c>
      <c r="BX20" s="138">
        <f t="shared" si="5"/>
        <v>13151.79998104657</v>
      </c>
      <c r="BY20" s="138">
        <f t="shared" si="5"/>
        <v>13460.279900028825</v>
      </c>
      <c r="BZ20" s="138">
        <f t="shared" si="5"/>
        <v>13172.653484100345</v>
      </c>
      <c r="CA20" s="138">
        <f t="shared" si="5"/>
        <v>12495.127164540792</v>
      </c>
      <c r="CB20" s="138">
        <f t="shared" si="5"/>
        <v>10709.031067790953</v>
      </c>
      <c r="CC20" s="139">
        <f t="shared" si="5"/>
        <v>7717.3725129555587</v>
      </c>
    </row>
    <row r="21" spans="1:81" x14ac:dyDescent="0.4">
      <c r="A21" s="132"/>
      <c r="B21" s="65" t="s">
        <v>224</v>
      </c>
      <c r="C21" s="137" t="s">
        <v>221</v>
      </c>
      <c r="D21" s="138">
        <v>0</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82.477330758325635</v>
      </c>
      <c r="BM21" s="138">
        <v>732.56573563080906</v>
      </c>
      <c r="BN21" s="138">
        <v>1182.3590151133856</v>
      </c>
      <c r="BO21" s="138">
        <v>1705.8857288108038</v>
      </c>
      <c r="BP21" s="138">
        <v>2754.9747935993496</v>
      </c>
      <c r="BQ21" s="138">
        <v>4155.2272037846005</v>
      </c>
      <c r="BR21" s="138">
        <v>4749.6604313708685</v>
      </c>
      <c r="BS21" s="138">
        <v>5119.9049274074223</v>
      </c>
      <c r="BT21" s="138">
        <v>5254.4900048617656</v>
      </c>
      <c r="BU21" s="138">
        <v>5190.3585596043613</v>
      </c>
      <c r="BV21" s="138">
        <v>4912.6159845834673</v>
      </c>
      <c r="BW21" s="138">
        <v>4752.7033024228913</v>
      </c>
      <c r="BX21" s="138">
        <v>4506.364341213909</v>
      </c>
      <c r="BY21" s="138">
        <v>4767.8169244017799</v>
      </c>
      <c r="BZ21" s="138">
        <v>4936.2405882935072</v>
      </c>
      <c r="CA21" s="138">
        <v>4904.4111588153446</v>
      </c>
      <c r="CB21" s="138">
        <v>4749.3932944660555</v>
      </c>
      <c r="CC21" s="139">
        <v>4531.5441563852255</v>
      </c>
    </row>
    <row r="22" spans="1:81" x14ac:dyDescent="0.4">
      <c r="A22" s="132"/>
      <c r="B22" s="65" t="s">
        <v>234</v>
      </c>
      <c r="C22" s="137" t="s">
        <v>227</v>
      </c>
      <c r="D22" s="138">
        <v>0</v>
      </c>
      <c r="E22" s="138">
        <v>0</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c r="AG22" s="138">
        <v>0</v>
      </c>
      <c r="AH22" s="138">
        <v>0</v>
      </c>
      <c r="AI22" s="138">
        <v>0</v>
      </c>
      <c r="AJ22" s="138">
        <v>0</v>
      </c>
      <c r="AK22" s="138">
        <v>0</v>
      </c>
      <c r="AL22" s="138">
        <v>0</v>
      </c>
      <c r="AM22" s="138">
        <v>0</v>
      </c>
      <c r="AN22" s="138">
        <v>0</v>
      </c>
      <c r="AO22" s="138">
        <v>0</v>
      </c>
      <c r="AP22" s="138">
        <v>0</v>
      </c>
      <c r="AQ22" s="138">
        <v>0</v>
      </c>
      <c r="AR22" s="138">
        <v>0</v>
      </c>
      <c r="AS22" s="138">
        <v>0</v>
      </c>
      <c r="AT22" s="138">
        <v>0</v>
      </c>
      <c r="AU22" s="138">
        <v>0</v>
      </c>
      <c r="AV22" s="138">
        <v>0</v>
      </c>
      <c r="AW22" s="138">
        <v>0</v>
      </c>
      <c r="AX22" s="138">
        <v>0</v>
      </c>
      <c r="AY22" s="138">
        <v>0</v>
      </c>
      <c r="AZ22" s="138">
        <v>0</v>
      </c>
      <c r="BA22" s="138">
        <v>0</v>
      </c>
      <c r="BB22" s="138">
        <v>0</v>
      </c>
      <c r="BC22" s="138">
        <v>0</v>
      </c>
      <c r="BD22" s="138">
        <v>0</v>
      </c>
      <c r="BE22" s="138">
        <v>0</v>
      </c>
      <c r="BF22" s="138">
        <v>0</v>
      </c>
      <c r="BG22" s="138">
        <v>0</v>
      </c>
      <c r="BH22" s="138">
        <v>0</v>
      </c>
      <c r="BI22" s="138">
        <v>0</v>
      </c>
      <c r="BJ22" s="138">
        <v>0</v>
      </c>
      <c r="BK22" s="138">
        <v>0</v>
      </c>
      <c r="BL22" s="138">
        <v>80.463944879781209</v>
      </c>
      <c r="BM22" s="138">
        <v>865.56527884180355</v>
      </c>
      <c r="BN22" s="138">
        <v>1581.1615388764378</v>
      </c>
      <c r="BO22" s="138">
        <v>2629.344101114862</v>
      </c>
      <c r="BP22" s="138">
        <v>5349.0311630617116</v>
      </c>
      <c r="BQ22" s="138">
        <v>8099.1848283707286</v>
      </c>
      <c r="BR22" s="138">
        <v>10106.937942512024</v>
      </c>
      <c r="BS22" s="138">
        <v>11275.53303972761</v>
      </c>
      <c r="BT22" s="138">
        <v>11371.555381439075</v>
      </c>
      <c r="BU22" s="138">
        <v>11723.569922326727</v>
      </c>
      <c r="BV22" s="138">
        <v>11342.543357584045</v>
      </c>
      <c r="BW22" s="138">
        <v>9837.2321880190557</v>
      </c>
      <c r="BX22" s="138">
        <v>8645.4356398326618</v>
      </c>
      <c r="BY22" s="138">
        <v>8692.462975627046</v>
      </c>
      <c r="BZ22" s="138">
        <v>8236.4128958068377</v>
      </c>
      <c r="CA22" s="138">
        <v>7590.7160057254478</v>
      </c>
      <c r="CB22" s="138">
        <v>5959.6377733248974</v>
      </c>
      <c r="CC22" s="139">
        <v>3185.8283565703337</v>
      </c>
    </row>
    <row r="23" spans="1:81" x14ac:dyDescent="0.4">
      <c r="A23" s="132"/>
      <c r="B23" s="49" t="s">
        <v>235</v>
      </c>
      <c r="C23" s="137" t="s">
        <v>227</v>
      </c>
      <c r="D23" s="138">
        <v>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48.198240089516965</v>
      </c>
      <c r="AB23" s="138">
        <v>117.66453658087295</v>
      </c>
      <c r="AC23" s="138">
        <v>139.04150366887774</v>
      </c>
      <c r="AD23" s="138">
        <v>108.24191150612236</v>
      </c>
      <c r="AE23" s="138">
        <v>87.692251125311302</v>
      </c>
      <c r="AF23" s="138">
        <v>113.8480248107502</v>
      </c>
      <c r="AG23" s="138">
        <v>143.87032890468353</v>
      </c>
      <c r="AH23" s="138">
        <v>122.66765868350573</v>
      </c>
      <c r="AI23" s="138">
        <v>118.09711716583843</v>
      </c>
      <c r="AJ23" s="138">
        <v>154.22047924397734</v>
      </c>
      <c r="AK23" s="138">
        <v>219.25217592454362</v>
      </c>
      <c r="AL23" s="138">
        <v>290.85964201732173</v>
      </c>
      <c r="AM23" s="138">
        <v>363.23932350688364</v>
      </c>
      <c r="AN23" s="138">
        <v>352.08014348031116</v>
      </c>
      <c r="AO23" s="138">
        <v>344.1021894456419</v>
      </c>
      <c r="AP23" s="138">
        <v>409.19173084134314</v>
      </c>
      <c r="AQ23" s="138">
        <v>432.53771990198669</v>
      </c>
      <c r="AR23" s="138">
        <v>890.71842214306093</v>
      </c>
      <c r="AS23" s="138">
        <v>891.47375676391425</v>
      </c>
      <c r="AT23" s="138">
        <v>957.79860008903961</v>
      </c>
      <c r="AU23" s="138">
        <v>1146.7205473053873</v>
      </c>
      <c r="AV23" s="138">
        <v>1657.3708536948816</v>
      </c>
      <c r="AW23" s="138">
        <v>2103.6887996829437</v>
      </c>
      <c r="AX23" s="138">
        <v>2477.5049127911152</v>
      </c>
      <c r="AY23" s="138">
        <v>2904.8438444453313</v>
      </c>
      <c r="AZ23" s="138">
        <v>3360.0813636686371</v>
      </c>
      <c r="BA23" s="138">
        <v>3763.7904974678577</v>
      </c>
      <c r="BB23" s="138">
        <v>3866.2280968732316</v>
      </c>
      <c r="BC23" s="138">
        <v>3004.0353079851134</v>
      </c>
      <c r="BD23" s="138">
        <v>2.6612179278997896</v>
      </c>
      <c r="BE23" s="138">
        <v>0</v>
      </c>
      <c r="BF23" s="138">
        <v>0</v>
      </c>
      <c r="BG23" s="138">
        <v>0.1251554459891151</v>
      </c>
      <c r="BH23" s="138">
        <v>0</v>
      </c>
      <c r="BI23" s="138">
        <v>0</v>
      </c>
      <c r="BJ23" s="138">
        <v>0</v>
      </c>
      <c r="BK23" s="138">
        <v>0</v>
      </c>
      <c r="BL23" s="138">
        <v>0</v>
      </c>
      <c r="BM23" s="138">
        <v>0</v>
      </c>
      <c r="BN23" s="138">
        <v>0</v>
      </c>
      <c r="BO23" s="138">
        <v>0</v>
      </c>
      <c r="BP23" s="138">
        <v>0</v>
      </c>
      <c r="BQ23" s="138">
        <v>0</v>
      </c>
      <c r="BR23" s="138">
        <v>0</v>
      </c>
      <c r="BS23" s="138">
        <v>0</v>
      </c>
      <c r="BT23" s="138">
        <v>0</v>
      </c>
      <c r="BU23" s="138">
        <v>0</v>
      </c>
      <c r="BV23" s="138">
        <v>0</v>
      </c>
      <c r="BW23" s="138">
        <v>0</v>
      </c>
      <c r="BX23" s="138">
        <v>0</v>
      </c>
      <c r="BY23" s="138">
        <v>0</v>
      </c>
      <c r="BZ23" s="138">
        <v>0</v>
      </c>
      <c r="CA23" s="138">
        <v>0</v>
      </c>
      <c r="CB23" s="138">
        <v>0</v>
      </c>
      <c r="CC23" s="139">
        <v>0</v>
      </c>
    </row>
    <row r="24" spans="1:81" x14ac:dyDescent="0.4">
      <c r="A24" s="132"/>
      <c r="B24" s="49" t="s">
        <v>236</v>
      </c>
      <c r="C24" s="137" t="s">
        <v>218</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v>0</v>
      </c>
      <c r="BA24" s="138">
        <v>0</v>
      </c>
      <c r="BB24" s="138">
        <v>0</v>
      </c>
      <c r="BC24" s="138">
        <v>0</v>
      </c>
      <c r="BD24" s="138">
        <v>0</v>
      </c>
      <c r="BE24" s="138">
        <v>0</v>
      </c>
      <c r="BF24" s="138">
        <v>0</v>
      </c>
      <c r="BG24" s="138">
        <v>0</v>
      </c>
      <c r="BH24" s="138">
        <v>0</v>
      </c>
      <c r="BI24" s="138">
        <v>4.1739523306068227</v>
      </c>
      <c r="BJ24" s="138">
        <v>9.4703583597231784</v>
      </c>
      <c r="BK24" s="138">
        <v>17.759633019645424</v>
      </c>
      <c r="BL24" s="138">
        <v>49.366851343368708</v>
      </c>
      <c r="BM24" s="138">
        <v>43.067200427177006</v>
      </c>
      <c r="BN24" s="138">
        <v>56.674131923862511</v>
      </c>
      <c r="BO24" s="138">
        <v>90.43088261510465</v>
      </c>
      <c r="BP24" s="138">
        <v>132.57883894686162</v>
      </c>
      <c r="BQ24" s="138">
        <v>187.57556695374802</v>
      </c>
      <c r="BR24" s="138">
        <v>217.61841287561205</v>
      </c>
      <c r="BS24" s="138">
        <v>239.89467235086036</v>
      </c>
      <c r="BT24" s="138">
        <v>218.31217070726484</v>
      </c>
      <c r="BU24" s="138">
        <v>239.89872642568045</v>
      </c>
      <c r="BV24" s="138">
        <v>228.01613930234078</v>
      </c>
      <c r="BW24" s="138">
        <v>223.59138785893558</v>
      </c>
      <c r="BX24" s="138">
        <v>212.80087086550296</v>
      </c>
      <c r="BY24" s="138">
        <v>230.57139458178125</v>
      </c>
      <c r="BZ24" s="138">
        <v>236.50420592313711</v>
      </c>
      <c r="CA24" s="138">
        <v>236.07137697113598</v>
      </c>
      <c r="CB24" s="138">
        <v>235.79427910549214</v>
      </c>
      <c r="CC24" s="139">
        <v>234.82402652852736</v>
      </c>
    </row>
    <row r="25" spans="1:81" ht="27" customHeight="1" x14ac:dyDescent="0.4">
      <c r="A25" s="132"/>
      <c r="B25" s="49" t="s">
        <v>237</v>
      </c>
      <c r="C25" s="137" t="s">
        <v>227</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v>36.060053640191668</v>
      </c>
      <c r="AR25" s="138">
        <v>43.019364801141478</v>
      </c>
      <c r="AS25" s="138">
        <v>48.435416323654159</v>
      </c>
      <c r="AT25" s="138">
        <v>56.186893581271171</v>
      </c>
      <c r="AU25" s="138">
        <v>68.778146695522764</v>
      </c>
      <c r="AV25" s="138">
        <v>82.568810016213774</v>
      </c>
      <c r="AW25" s="138">
        <v>102.98325456418128</v>
      </c>
      <c r="AX25" s="138">
        <v>104.02859820921121</v>
      </c>
      <c r="AY25" s="138">
        <v>77.720753460506486</v>
      </c>
      <c r="AZ25" s="138">
        <v>66.555631441822015</v>
      </c>
      <c r="BA25" s="138">
        <v>59.524442853530765</v>
      </c>
      <c r="BB25" s="138">
        <v>60.349652381905557</v>
      </c>
      <c r="BC25" s="138">
        <v>59.265598181293342</v>
      </c>
      <c r="BD25" s="138">
        <v>54.23904515974472</v>
      </c>
      <c r="BE25" s="138">
        <v>58.286115150576315</v>
      </c>
      <c r="BF25" s="138">
        <v>60.628406913082642</v>
      </c>
      <c r="BG25" s="138">
        <v>68.070672581716551</v>
      </c>
      <c r="BH25" s="138">
        <v>66.390284245176517</v>
      </c>
      <c r="BI25" s="138">
        <v>61.682667541707637</v>
      </c>
      <c r="BJ25" s="138">
        <v>63.096939025824227</v>
      </c>
      <c r="BK25" s="138">
        <v>61.394767206434068</v>
      </c>
      <c r="BL25" s="138">
        <v>64.105285454097555</v>
      </c>
      <c r="BM25" s="138">
        <v>59.972188059073659</v>
      </c>
      <c r="BN25" s="138">
        <v>55.229588538430868</v>
      </c>
      <c r="BO25" s="138">
        <v>56.791167239111545</v>
      </c>
      <c r="BP25" s="138">
        <v>52.530500837968667</v>
      </c>
      <c r="BQ25" s="138">
        <v>51.779481086542852</v>
      </c>
      <c r="BR25" s="138">
        <v>51.151642591601636</v>
      </c>
      <c r="BS25" s="138">
        <v>45.771279572089654</v>
      </c>
      <c r="BT25" s="138">
        <v>42.983740288772402</v>
      </c>
      <c r="BU25" s="138">
        <v>40.755439156624476</v>
      </c>
      <c r="BV25" s="138">
        <v>47.719393837293985</v>
      </c>
      <c r="BW25" s="138">
        <v>35.801250986622229</v>
      </c>
      <c r="BX25" s="138">
        <v>60.157038593388954</v>
      </c>
      <c r="BY25" s="138">
        <v>46.922108059804557</v>
      </c>
      <c r="BZ25" s="138">
        <v>43.882747536923098</v>
      </c>
      <c r="CA25" s="138">
        <v>35.144570120493462</v>
      </c>
      <c r="CB25" s="138">
        <v>31.686263041282537</v>
      </c>
      <c r="CC25" s="139">
        <v>23.337340490697468</v>
      </c>
    </row>
    <row r="26" spans="1:81" x14ac:dyDescent="0.4">
      <c r="A26" s="132"/>
      <c r="B26" s="49" t="s">
        <v>238</v>
      </c>
      <c r="C26" s="137" t="s">
        <v>221</v>
      </c>
      <c r="D26" s="138">
        <v>0</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9.807497411061064</v>
      </c>
      <c r="AA26" s="138">
        <v>10.421241100436101</v>
      </c>
      <c r="AB26" s="138">
        <v>10.805926828855679</v>
      </c>
      <c r="AC26" s="138">
        <v>12.138543971092503</v>
      </c>
      <c r="AD26" s="138">
        <v>13.759565021964706</v>
      </c>
      <c r="AE26" s="138">
        <v>14.738193466438874</v>
      </c>
      <c r="AF26" s="138">
        <v>14.231003101343775</v>
      </c>
      <c r="AG26" s="138">
        <v>11.941805956515234</v>
      </c>
      <c r="AH26" s="138">
        <v>10.222304890292145</v>
      </c>
      <c r="AI26" s="138">
        <v>8.7479346048769209</v>
      </c>
      <c r="AJ26" s="138">
        <v>7.3438323449513012</v>
      </c>
      <c r="AK26" s="138">
        <v>6.6440053310467766</v>
      </c>
      <c r="AL26" s="138">
        <v>6.1885030216451433</v>
      </c>
      <c r="AM26" s="138">
        <v>5.9063304635265634</v>
      </c>
      <c r="AN26" s="138">
        <v>5.5885737060366854</v>
      </c>
      <c r="AO26" s="138">
        <v>2.6469399188126301</v>
      </c>
      <c r="AP26" s="138">
        <v>5.0831270911968094</v>
      </c>
      <c r="AQ26" s="138">
        <v>3.4514829074913131</v>
      </c>
      <c r="AR26" s="138">
        <v>3.0545759787376339</v>
      </c>
      <c r="AS26" s="138">
        <v>2.8411250700671591</v>
      </c>
      <c r="AT26" s="138">
        <v>3.0050300670535028</v>
      </c>
      <c r="AU26" s="138">
        <v>2.6935559167517904</v>
      </c>
      <c r="AV26" s="138">
        <v>3.5693083480834211</v>
      </c>
      <c r="AW26" s="138">
        <v>1.7417886607049688</v>
      </c>
      <c r="AX26" s="138">
        <v>1.7195378063607261</v>
      </c>
      <c r="AY26" s="138">
        <v>2.8738460500082006</v>
      </c>
      <c r="AZ26" s="138">
        <v>2.4124058012978393</v>
      </c>
      <c r="BA26" s="138">
        <v>2.543350932721328</v>
      </c>
      <c r="BB26" s="138">
        <v>2.8284671576591367</v>
      </c>
      <c r="BC26" s="138">
        <v>2.1535280194753383</v>
      </c>
      <c r="BD26" s="138">
        <v>2.2597008370236811</v>
      </c>
      <c r="BE26" s="138">
        <v>2.4793704998239079</v>
      </c>
      <c r="BF26" s="138">
        <v>2.4017160581143693</v>
      </c>
      <c r="BG26" s="138">
        <v>0</v>
      </c>
      <c r="BH26" s="138">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9">
        <v>0</v>
      </c>
    </row>
    <row r="27" spans="1:81" x14ac:dyDescent="0.4">
      <c r="A27" s="132"/>
      <c r="B27" s="49" t="s">
        <v>239</v>
      </c>
      <c r="C27" s="137" t="s">
        <v>227</v>
      </c>
      <c r="D27" s="138">
        <v>0</v>
      </c>
      <c r="E27" s="138">
        <v>0</v>
      </c>
      <c r="F27" s="138">
        <v>0</v>
      </c>
      <c r="G27" s="138">
        <v>0</v>
      </c>
      <c r="H27" s="138">
        <v>0</v>
      </c>
      <c r="I27" s="138">
        <v>0</v>
      </c>
      <c r="J27" s="138">
        <v>0</v>
      </c>
      <c r="K27" s="138">
        <v>0</v>
      </c>
      <c r="L27" s="138">
        <v>0</v>
      </c>
      <c r="M27" s="138">
        <v>0</v>
      </c>
      <c r="N27" s="138">
        <v>0</v>
      </c>
      <c r="O27" s="138">
        <v>0</v>
      </c>
      <c r="P27" s="138">
        <v>0</v>
      </c>
      <c r="Q27" s="138">
        <v>0</v>
      </c>
      <c r="R27" s="138">
        <v>0</v>
      </c>
      <c r="S27" s="138">
        <v>0</v>
      </c>
      <c r="T27" s="138">
        <v>0</v>
      </c>
      <c r="U27" s="138">
        <v>0</v>
      </c>
      <c r="V27" s="138">
        <v>0</v>
      </c>
      <c r="W27" s="138">
        <v>0</v>
      </c>
      <c r="X27" s="138">
        <v>0</v>
      </c>
      <c r="Y27" s="138">
        <v>0</v>
      </c>
      <c r="Z27" s="138">
        <v>308.23563291906203</v>
      </c>
      <c r="AA27" s="138">
        <v>260.5310275109025</v>
      </c>
      <c r="AB27" s="138">
        <v>1260.6914633664958</v>
      </c>
      <c r="AC27" s="138">
        <v>2482.8839940871026</v>
      </c>
      <c r="AD27" s="138">
        <v>1265.879982020753</v>
      </c>
      <c r="AE27" s="138">
        <v>1429.6047662445708</v>
      </c>
      <c r="AF27" s="138">
        <v>1300.1961924409538</v>
      </c>
      <c r="AG27" s="138">
        <v>3889.6167972649619</v>
      </c>
      <c r="AH27" s="138">
        <v>3685.1409129503181</v>
      </c>
      <c r="AI27" s="138">
        <v>3468.5560708336989</v>
      </c>
      <c r="AJ27" s="138">
        <v>3760.0421606150662</v>
      </c>
      <c r="AK27" s="138">
        <v>5499.907613040521</v>
      </c>
      <c r="AL27" s="138">
        <v>6584.5672150304326</v>
      </c>
      <c r="AM27" s="138">
        <v>7430.1637231164168</v>
      </c>
      <c r="AN27" s="138">
        <v>7916.2146546009644</v>
      </c>
      <c r="AO27" s="138">
        <v>8409.3281220677254</v>
      </c>
      <c r="AP27" s="138">
        <v>8679.4395082185511</v>
      </c>
      <c r="AQ27" s="138">
        <v>8510.7695682630983</v>
      </c>
      <c r="AR27" s="138">
        <v>8412.3948768155788</v>
      </c>
      <c r="AS27" s="138">
        <v>8874.6619783666756</v>
      </c>
      <c r="AT27" s="138">
        <v>9872.1166388719939</v>
      </c>
      <c r="AU27" s="138">
        <v>11643.361466462002</v>
      </c>
      <c r="AV27" s="138">
        <v>13941.88973441455</v>
      </c>
      <c r="AW27" s="138">
        <v>16053.79610847529</v>
      </c>
      <c r="AX27" s="138">
        <v>17372.896131021691</v>
      </c>
      <c r="AY27" s="138">
        <v>18159.278282224081</v>
      </c>
      <c r="AZ27" s="138">
        <v>18350.670977108617</v>
      </c>
      <c r="BA27" s="138">
        <v>18082.377547007047</v>
      </c>
      <c r="BB27" s="138">
        <v>17611.950108158824</v>
      </c>
      <c r="BC27" s="138">
        <v>17532.639867250022</v>
      </c>
      <c r="BD27" s="138">
        <v>17371.635341269099</v>
      </c>
      <c r="BE27" s="138">
        <v>17775.263653957609</v>
      </c>
      <c r="BF27" s="138">
        <v>18958.992136025401</v>
      </c>
      <c r="BG27" s="138">
        <v>18135.982930781505</v>
      </c>
      <c r="BH27" s="138">
        <v>18789.331620202323</v>
      </c>
      <c r="BI27" s="138">
        <v>19378.554761467723</v>
      </c>
      <c r="BJ27" s="138">
        <v>20077.900556277826</v>
      </c>
      <c r="BK27" s="138">
        <v>20700.191501490943</v>
      </c>
      <c r="BL27" s="138">
        <f t="shared" ref="BL27:CC27" si="6">SUM(BL28:BL30)</f>
        <v>21911.32872234402</v>
      </c>
      <c r="BM27" s="138">
        <f t="shared" si="6"/>
        <v>25205.482041237876</v>
      </c>
      <c r="BN27" s="138">
        <f t="shared" si="6"/>
        <v>26532.5289884126</v>
      </c>
      <c r="BO27" s="138">
        <f t="shared" si="6"/>
        <v>27835.778620623558</v>
      </c>
      <c r="BP27" s="138">
        <f t="shared" si="6"/>
        <v>28568.234160590466</v>
      </c>
      <c r="BQ27" s="138">
        <f t="shared" si="6"/>
        <v>28379.330580500286</v>
      </c>
      <c r="BR27" s="138">
        <f t="shared" si="6"/>
        <v>28163.302848966625</v>
      </c>
      <c r="BS27" s="138">
        <f t="shared" si="6"/>
        <v>27851.658932847811</v>
      </c>
      <c r="BT27" s="138">
        <f t="shared" si="6"/>
        <v>26278.677609040689</v>
      </c>
      <c r="BU27" s="138">
        <f t="shared" si="6"/>
        <v>24568.74151349302</v>
      </c>
      <c r="BV27" s="138">
        <f t="shared" si="6"/>
        <v>22318.815438309433</v>
      </c>
      <c r="BW27" s="138">
        <f t="shared" si="6"/>
        <v>19344.019684972391</v>
      </c>
      <c r="BX27" s="138">
        <f t="shared" si="6"/>
        <v>17011.527673228244</v>
      </c>
      <c r="BY27" s="138">
        <f t="shared" si="6"/>
        <v>16923.44398295776</v>
      </c>
      <c r="BZ27" s="138">
        <f t="shared" si="6"/>
        <v>16188.555818462819</v>
      </c>
      <c r="CA27" s="138">
        <f t="shared" si="6"/>
        <v>14875.890056079796</v>
      </c>
      <c r="CB27" s="138">
        <f t="shared" si="6"/>
        <v>13227.001791614515</v>
      </c>
      <c r="CC27" s="139">
        <f t="shared" si="6"/>
        <v>10877.391152621811</v>
      </c>
    </row>
    <row r="28" spans="1:81" x14ac:dyDescent="0.4">
      <c r="A28" s="132"/>
      <c r="B28" s="65" t="s">
        <v>240</v>
      </c>
      <c r="C28" s="137"/>
      <c r="D28" s="138">
        <v>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38">
        <v>0</v>
      </c>
      <c r="AD28" s="138">
        <v>0</v>
      </c>
      <c r="AE28" s="138">
        <v>0</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0</v>
      </c>
      <c r="BK28" s="138">
        <v>0</v>
      </c>
      <c r="BL28" s="138">
        <v>19398.228021995645</v>
      </c>
      <c r="BM28" s="138">
        <v>21339.431198930786</v>
      </c>
      <c r="BN28" s="138">
        <v>22311.613898453415</v>
      </c>
      <c r="BO28" s="138">
        <v>23243.325194351939</v>
      </c>
      <c r="BP28" s="138">
        <v>23763.012736766326</v>
      </c>
      <c r="BQ28" s="138">
        <v>24097.083756298638</v>
      </c>
      <c r="BR28" s="138">
        <v>24783.932030926397</v>
      </c>
      <c r="BS28" s="138">
        <v>24987.182238038316</v>
      </c>
      <c r="BT28" s="138">
        <v>23876.676423096244</v>
      </c>
      <c r="BU28" s="138">
        <v>22329.357073619332</v>
      </c>
      <c r="BV28" s="138">
        <v>20587.386046500029</v>
      </c>
      <c r="BW28" s="138">
        <v>18286.66867641413</v>
      </c>
      <c r="BX28" s="138">
        <v>16147.951328692174</v>
      </c>
      <c r="BY28" s="138">
        <v>16101.998013914632</v>
      </c>
      <c r="BZ28" s="138">
        <v>15468.977753139397</v>
      </c>
      <c r="CA28" s="138">
        <v>14324.770783006219</v>
      </c>
      <c r="CB28" s="138">
        <v>12725.843395451149</v>
      </c>
      <c r="CC28" s="139">
        <v>10398.744678399829</v>
      </c>
    </row>
    <row r="29" spans="1:81" x14ac:dyDescent="0.4">
      <c r="A29" s="132"/>
      <c r="B29" s="65" t="s">
        <v>241</v>
      </c>
      <c r="C29" s="137"/>
      <c r="D29" s="138">
        <v>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38">
        <v>0</v>
      </c>
      <c r="AD29" s="138">
        <v>0</v>
      </c>
      <c r="AE29" s="138">
        <v>0</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c r="BD29" s="138">
        <v>0</v>
      </c>
      <c r="BE29" s="138">
        <v>0</v>
      </c>
      <c r="BF29" s="138">
        <v>0</v>
      </c>
      <c r="BG29" s="138">
        <v>0</v>
      </c>
      <c r="BH29" s="138">
        <v>0</v>
      </c>
      <c r="BI29" s="138">
        <v>0</v>
      </c>
      <c r="BJ29" s="138">
        <v>0</v>
      </c>
      <c r="BK29" s="138">
        <v>0</v>
      </c>
      <c r="BL29" s="138">
        <v>2066.9694701187464</v>
      </c>
      <c r="BM29" s="138">
        <v>3379.2841764405298</v>
      </c>
      <c r="BN29" s="138">
        <v>3726.2248776927136</v>
      </c>
      <c r="BO29" s="138">
        <v>4064.0382027142391</v>
      </c>
      <c r="BP29" s="138">
        <v>4270.992331327715</v>
      </c>
      <c r="BQ29" s="138">
        <v>3729.3409928845022</v>
      </c>
      <c r="BR29" s="138">
        <v>2726.1863408842837</v>
      </c>
      <c r="BS29" s="138">
        <v>2142.7122707749813</v>
      </c>
      <c r="BT29" s="138">
        <v>1789.7770705926584</v>
      </c>
      <c r="BU29" s="138">
        <v>1551.0888133465089</v>
      </c>
      <c r="BV29" s="138">
        <v>1157.554300247245</v>
      </c>
      <c r="BW29" s="138">
        <v>542.24898950211673</v>
      </c>
      <c r="BX29" s="138">
        <v>402.61744393878223</v>
      </c>
      <c r="BY29" s="138">
        <v>340.84373875145354</v>
      </c>
      <c r="BZ29" s="138">
        <v>240.85552078039586</v>
      </c>
      <c r="CA29" s="138">
        <v>91.812799997037516</v>
      </c>
      <c r="CB29" s="138">
        <v>57.445459353226269</v>
      </c>
      <c r="CC29" s="139">
        <v>100.56140595006354</v>
      </c>
    </row>
    <row r="30" spans="1:81" x14ac:dyDescent="0.4">
      <c r="A30" s="132"/>
      <c r="B30" s="65" t="s">
        <v>242</v>
      </c>
      <c r="C30" s="137"/>
      <c r="D30" s="138">
        <v>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38">
        <v>0</v>
      </c>
      <c r="AD30" s="138">
        <v>0</v>
      </c>
      <c r="AE30" s="138">
        <v>0</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c r="BD30" s="138">
        <v>0</v>
      </c>
      <c r="BE30" s="138">
        <v>0</v>
      </c>
      <c r="BF30" s="138">
        <v>0</v>
      </c>
      <c r="BG30" s="138">
        <v>0</v>
      </c>
      <c r="BH30" s="138">
        <v>0</v>
      </c>
      <c r="BI30" s="138">
        <v>0</v>
      </c>
      <c r="BJ30" s="138">
        <v>0</v>
      </c>
      <c r="BK30" s="138">
        <v>0</v>
      </c>
      <c r="BL30" s="138">
        <v>446.13123022962918</v>
      </c>
      <c r="BM30" s="138">
        <v>486.76666586655926</v>
      </c>
      <c r="BN30" s="138">
        <v>494.69021226647118</v>
      </c>
      <c r="BO30" s="138">
        <v>528.41522355738005</v>
      </c>
      <c r="BP30" s="138">
        <v>534.22909249642362</v>
      </c>
      <c r="BQ30" s="138">
        <v>552.90583131714618</v>
      </c>
      <c r="BR30" s="138">
        <v>653.18447715594402</v>
      </c>
      <c r="BS30" s="138">
        <v>721.76442403451358</v>
      </c>
      <c r="BT30" s="138">
        <v>612.22411535178742</v>
      </c>
      <c r="BU30" s="138">
        <v>688.29562652717857</v>
      </c>
      <c r="BV30" s="138">
        <v>573.87509156216049</v>
      </c>
      <c r="BW30" s="138">
        <v>515.10201905614292</v>
      </c>
      <c r="BX30" s="138">
        <v>460.95890059728993</v>
      </c>
      <c r="BY30" s="138">
        <v>480.60223029167719</v>
      </c>
      <c r="BZ30" s="138">
        <v>478.72254454302487</v>
      </c>
      <c r="CA30" s="138">
        <v>459.30647307653896</v>
      </c>
      <c r="CB30" s="138">
        <v>443.71293681013958</v>
      </c>
      <c r="CC30" s="139">
        <v>378.08506827191707</v>
      </c>
    </row>
    <row r="31" spans="1:81" ht="27" customHeight="1" x14ac:dyDescent="0.4">
      <c r="A31" s="132"/>
      <c r="B31" s="49" t="s">
        <v>243</v>
      </c>
      <c r="C31" s="137" t="s">
        <v>221</v>
      </c>
      <c r="D31" s="138">
        <v>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38">
        <v>0</v>
      </c>
      <c r="AD31" s="138">
        <v>0</v>
      </c>
      <c r="AE31" s="138">
        <v>0</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12729.317843375658</v>
      </c>
      <c r="AZ31" s="138">
        <v>12354.910551445693</v>
      </c>
      <c r="BA31" s="138">
        <v>11992.372076834723</v>
      </c>
      <c r="BB31" s="138">
        <v>11540.830438183322</v>
      </c>
      <c r="BC31" s="138">
        <v>10759.780274730188</v>
      </c>
      <c r="BD31" s="138">
        <v>10529.992691842564</v>
      </c>
      <c r="BE31" s="138">
        <v>10351.987316338413</v>
      </c>
      <c r="BF31" s="138">
        <v>10139.42477836234</v>
      </c>
      <c r="BG31" s="138">
        <v>9876.4805133690716</v>
      </c>
      <c r="BH31" s="138">
        <v>9513.5373766759294</v>
      </c>
      <c r="BI31" s="138">
        <v>9252.1644525439169</v>
      </c>
      <c r="BJ31" s="138">
        <v>8883.4252171181834</v>
      </c>
      <c r="BK31" s="138">
        <v>8759.4028258444832</v>
      </c>
      <c r="BL31" s="138">
        <v>8347.4892403351878</v>
      </c>
      <c r="BM31" s="138">
        <v>7702.3329311541102</v>
      </c>
      <c r="BN31" s="138">
        <v>6879.9075868673881</v>
      </c>
      <c r="BO31" s="138">
        <v>6019.9652656944518</v>
      </c>
      <c r="BP31" s="138">
        <v>3915.7557445942107</v>
      </c>
      <c r="BQ31" s="138">
        <v>1393.4963591821486</v>
      </c>
      <c r="BR31" s="138">
        <v>283.21102448898534</v>
      </c>
      <c r="BS31" s="138">
        <v>71.143220215903867</v>
      </c>
      <c r="BT31" s="138">
        <v>16.698829522358782</v>
      </c>
      <c r="BU31" s="138">
        <v>9.8362829911381393</v>
      </c>
      <c r="BV31" s="138">
        <v>0</v>
      </c>
      <c r="BW31" s="138">
        <v>0</v>
      </c>
      <c r="BX31" s="138">
        <v>0</v>
      </c>
      <c r="BY31" s="138">
        <v>0</v>
      </c>
      <c r="BZ31" s="138">
        <v>0</v>
      </c>
      <c r="CA31" s="138">
        <v>0</v>
      </c>
      <c r="CB31" s="138">
        <v>0</v>
      </c>
      <c r="CC31" s="139">
        <v>0</v>
      </c>
    </row>
    <row r="32" spans="1:81" x14ac:dyDescent="0.4">
      <c r="A32" s="132"/>
      <c r="B32" s="49" t="s">
        <v>27</v>
      </c>
      <c r="C32" s="137" t="s">
        <v>227</v>
      </c>
      <c r="D32" s="138">
        <v>2183.0720748495087</v>
      </c>
      <c r="E32" s="138">
        <v>2561.0055124474547</v>
      </c>
      <c r="F32" s="138">
        <v>2807.5371795771921</v>
      </c>
      <c r="G32" s="138">
        <v>2928.8094956180994</v>
      </c>
      <c r="H32" s="138">
        <v>3365.8605250029709</v>
      </c>
      <c r="I32" s="138">
        <v>3344.4307766763868</v>
      </c>
      <c r="J32" s="138">
        <v>3416.4903325628807</v>
      </c>
      <c r="K32" s="138">
        <v>2989.0622848839457</v>
      </c>
      <c r="L32" s="138">
        <v>2990.0443703731321</v>
      </c>
      <c r="M32" s="138">
        <v>2818.2324948928849</v>
      </c>
      <c r="N32" s="138">
        <v>3032.9108863601937</v>
      </c>
      <c r="O32" s="138">
        <v>3629.0823584306172</v>
      </c>
      <c r="P32" s="138">
        <v>4028.0417224993985</v>
      </c>
      <c r="Q32" s="138">
        <v>3704.0156323755491</v>
      </c>
      <c r="R32" s="138">
        <v>4193.5854260183905</v>
      </c>
      <c r="S32" s="138">
        <v>4488.5112556918602</v>
      </c>
      <c r="T32" s="138">
        <v>4402.1616019915091</v>
      </c>
      <c r="U32" s="138">
        <v>4599.4007224628358</v>
      </c>
      <c r="V32" s="138">
        <v>5294.3102598099713</v>
      </c>
      <c r="W32" s="138">
        <v>6680.4843335121177</v>
      </c>
      <c r="X32" s="138">
        <v>7058.7030987770731</v>
      </c>
      <c r="Y32" s="138">
        <v>7245.6638904478395</v>
      </c>
      <c r="Z32" s="138">
        <v>7338.8102055911222</v>
      </c>
      <c r="AA32" s="138">
        <v>8355.2300522746427</v>
      </c>
      <c r="AB32" s="138">
        <v>8446.6328045555219</v>
      </c>
      <c r="AC32" s="138">
        <v>7765.3576295070852</v>
      </c>
      <c r="AD32" s="138">
        <v>8800.6177880486266</v>
      </c>
      <c r="AE32" s="138">
        <v>9640.2523463976686</v>
      </c>
      <c r="AF32" s="138">
        <v>11095.654372606807</v>
      </c>
      <c r="AG32" s="138">
        <v>8137.4877732253808</v>
      </c>
      <c r="AH32" s="138">
        <v>7978.5089668730188</v>
      </c>
      <c r="AI32" s="138">
        <v>7326.3952315844208</v>
      </c>
      <c r="AJ32" s="138">
        <v>7949.698513409784</v>
      </c>
      <c r="AK32" s="138">
        <v>10780.064749756672</v>
      </c>
      <c r="AL32" s="138">
        <v>14270.6879679137</v>
      </c>
      <c r="AM32" s="138">
        <v>16514.099976020272</v>
      </c>
      <c r="AN32" s="138">
        <v>18079.035939028676</v>
      </c>
      <c r="AO32" s="138">
        <v>19709.114635478843</v>
      </c>
      <c r="AP32" s="138">
        <v>20243.553640691291</v>
      </c>
      <c r="AQ32" s="138">
        <v>19149.231528591972</v>
      </c>
      <c r="AR32" s="138">
        <v>17129.97397599203</v>
      </c>
      <c r="AS32" s="138">
        <v>16092.841105549454</v>
      </c>
      <c r="AT32" s="138">
        <v>17234.234930369643</v>
      </c>
      <c r="AU32" s="138">
        <v>21325.09441713573</v>
      </c>
      <c r="AV32" s="138">
        <v>26395.013818226813</v>
      </c>
      <c r="AW32" s="138">
        <v>28059.558669631962</v>
      </c>
      <c r="AX32" s="138">
        <v>28178.148570647922</v>
      </c>
      <c r="AY32" s="138">
        <v>27874.357946938719</v>
      </c>
      <c r="AZ32" s="138">
        <v>23293.092256669712</v>
      </c>
      <c r="BA32" s="138">
        <v>19358.778722809391</v>
      </c>
      <c r="BB32" s="138">
        <v>18767.349145267312</v>
      </c>
      <c r="BC32" s="138">
        <v>19146.15082216579</v>
      </c>
      <c r="BD32" s="138">
        <v>20420.142999089341</v>
      </c>
      <c r="BE32" s="138">
        <v>21628.607791832608</v>
      </c>
      <c r="BF32" s="138">
        <v>21361.224223446556</v>
      </c>
      <c r="BG32" s="138">
        <v>18887.493983747496</v>
      </c>
      <c r="BH32" s="138">
        <v>14321.532871741756</v>
      </c>
      <c r="BI32" s="138">
        <v>12730.549049488052</v>
      </c>
      <c r="BJ32" s="138">
        <v>11958.046771236051</v>
      </c>
      <c r="BK32" s="138">
        <v>11879.189240792095</v>
      </c>
      <c r="BL32" s="138">
        <v>11126.067953030311</v>
      </c>
      <c r="BM32" s="138">
        <v>10558.918192455279</v>
      </c>
      <c r="BN32" s="138">
        <v>9728.387041104821</v>
      </c>
      <c r="BO32" s="138">
        <v>8535.0772916987753</v>
      </c>
      <c r="BP32" s="138">
        <v>6345.9738689557762</v>
      </c>
      <c r="BQ32" s="138">
        <v>4206.827186713087</v>
      </c>
      <c r="BR32" s="138">
        <v>3351.2073889673984</v>
      </c>
      <c r="BS32" s="138">
        <v>2916.9820359902051</v>
      </c>
      <c r="BT32" s="138">
        <v>2502.1018191715834</v>
      </c>
      <c r="BU32" s="138">
        <v>2356.1566617840977</v>
      </c>
      <c r="BV32" s="138">
        <v>1980.3489500272433</v>
      </c>
      <c r="BW32" s="138">
        <v>1448.956319382713</v>
      </c>
      <c r="BX32" s="138">
        <v>1043.2480386972748</v>
      </c>
      <c r="BY32" s="138">
        <v>807.85085841116222</v>
      </c>
      <c r="BZ32" s="138">
        <v>614.87236742697326</v>
      </c>
      <c r="CA32" s="138">
        <v>443.12579577002589</v>
      </c>
      <c r="CB32" s="138">
        <v>295.25228609865832</v>
      </c>
      <c r="CC32" s="139">
        <v>108.13880918840923</v>
      </c>
    </row>
    <row r="33" spans="1:81" x14ac:dyDescent="0.4">
      <c r="A33" s="132"/>
      <c r="B33" s="49" t="s">
        <v>244</v>
      </c>
      <c r="C33" s="137" t="s">
        <v>227</v>
      </c>
      <c r="D33" s="138">
        <v>0</v>
      </c>
      <c r="E33" s="138">
        <v>0</v>
      </c>
      <c r="F33" s="138">
        <v>0</v>
      </c>
      <c r="G33" s="138">
        <v>0</v>
      </c>
      <c r="H33" s="138">
        <v>0</v>
      </c>
      <c r="I33" s="138">
        <v>0</v>
      </c>
      <c r="J33" s="138">
        <v>0</v>
      </c>
      <c r="K33" s="138">
        <v>0</v>
      </c>
      <c r="L33" s="138">
        <v>0</v>
      </c>
      <c r="M33" s="138">
        <v>0</v>
      </c>
      <c r="N33" s="138">
        <v>0</v>
      </c>
      <c r="O33" s="138">
        <v>0</v>
      </c>
      <c r="P33" s="138">
        <v>0</v>
      </c>
      <c r="Q33" s="138">
        <v>0</v>
      </c>
      <c r="R33" s="138">
        <v>0</v>
      </c>
      <c r="S33" s="138">
        <v>0</v>
      </c>
      <c r="T33" s="138">
        <v>0</v>
      </c>
      <c r="U33" s="138">
        <v>0</v>
      </c>
      <c r="V33" s="138">
        <v>0</v>
      </c>
      <c r="W33" s="138">
        <v>0</v>
      </c>
      <c r="X33" s="138">
        <v>0</v>
      </c>
      <c r="Y33" s="138">
        <v>0</v>
      </c>
      <c r="Z33" s="138">
        <v>0</v>
      </c>
      <c r="AA33" s="138">
        <v>0</v>
      </c>
      <c r="AB33" s="138">
        <v>0</v>
      </c>
      <c r="AC33" s="138">
        <v>0</v>
      </c>
      <c r="AD33" s="138">
        <v>0</v>
      </c>
      <c r="AE33" s="138">
        <v>0</v>
      </c>
      <c r="AF33" s="138">
        <v>0</v>
      </c>
      <c r="AG33" s="138">
        <v>0</v>
      </c>
      <c r="AH33" s="138">
        <v>0</v>
      </c>
      <c r="AI33" s="138">
        <v>0</v>
      </c>
      <c r="AJ33" s="138">
        <v>0</v>
      </c>
      <c r="AK33" s="138">
        <v>0</v>
      </c>
      <c r="AL33" s="138">
        <v>0</v>
      </c>
      <c r="AM33" s="138">
        <v>0</v>
      </c>
      <c r="AN33" s="138">
        <v>0</v>
      </c>
      <c r="AO33" s="138">
        <v>0</v>
      </c>
      <c r="AP33" s="138">
        <v>0</v>
      </c>
      <c r="AQ33" s="138">
        <v>0</v>
      </c>
      <c r="AR33" s="138">
        <v>2.8806097432621911</v>
      </c>
      <c r="AS33" s="138">
        <v>22.500452492170247</v>
      </c>
      <c r="AT33" s="138">
        <v>47.307426916341321</v>
      </c>
      <c r="AU33" s="138">
        <v>84.047733908162584</v>
      </c>
      <c r="AV33" s="138">
        <v>154.30298454182034</v>
      </c>
      <c r="AW33" s="138">
        <v>196.55039962859149</v>
      </c>
      <c r="AX33" s="138">
        <v>174.21153377582425</v>
      </c>
      <c r="AY33" s="138">
        <v>174.5398086490454</v>
      </c>
      <c r="AZ33" s="138">
        <v>176.44265077580593</v>
      </c>
      <c r="BA33" s="138">
        <v>173.91051851726988</v>
      </c>
      <c r="BB33" s="138">
        <v>178.35737697486604</v>
      </c>
      <c r="BC33" s="138">
        <v>198.53183069901968</v>
      </c>
      <c r="BD33" s="138">
        <v>205.9813801550319</v>
      </c>
      <c r="BE33" s="138">
        <v>228.13952392503339</v>
      </c>
      <c r="BF33" s="138">
        <v>252.57360113230337</v>
      </c>
      <c r="BG33" s="138">
        <v>277.72464272448525</v>
      </c>
      <c r="BH33" s="138">
        <v>299.04973812573701</v>
      </c>
      <c r="BI33" s="138">
        <v>321.55213804749019</v>
      </c>
      <c r="BJ33" s="138">
        <v>350.83052568251765</v>
      </c>
      <c r="BK33" s="138">
        <v>389.79538883601481</v>
      </c>
      <c r="BL33" s="138">
        <v>416.30963181616335</v>
      </c>
      <c r="BM33" s="138">
        <v>430.11108569941814</v>
      </c>
      <c r="BN33" s="138">
        <v>433.19354145398194</v>
      </c>
      <c r="BO33" s="138">
        <v>397.62208956529946</v>
      </c>
      <c r="BP33" s="138">
        <v>363.40310250661912</v>
      </c>
      <c r="BQ33" s="138">
        <v>335.31790309746043</v>
      </c>
      <c r="BR33" s="138">
        <v>314.58752426329096</v>
      </c>
      <c r="BS33" s="138">
        <v>0</v>
      </c>
      <c r="BT33" s="138">
        <v>0</v>
      </c>
      <c r="BU33" s="138">
        <v>0</v>
      </c>
      <c r="BV33" s="138">
        <v>0</v>
      </c>
      <c r="BW33" s="138">
        <v>0</v>
      </c>
      <c r="BX33" s="138">
        <v>0</v>
      </c>
      <c r="BY33" s="138">
        <v>0</v>
      </c>
      <c r="BZ33" s="138">
        <v>0</v>
      </c>
      <c r="CA33" s="138">
        <v>0</v>
      </c>
      <c r="CB33" s="138">
        <v>0</v>
      </c>
      <c r="CC33" s="139">
        <v>0</v>
      </c>
    </row>
    <row r="34" spans="1:81" x14ac:dyDescent="0.4">
      <c r="A34" s="132"/>
      <c r="B34" s="49" t="s">
        <v>28</v>
      </c>
      <c r="C34" s="137" t="s">
        <v>218</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1074.621502040548</v>
      </c>
      <c r="AA34" s="138">
        <v>1091.6250052706816</v>
      </c>
      <c r="AB34" s="138">
        <v>1113.0104633721348</v>
      </c>
      <c r="AC34" s="138">
        <v>1144.3336452748113</v>
      </c>
      <c r="AD34" s="138">
        <v>1199.8340699153223</v>
      </c>
      <c r="AE34" s="138">
        <v>1260.8524510538457</v>
      </c>
      <c r="AF34" s="138">
        <v>1272.3810500156001</v>
      </c>
      <c r="AG34" s="138">
        <v>1277.2045799206292</v>
      </c>
      <c r="AH34" s="138">
        <v>1293.1215686219562</v>
      </c>
      <c r="AI34" s="138">
        <v>1246.5806811949612</v>
      </c>
      <c r="AJ34" s="138">
        <v>1208.060420744489</v>
      </c>
      <c r="AK34" s="138">
        <v>1219.1749782470836</v>
      </c>
      <c r="AL34" s="138">
        <v>1234.6063528182062</v>
      </c>
      <c r="AM34" s="138">
        <v>1263.9547191946845</v>
      </c>
      <c r="AN34" s="138">
        <v>1232.2805021810891</v>
      </c>
      <c r="AO34" s="138">
        <v>1244.0617618419362</v>
      </c>
      <c r="AP34" s="138">
        <v>1283.4895905271942</v>
      </c>
      <c r="AQ34" s="138">
        <v>1237.3879119296366</v>
      </c>
      <c r="AR34" s="138">
        <v>1160.3389755088831</v>
      </c>
      <c r="AS34" s="138">
        <v>1117.8684410372437</v>
      </c>
      <c r="AT34" s="138">
        <v>1132.2065927234833</v>
      </c>
      <c r="AU34" s="138">
        <v>1198.7422385330142</v>
      </c>
      <c r="AV34" s="138">
        <v>1191.2637997895376</v>
      </c>
      <c r="AW34" s="138">
        <v>1195.3616892232485</v>
      </c>
      <c r="AX34" s="138">
        <v>1214.9652301512663</v>
      </c>
      <c r="AY34" s="138">
        <v>1220.4193864673693</v>
      </c>
      <c r="AZ34" s="138">
        <v>1198.0416802208661</v>
      </c>
      <c r="BA34" s="138">
        <v>1208.5430892959573</v>
      </c>
      <c r="BB34" s="138">
        <v>1211.1521836442807</v>
      </c>
      <c r="BC34" s="138">
        <v>1193.5124842298292</v>
      </c>
      <c r="BD34" s="138">
        <v>1181.2072557169242</v>
      </c>
      <c r="BE34" s="138">
        <v>1194.0340165233511</v>
      </c>
      <c r="BF34" s="138">
        <v>1174.0500416048058</v>
      </c>
      <c r="BG34" s="138">
        <v>1150.7958778599125</v>
      </c>
      <c r="BH34" s="138">
        <v>1134.6396749386654</v>
      </c>
      <c r="BI34" s="138">
        <v>1095.7867895598504</v>
      </c>
      <c r="BJ34" s="138">
        <v>1069.4204633347717</v>
      </c>
      <c r="BK34" s="138">
        <v>1045.8195505617332</v>
      </c>
      <c r="BL34" s="138">
        <v>1045.66904741239</v>
      </c>
      <c r="BM34" s="138">
        <v>1064.0262099991369</v>
      </c>
      <c r="BN34" s="138">
        <v>1100.1418918136437</v>
      </c>
      <c r="BO34" s="138">
        <v>1082.7250141078314</v>
      </c>
      <c r="BP34" s="138">
        <v>1082.0809135952356</v>
      </c>
      <c r="BQ34" s="138">
        <v>1057.5634389722709</v>
      </c>
      <c r="BR34" s="138">
        <v>1051.5833005410557</v>
      </c>
      <c r="BS34" s="138">
        <v>1024.8017873779891</v>
      </c>
      <c r="BT34" s="138">
        <v>965.37274282753219</v>
      </c>
      <c r="BU34" s="138">
        <v>925.86538600424615</v>
      </c>
      <c r="BV34" s="138">
        <v>902.23336931910717</v>
      </c>
      <c r="BW34" s="138">
        <v>875.10383353369468</v>
      </c>
      <c r="BX34" s="138">
        <v>708.95905021596172</v>
      </c>
      <c r="BY34" s="138">
        <v>689.91289612379262</v>
      </c>
      <c r="BZ34" s="138">
        <v>679.58778559577433</v>
      </c>
      <c r="CA34" s="138">
        <v>656.9030050226562</v>
      </c>
      <c r="CB34" s="138">
        <v>629.69069653592521</v>
      </c>
      <c r="CC34" s="139">
        <v>604.64269126403372</v>
      </c>
    </row>
    <row r="35" spans="1:81" x14ac:dyDescent="0.4">
      <c r="A35" s="132"/>
      <c r="B35" s="49" t="s">
        <v>246</v>
      </c>
      <c r="C35" s="137" t="s">
        <v>221</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1185.4161751746062</v>
      </c>
      <c r="AB35" s="138">
        <v>2353.2907316174587</v>
      </c>
      <c r="AC35" s="138">
        <v>2665.4145902924124</v>
      </c>
      <c r="AD35" s="138">
        <v>2931.5670583630604</v>
      </c>
      <c r="AE35" s="138">
        <v>3303.1091815048139</v>
      </c>
      <c r="AF35" s="138">
        <v>3640.6010879368578</v>
      </c>
      <c r="AG35" s="138">
        <v>3987.5339195341221</v>
      </c>
      <c r="AH35" s="138">
        <v>4293.3680539227007</v>
      </c>
      <c r="AI35" s="138">
        <v>4352.0974659262674</v>
      </c>
      <c r="AJ35" s="138">
        <v>4222.7035983469987</v>
      </c>
      <c r="AK35" s="138">
        <v>4551.1436517670418</v>
      </c>
      <c r="AL35" s="138">
        <v>4929.1426567403569</v>
      </c>
      <c r="AM35" s="138">
        <v>5528.3253138608634</v>
      </c>
      <c r="AN35" s="138">
        <v>5985.3624391652902</v>
      </c>
      <c r="AO35" s="138">
        <v>6217.6618692908678</v>
      </c>
      <c r="AP35" s="138">
        <v>6795.7291876357458</v>
      </c>
      <c r="AQ35" s="138">
        <v>7144.6297908031747</v>
      </c>
      <c r="AR35" s="138">
        <v>7589.8034399261087</v>
      </c>
      <c r="AS35" s="138">
        <v>8044.5481360311342</v>
      </c>
      <c r="AT35" s="138">
        <v>8585.0066555031244</v>
      </c>
      <c r="AU35" s="138">
        <v>10044.378048780945</v>
      </c>
      <c r="AV35" s="138">
        <v>11081.992128437752</v>
      </c>
      <c r="AW35" s="138">
        <v>12310.662666213078</v>
      </c>
      <c r="AX35" s="138">
        <v>13249.269216075447</v>
      </c>
      <c r="AY35" s="138">
        <v>452.53473535864168</v>
      </c>
      <c r="AZ35" s="138">
        <v>0</v>
      </c>
      <c r="BA35" s="138">
        <v>0</v>
      </c>
      <c r="BB35" s="138">
        <v>0</v>
      </c>
      <c r="BC35" s="138">
        <v>0</v>
      </c>
      <c r="BD35" s="138">
        <v>0</v>
      </c>
      <c r="BE35" s="138">
        <v>0</v>
      </c>
      <c r="BF35" s="138">
        <v>0</v>
      </c>
      <c r="BG35" s="138">
        <v>0</v>
      </c>
      <c r="BH35" s="138">
        <v>0</v>
      </c>
      <c r="BI35" s="138">
        <v>0</v>
      </c>
      <c r="BJ35" s="138">
        <v>0</v>
      </c>
      <c r="BK35" s="138">
        <v>0</v>
      </c>
      <c r="BL35" s="138">
        <v>0</v>
      </c>
      <c r="BM35" s="138">
        <v>0</v>
      </c>
      <c r="BN35" s="138">
        <v>0</v>
      </c>
      <c r="BO35" s="138">
        <v>0</v>
      </c>
      <c r="BP35" s="138">
        <v>0</v>
      </c>
      <c r="BQ35" s="138">
        <v>0</v>
      </c>
      <c r="BR35" s="138">
        <v>0</v>
      </c>
      <c r="BS35" s="138">
        <v>0</v>
      </c>
      <c r="BT35" s="138">
        <v>0</v>
      </c>
      <c r="BU35" s="138">
        <v>0</v>
      </c>
      <c r="BV35" s="138">
        <v>0</v>
      </c>
      <c r="BW35" s="138">
        <v>0</v>
      </c>
      <c r="BX35" s="138">
        <v>0</v>
      </c>
      <c r="BY35" s="138">
        <v>0</v>
      </c>
      <c r="BZ35" s="138">
        <v>0</v>
      </c>
      <c r="CA35" s="138">
        <v>0</v>
      </c>
      <c r="CB35" s="138">
        <v>0</v>
      </c>
      <c r="CC35" s="139">
        <v>0</v>
      </c>
    </row>
    <row r="36" spans="1:81" ht="27" customHeight="1" x14ac:dyDescent="0.4">
      <c r="A36" s="132"/>
      <c r="B36" s="49" t="s">
        <v>247</v>
      </c>
      <c r="C36" s="137" t="s">
        <v>227</v>
      </c>
      <c r="D36" s="138">
        <v>0</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38">
        <v>0</v>
      </c>
      <c r="AD36" s="138">
        <v>0</v>
      </c>
      <c r="AE36" s="138">
        <v>0</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116.38816274692284</v>
      </c>
      <c r="BM36" s="138">
        <v>134.8826347480684</v>
      </c>
      <c r="BN36" s="138">
        <v>136.11168891750714</v>
      </c>
      <c r="BO36" s="138">
        <v>141.44618576799226</v>
      </c>
      <c r="BP36" s="138">
        <v>131.52052676764063</v>
      </c>
      <c r="BQ36" s="138">
        <v>119.0404354269112</v>
      </c>
      <c r="BR36" s="138">
        <v>18.18244672886383</v>
      </c>
      <c r="BS36" s="138">
        <v>0</v>
      </c>
      <c r="BT36" s="138">
        <v>0</v>
      </c>
      <c r="BU36" s="138">
        <v>0</v>
      </c>
      <c r="BV36" s="138">
        <v>0</v>
      </c>
      <c r="BW36" s="138">
        <v>0</v>
      </c>
      <c r="BX36" s="138">
        <v>0</v>
      </c>
      <c r="BY36" s="138">
        <v>0</v>
      </c>
      <c r="BZ36" s="138">
        <v>0</v>
      </c>
      <c r="CA36" s="138">
        <v>0</v>
      </c>
      <c r="CB36" s="138">
        <v>0</v>
      </c>
      <c r="CC36" s="139">
        <v>0</v>
      </c>
    </row>
    <row r="37" spans="1:81" x14ac:dyDescent="0.4">
      <c r="A37" s="132"/>
      <c r="B37" s="49" t="s">
        <v>248</v>
      </c>
      <c r="C37" s="137" t="s">
        <v>218</v>
      </c>
      <c r="D37" s="138">
        <v>0</v>
      </c>
      <c r="E37" s="138">
        <v>0</v>
      </c>
      <c r="F37" s="138">
        <v>0</v>
      </c>
      <c r="G37" s="138">
        <v>0</v>
      </c>
      <c r="H37" s="138">
        <v>0</v>
      </c>
      <c r="I37" s="138">
        <v>0</v>
      </c>
      <c r="J37" s="138">
        <v>0</v>
      </c>
      <c r="K37" s="138">
        <v>0</v>
      </c>
      <c r="L37" s="138">
        <v>0</v>
      </c>
      <c r="M37" s="138">
        <v>0</v>
      </c>
      <c r="N37" s="138">
        <v>0</v>
      </c>
      <c r="O37" s="138">
        <v>0</v>
      </c>
      <c r="P37" s="138">
        <v>0</v>
      </c>
      <c r="Q37" s="138">
        <v>0</v>
      </c>
      <c r="R37" s="138">
        <v>0</v>
      </c>
      <c r="S37" s="138">
        <v>0</v>
      </c>
      <c r="T37" s="138">
        <v>0</v>
      </c>
      <c r="U37" s="138">
        <v>0</v>
      </c>
      <c r="V37" s="138">
        <v>0</v>
      </c>
      <c r="W37" s="138">
        <v>0</v>
      </c>
      <c r="X37" s="138">
        <v>0</v>
      </c>
      <c r="Y37" s="138">
        <v>0</v>
      </c>
      <c r="Z37" s="138">
        <v>0</v>
      </c>
      <c r="AA37" s="138">
        <v>0</v>
      </c>
      <c r="AB37" s="138">
        <v>0</v>
      </c>
      <c r="AC37" s="138">
        <v>0</v>
      </c>
      <c r="AD37" s="138">
        <v>0</v>
      </c>
      <c r="AE37" s="138">
        <v>0</v>
      </c>
      <c r="AF37" s="138">
        <v>0</v>
      </c>
      <c r="AG37" s="138">
        <v>0</v>
      </c>
      <c r="AH37" s="138">
        <v>0</v>
      </c>
      <c r="AI37" s="138">
        <v>0</v>
      </c>
      <c r="AJ37" s="138">
        <v>0</v>
      </c>
      <c r="AK37" s="138">
        <v>0</v>
      </c>
      <c r="AL37" s="138">
        <v>0</v>
      </c>
      <c r="AM37" s="138">
        <v>0</v>
      </c>
      <c r="AN37" s="138">
        <v>0</v>
      </c>
      <c r="AO37" s="138">
        <v>0</v>
      </c>
      <c r="AP37" s="138">
        <v>0</v>
      </c>
      <c r="AQ37" s="138">
        <v>0</v>
      </c>
      <c r="AR37" s="138">
        <v>0</v>
      </c>
      <c r="AS37" s="138">
        <v>0</v>
      </c>
      <c r="AT37" s="138">
        <v>0</v>
      </c>
      <c r="AU37" s="138">
        <v>0</v>
      </c>
      <c r="AV37" s="138">
        <v>0</v>
      </c>
      <c r="AW37" s="138">
        <v>0</v>
      </c>
      <c r="AX37" s="138">
        <v>0</v>
      </c>
      <c r="AY37" s="138">
        <v>0</v>
      </c>
      <c r="AZ37" s="138">
        <v>0</v>
      </c>
      <c r="BA37" s="138">
        <v>0</v>
      </c>
      <c r="BB37" s="138">
        <v>0</v>
      </c>
      <c r="BC37" s="138">
        <v>0</v>
      </c>
      <c r="BD37" s="138">
        <v>0</v>
      </c>
      <c r="BE37" s="138">
        <v>8.0634238775415703</v>
      </c>
      <c r="BF37" s="138">
        <v>8.4965890853222561</v>
      </c>
      <c r="BG37" s="138">
        <v>7.334580806088117</v>
      </c>
      <c r="BH37" s="138">
        <v>26.111426887420201</v>
      </c>
      <c r="BI37" s="138">
        <v>53.056704110235508</v>
      </c>
      <c r="BJ37" s="138">
        <v>54.49164231125819</v>
      </c>
      <c r="BK37" s="138">
        <v>61.752776108839619</v>
      </c>
      <c r="BL37" s="138">
        <v>49.489226128516776</v>
      </c>
      <c r="BM37" s="138">
        <v>61.111388350756677</v>
      </c>
      <c r="BN37" s="138">
        <v>75.189449697940375</v>
      </c>
      <c r="BO37" s="138">
        <v>63.869587867216829</v>
      </c>
      <c r="BP37" s="138">
        <v>67.931264036472214</v>
      </c>
      <c r="BQ37" s="138">
        <v>0.73143341089664671</v>
      </c>
      <c r="BR37" s="138">
        <v>0.24289550613488833</v>
      </c>
      <c r="BS37" s="138">
        <v>0.17434620669441891</v>
      </c>
      <c r="BT37" s="138">
        <v>0</v>
      </c>
      <c r="BU37" s="138">
        <v>0</v>
      </c>
      <c r="BV37" s="138">
        <v>0</v>
      </c>
      <c r="BW37" s="138">
        <v>0</v>
      </c>
      <c r="BX37" s="138">
        <v>0</v>
      </c>
      <c r="BY37" s="138">
        <v>0</v>
      </c>
      <c r="BZ37" s="138">
        <v>0</v>
      </c>
      <c r="CA37" s="138">
        <v>0</v>
      </c>
      <c r="CB37" s="138">
        <v>0</v>
      </c>
      <c r="CC37" s="139">
        <v>0</v>
      </c>
    </row>
    <row r="38" spans="1:81" x14ac:dyDescent="0.4">
      <c r="A38" s="132"/>
      <c r="B38" s="49" t="s">
        <v>249</v>
      </c>
      <c r="D38" s="138">
        <f t="shared" ref="D38:AI38" si="7">SUM(D39:D40)</f>
        <v>0</v>
      </c>
      <c r="E38" s="138">
        <f t="shared" si="7"/>
        <v>0</v>
      </c>
      <c r="F38" s="138">
        <f t="shared" si="7"/>
        <v>0</v>
      </c>
      <c r="G38" s="138">
        <f t="shared" si="7"/>
        <v>0</v>
      </c>
      <c r="H38" s="138">
        <f t="shared" si="7"/>
        <v>0</v>
      </c>
      <c r="I38" s="138">
        <f t="shared" si="7"/>
        <v>0</v>
      </c>
      <c r="J38" s="138">
        <f t="shared" si="7"/>
        <v>0</v>
      </c>
      <c r="K38" s="138">
        <f t="shared" si="7"/>
        <v>0</v>
      </c>
      <c r="L38" s="138">
        <f t="shared" si="7"/>
        <v>0</v>
      </c>
      <c r="M38" s="138">
        <f t="shared" si="7"/>
        <v>0</v>
      </c>
      <c r="N38" s="138">
        <f t="shared" si="7"/>
        <v>0</v>
      </c>
      <c r="O38" s="138">
        <f t="shared" si="7"/>
        <v>0</v>
      </c>
      <c r="P38" s="138">
        <f t="shared" si="7"/>
        <v>0</v>
      </c>
      <c r="Q38" s="138">
        <f t="shared" si="7"/>
        <v>0</v>
      </c>
      <c r="R38" s="138">
        <f t="shared" si="7"/>
        <v>0</v>
      </c>
      <c r="S38" s="138">
        <f t="shared" si="7"/>
        <v>0</v>
      </c>
      <c r="T38" s="138">
        <f t="shared" si="7"/>
        <v>0</v>
      </c>
      <c r="U38" s="138">
        <f t="shared" si="7"/>
        <v>0</v>
      </c>
      <c r="V38" s="138">
        <f t="shared" si="7"/>
        <v>0</v>
      </c>
      <c r="W38" s="138">
        <f t="shared" si="7"/>
        <v>0</v>
      </c>
      <c r="X38" s="138">
        <f t="shared" si="7"/>
        <v>0</v>
      </c>
      <c r="Y38" s="138">
        <f t="shared" si="7"/>
        <v>0</v>
      </c>
      <c r="Z38" s="138">
        <f t="shared" si="7"/>
        <v>0</v>
      </c>
      <c r="AA38" s="138">
        <f t="shared" si="7"/>
        <v>0</v>
      </c>
      <c r="AB38" s="138">
        <f t="shared" si="7"/>
        <v>0</v>
      </c>
      <c r="AC38" s="138">
        <f t="shared" si="7"/>
        <v>0</v>
      </c>
      <c r="AD38" s="138">
        <f t="shared" si="7"/>
        <v>0</v>
      </c>
      <c r="AE38" s="138">
        <f t="shared" si="7"/>
        <v>0</v>
      </c>
      <c r="AF38" s="138">
        <f t="shared" si="7"/>
        <v>0</v>
      </c>
      <c r="AG38" s="138">
        <f t="shared" si="7"/>
        <v>0</v>
      </c>
      <c r="AH38" s="138">
        <f t="shared" si="7"/>
        <v>0</v>
      </c>
      <c r="AI38" s="138">
        <f t="shared" si="7"/>
        <v>0</v>
      </c>
      <c r="AJ38" s="138">
        <f t="shared" ref="AJ38:BO38" si="8">SUM(AJ39:AJ40)</f>
        <v>0</v>
      </c>
      <c r="AK38" s="138">
        <f t="shared" si="8"/>
        <v>0</v>
      </c>
      <c r="AL38" s="138">
        <f t="shared" si="8"/>
        <v>0</v>
      </c>
      <c r="AM38" s="138">
        <f t="shared" si="8"/>
        <v>0</v>
      </c>
      <c r="AN38" s="138">
        <f t="shared" si="8"/>
        <v>0</v>
      </c>
      <c r="AO38" s="138">
        <f t="shared" si="8"/>
        <v>0</v>
      </c>
      <c r="AP38" s="138">
        <f t="shared" si="8"/>
        <v>0</v>
      </c>
      <c r="AQ38" s="138">
        <f t="shared" si="8"/>
        <v>0</v>
      </c>
      <c r="AR38" s="138">
        <f t="shared" si="8"/>
        <v>0</v>
      </c>
      <c r="AS38" s="138">
        <f t="shared" si="8"/>
        <v>0</v>
      </c>
      <c r="AT38" s="138">
        <f t="shared" si="8"/>
        <v>0</v>
      </c>
      <c r="AU38" s="138">
        <f t="shared" si="8"/>
        <v>0</v>
      </c>
      <c r="AV38" s="138">
        <f t="shared" si="8"/>
        <v>0</v>
      </c>
      <c r="AW38" s="138">
        <f t="shared" si="8"/>
        <v>0</v>
      </c>
      <c r="AX38" s="138">
        <f t="shared" si="8"/>
        <v>0</v>
      </c>
      <c r="AY38" s="138">
        <f t="shared" si="8"/>
        <v>0</v>
      </c>
      <c r="AZ38" s="138">
        <f t="shared" si="8"/>
        <v>3492.7040176232754</v>
      </c>
      <c r="BA38" s="138">
        <f t="shared" si="8"/>
        <v>6299.2686912333193</v>
      </c>
      <c r="BB38" s="138">
        <f t="shared" si="8"/>
        <v>5662.8124972052938</v>
      </c>
      <c r="BC38" s="138">
        <f t="shared" si="8"/>
        <v>5158.1448909506271</v>
      </c>
      <c r="BD38" s="138">
        <f t="shared" si="8"/>
        <v>4485.5061614920078</v>
      </c>
      <c r="BE38" s="138">
        <f t="shared" si="8"/>
        <v>3996.5422524320475</v>
      </c>
      <c r="BF38" s="138">
        <f t="shared" si="8"/>
        <v>3937.1418415208173</v>
      </c>
      <c r="BG38" s="138">
        <f t="shared" si="8"/>
        <v>3758.9693540512753</v>
      </c>
      <c r="BH38" s="138">
        <f t="shared" si="8"/>
        <v>3148.0556018080802</v>
      </c>
      <c r="BI38" s="138">
        <f t="shared" si="8"/>
        <v>3215.6188746237895</v>
      </c>
      <c r="BJ38" s="138">
        <f t="shared" si="8"/>
        <v>3300.8235518223969</v>
      </c>
      <c r="BK38" s="138">
        <f t="shared" si="8"/>
        <v>2949.3911680722358</v>
      </c>
      <c r="BL38" s="138">
        <f t="shared" si="8"/>
        <v>3659.9004022462195</v>
      </c>
      <c r="BM38" s="138">
        <f t="shared" si="8"/>
        <v>5906.3262455089944</v>
      </c>
      <c r="BN38" s="138">
        <f t="shared" si="8"/>
        <v>5539.4096308458966</v>
      </c>
      <c r="BO38" s="138">
        <f t="shared" si="8"/>
        <v>6018.3859749591411</v>
      </c>
      <c r="BP38" s="138">
        <f t="shared" ref="BP38:CC38" si="9">SUM(BP39:BP40)</f>
        <v>6179.687604641329</v>
      </c>
      <c r="BQ38" s="138">
        <f t="shared" si="9"/>
        <v>5093.5603747466803</v>
      </c>
      <c r="BR38" s="138">
        <f t="shared" si="9"/>
        <v>3549.9125154665744</v>
      </c>
      <c r="BS38" s="138">
        <f t="shared" si="9"/>
        <v>2657.8130704590903</v>
      </c>
      <c r="BT38" s="138">
        <f t="shared" si="9"/>
        <v>2102.5525369165161</v>
      </c>
      <c r="BU38" s="138">
        <f t="shared" si="9"/>
        <v>1836.4784580559469</v>
      </c>
      <c r="BV38" s="138">
        <f t="shared" si="9"/>
        <v>1398.3498986848742</v>
      </c>
      <c r="BW38" s="138">
        <f t="shared" si="9"/>
        <v>751.81991812478304</v>
      </c>
      <c r="BX38" s="138">
        <f t="shared" si="9"/>
        <v>1017.1408230825234</v>
      </c>
      <c r="BY38" s="138">
        <f t="shared" si="9"/>
        <v>600.67585611114202</v>
      </c>
      <c r="BZ38" s="138">
        <f t="shared" si="9"/>
        <v>397.45379330935873</v>
      </c>
      <c r="CA38" s="138">
        <f t="shared" si="9"/>
        <v>181.1910576320131</v>
      </c>
      <c r="CB38" s="138">
        <f t="shared" si="9"/>
        <v>147.76626490212271</v>
      </c>
      <c r="CC38" s="139">
        <f t="shared" si="9"/>
        <v>144.84075549919839</v>
      </c>
    </row>
    <row r="39" spans="1:81" x14ac:dyDescent="0.4">
      <c r="A39" s="132"/>
      <c r="B39" s="65" t="s">
        <v>224</v>
      </c>
      <c r="C39" s="137" t="s">
        <v>221</v>
      </c>
      <c r="D39" s="138">
        <v>0</v>
      </c>
      <c r="E39" s="138">
        <v>0</v>
      </c>
      <c r="F39" s="138">
        <v>0</v>
      </c>
      <c r="G39" s="138">
        <v>0</v>
      </c>
      <c r="H39" s="138">
        <v>0</v>
      </c>
      <c r="I39" s="138">
        <v>0</v>
      </c>
      <c r="J39" s="138">
        <v>0</v>
      </c>
      <c r="K39" s="138">
        <v>0</v>
      </c>
      <c r="L39" s="138">
        <v>0</v>
      </c>
      <c r="M39" s="138">
        <v>0</v>
      </c>
      <c r="N39" s="138">
        <v>0</v>
      </c>
      <c r="O39" s="138">
        <v>0</v>
      </c>
      <c r="P39" s="138">
        <v>0</v>
      </c>
      <c r="Q39" s="138">
        <v>0</v>
      </c>
      <c r="R39" s="138">
        <v>0</v>
      </c>
      <c r="S39" s="138">
        <v>0</v>
      </c>
      <c r="T39" s="138">
        <v>0</v>
      </c>
      <c r="U39" s="138">
        <v>0</v>
      </c>
      <c r="V39" s="138">
        <v>0</v>
      </c>
      <c r="W39" s="138">
        <v>0</v>
      </c>
      <c r="X39" s="138">
        <v>0</v>
      </c>
      <c r="Y39" s="138">
        <v>0</v>
      </c>
      <c r="Z39" s="138">
        <v>0</v>
      </c>
      <c r="AA39" s="138">
        <v>0</v>
      </c>
      <c r="AB39" s="138">
        <v>0</v>
      </c>
      <c r="AC39" s="138">
        <v>0</v>
      </c>
      <c r="AD39" s="138">
        <v>0</v>
      </c>
      <c r="AE39" s="138">
        <v>0</v>
      </c>
      <c r="AF39" s="138">
        <v>0</v>
      </c>
      <c r="AG39" s="138">
        <v>0</v>
      </c>
      <c r="AH39" s="138">
        <v>0</v>
      </c>
      <c r="AI39" s="138">
        <v>0</v>
      </c>
      <c r="AJ39" s="138">
        <v>0</v>
      </c>
      <c r="AK39" s="138">
        <v>0</v>
      </c>
      <c r="AL39" s="138">
        <v>0</v>
      </c>
      <c r="AM39" s="138">
        <v>0</v>
      </c>
      <c r="AN39" s="138">
        <v>0</v>
      </c>
      <c r="AO39" s="138">
        <v>0</v>
      </c>
      <c r="AP39" s="138">
        <v>0</v>
      </c>
      <c r="AQ39" s="138">
        <v>0</v>
      </c>
      <c r="AR39" s="138">
        <v>0</v>
      </c>
      <c r="AS39" s="138">
        <v>0</v>
      </c>
      <c r="AT39" s="138">
        <v>0</v>
      </c>
      <c r="AU39" s="138">
        <v>0</v>
      </c>
      <c r="AV39" s="138">
        <v>0</v>
      </c>
      <c r="AW39" s="138">
        <v>0</v>
      </c>
      <c r="AX39" s="138">
        <v>0</v>
      </c>
      <c r="AY39" s="138">
        <v>0</v>
      </c>
      <c r="AZ39" s="138">
        <v>536.51518003890487</v>
      </c>
      <c r="BA39" s="138">
        <v>768.51910931939733</v>
      </c>
      <c r="BB39" s="138">
        <v>754.85851362796836</v>
      </c>
      <c r="BC39" s="138">
        <v>727.38063132564412</v>
      </c>
      <c r="BD39" s="138">
        <v>695.58011564124138</v>
      </c>
      <c r="BE39" s="138">
        <v>720.54200733633047</v>
      </c>
      <c r="BF39" s="138">
        <v>778.16292569620441</v>
      </c>
      <c r="BG39" s="138">
        <v>744.99507840815397</v>
      </c>
      <c r="BH39" s="138">
        <v>635.80788961703149</v>
      </c>
      <c r="BI39" s="138">
        <v>676.51934794978933</v>
      </c>
      <c r="BJ39" s="138">
        <v>646.58936360558164</v>
      </c>
      <c r="BK39" s="138">
        <v>557.946963569785</v>
      </c>
      <c r="BL39" s="138">
        <v>932.26141247968928</v>
      </c>
      <c r="BM39" s="138">
        <v>1372.7896459109127</v>
      </c>
      <c r="BN39" s="138">
        <v>992.05769993771742</v>
      </c>
      <c r="BO39" s="138">
        <v>914.68627087260757</v>
      </c>
      <c r="BP39" s="138">
        <v>791.71738070460299</v>
      </c>
      <c r="BQ39" s="138">
        <v>618.44336664500668</v>
      </c>
      <c r="BR39" s="138">
        <v>427.6177006107809</v>
      </c>
      <c r="BS39" s="138">
        <v>356.01765108538365</v>
      </c>
      <c r="BT39" s="138">
        <v>296.26499440670125</v>
      </c>
      <c r="BU39" s="138">
        <v>247.06762546965965</v>
      </c>
      <c r="BV39" s="138">
        <v>166.75811087640457</v>
      </c>
      <c r="BW39" s="138">
        <v>116.67065902989485</v>
      </c>
      <c r="BX39" s="138">
        <v>589.59564250670314</v>
      </c>
      <c r="BY39" s="138">
        <v>282.07138759363266</v>
      </c>
      <c r="BZ39" s="138">
        <v>191.08471296785407</v>
      </c>
      <c r="CA39" s="138">
        <v>166.40396609971148</v>
      </c>
      <c r="CB39" s="138">
        <v>147.76626490212271</v>
      </c>
      <c r="CC39" s="139">
        <v>144.84075549919839</v>
      </c>
    </row>
    <row r="40" spans="1:81" x14ac:dyDescent="0.4">
      <c r="A40" s="132"/>
      <c r="B40" s="65" t="s">
        <v>234</v>
      </c>
      <c r="C40" s="137" t="s">
        <v>227</v>
      </c>
      <c r="D40" s="138">
        <v>0</v>
      </c>
      <c r="E40" s="138">
        <v>0</v>
      </c>
      <c r="F40" s="138">
        <v>0</v>
      </c>
      <c r="G40" s="138">
        <v>0</v>
      </c>
      <c r="H40" s="138">
        <v>0</v>
      </c>
      <c r="I40" s="138">
        <v>0</v>
      </c>
      <c r="J40" s="138">
        <v>0</v>
      </c>
      <c r="K40" s="138">
        <v>0</v>
      </c>
      <c r="L40" s="138">
        <v>0</v>
      </c>
      <c r="M40" s="138">
        <v>0</v>
      </c>
      <c r="N40" s="138">
        <v>0</v>
      </c>
      <c r="O40" s="138">
        <v>0</v>
      </c>
      <c r="P40" s="138">
        <v>0</v>
      </c>
      <c r="Q40" s="138">
        <v>0</v>
      </c>
      <c r="R40" s="138">
        <v>0</v>
      </c>
      <c r="S40" s="138">
        <v>0</v>
      </c>
      <c r="T40" s="138">
        <v>0</v>
      </c>
      <c r="U40" s="138">
        <v>0</v>
      </c>
      <c r="V40" s="138">
        <v>0</v>
      </c>
      <c r="W40" s="138">
        <v>0</v>
      </c>
      <c r="X40" s="138">
        <v>0</v>
      </c>
      <c r="Y40" s="138">
        <v>0</v>
      </c>
      <c r="Z40" s="138">
        <v>0</v>
      </c>
      <c r="AA40" s="138">
        <v>0</v>
      </c>
      <c r="AB40" s="138">
        <v>0</v>
      </c>
      <c r="AC40" s="138">
        <v>0</v>
      </c>
      <c r="AD40" s="138">
        <v>0</v>
      </c>
      <c r="AE40" s="138">
        <v>0</v>
      </c>
      <c r="AF40" s="138">
        <v>0</v>
      </c>
      <c r="AG40" s="138">
        <v>0</v>
      </c>
      <c r="AH40" s="138">
        <v>0</v>
      </c>
      <c r="AI40" s="138">
        <v>0</v>
      </c>
      <c r="AJ40" s="138">
        <v>0</v>
      </c>
      <c r="AK40" s="138">
        <v>0</v>
      </c>
      <c r="AL40" s="138">
        <v>0</v>
      </c>
      <c r="AM40" s="138">
        <v>0</v>
      </c>
      <c r="AN40" s="138">
        <v>0</v>
      </c>
      <c r="AO40" s="138">
        <v>0</v>
      </c>
      <c r="AP40" s="138">
        <v>0</v>
      </c>
      <c r="AQ40" s="138">
        <v>0</v>
      </c>
      <c r="AR40" s="138">
        <v>0</v>
      </c>
      <c r="AS40" s="138">
        <v>0</v>
      </c>
      <c r="AT40" s="138">
        <v>0</v>
      </c>
      <c r="AU40" s="138">
        <v>0</v>
      </c>
      <c r="AV40" s="138">
        <v>0</v>
      </c>
      <c r="AW40" s="138">
        <v>0</v>
      </c>
      <c r="AX40" s="138">
        <v>0</v>
      </c>
      <c r="AY40" s="138">
        <v>0</v>
      </c>
      <c r="AZ40" s="138">
        <v>2956.1888375843705</v>
      </c>
      <c r="BA40" s="138">
        <v>5530.7495819139222</v>
      </c>
      <c r="BB40" s="138">
        <v>4907.9539835773257</v>
      </c>
      <c r="BC40" s="138">
        <v>4430.7642596249825</v>
      </c>
      <c r="BD40" s="138">
        <v>3789.9260458507661</v>
      </c>
      <c r="BE40" s="138">
        <v>3276.0002450957172</v>
      </c>
      <c r="BF40" s="138">
        <v>3158.9789158246126</v>
      </c>
      <c r="BG40" s="138">
        <v>3013.9742756431215</v>
      </c>
      <c r="BH40" s="138">
        <v>2512.2477121910488</v>
      </c>
      <c r="BI40" s="138">
        <v>2539.0995266740001</v>
      </c>
      <c r="BJ40" s="138">
        <v>2654.2341882168153</v>
      </c>
      <c r="BK40" s="138">
        <v>2391.4442045024507</v>
      </c>
      <c r="BL40" s="138">
        <v>2727.6389897665304</v>
      </c>
      <c r="BM40" s="138">
        <v>4533.5365995980819</v>
      </c>
      <c r="BN40" s="138">
        <v>4547.3519309081794</v>
      </c>
      <c r="BO40" s="138">
        <v>5103.6997040865335</v>
      </c>
      <c r="BP40" s="138">
        <v>5387.9702239367261</v>
      </c>
      <c r="BQ40" s="138">
        <v>4475.1170081016735</v>
      </c>
      <c r="BR40" s="138">
        <v>3122.2948148557934</v>
      </c>
      <c r="BS40" s="138">
        <v>2301.7954193737069</v>
      </c>
      <c r="BT40" s="138">
        <v>1806.2875425098148</v>
      </c>
      <c r="BU40" s="138">
        <v>1589.4108325862874</v>
      </c>
      <c r="BV40" s="138">
        <v>1231.5917878084697</v>
      </c>
      <c r="BW40" s="138">
        <v>635.14925909488818</v>
      </c>
      <c r="BX40" s="138">
        <v>427.54518057582021</v>
      </c>
      <c r="BY40" s="138">
        <v>318.60446851750936</v>
      </c>
      <c r="BZ40" s="138">
        <v>206.36908034150463</v>
      </c>
      <c r="CA40" s="138">
        <v>14.787091532301618</v>
      </c>
      <c r="CB40" s="138">
        <v>0</v>
      </c>
      <c r="CC40" s="139">
        <v>0</v>
      </c>
    </row>
    <row r="41" spans="1:81" ht="25.5" customHeight="1" x14ac:dyDescent="0.4">
      <c r="A41" s="132"/>
      <c r="B41" s="49" t="s">
        <v>250</v>
      </c>
      <c r="C41" s="137" t="s">
        <v>221</v>
      </c>
      <c r="D41" s="138">
        <v>0</v>
      </c>
      <c r="E41" s="138">
        <v>0</v>
      </c>
      <c r="F41" s="138">
        <v>0</v>
      </c>
      <c r="G41" s="138">
        <v>0</v>
      </c>
      <c r="H41" s="138">
        <v>0</v>
      </c>
      <c r="I41" s="138">
        <v>0</v>
      </c>
      <c r="J41" s="138">
        <v>0</v>
      </c>
      <c r="K41" s="138">
        <v>0</v>
      </c>
      <c r="L41" s="138">
        <v>0</v>
      </c>
      <c r="M41" s="138">
        <v>0</v>
      </c>
      <c r="N41" s="138">
        <v>0</v>
      </c>
      <c r="O41" s="138">
        <v>0</v>
      </c>
      <c r="P41" s="138">
        <v>0</v>
      </c>
      <c r="Q41" s="138">
        <v>0</v>
      </c>
      <c r="R41" s="138">
        <v>0</v>
      </c>
      <c r="S41" s="138">
        <v>0</v>
      </c>
      <c r="T41" s="138">
        <v>0</v>
      </c>
      <c r="U41" s="138">
        <v>0</v>
      </c>
      <c r="V41" s="138">
        <v>0</v>
      </c>
      <c r="W41" s="138">
        <v>0</v>
      </c>
      <c r="X41" s="138">
        <v>0</v>
      </c>
      <c r="Y41" s="138">
        <v>0</v>
      </c>
      <c r="Z41" s="138">
        <v>560.42842348920374</v>
      </c>
      <c r="AA41" s="138">
        <v>547.11515777289526</v>
      </c>
      <c r="AB41" s="138">
        <v>504.27658534659832</v>
      </c>
      <c r="AC41" s="138">
        <v>463.47167889625911</v>
      </c>
      <c r="AD41" s="138">
        <v>431.1330373548941</v>
      </c>
      <c r="AE41" s="138">
        <v>405.30032032706907</v>
      </c>
      <c r="AF41" s="138">
        <v>523.95965964038442</v>
      </c>
      <c r="AG41" s="138">
        <v>523.16483238066735</v>
      </c>
      <c r="AH41" s="138">
        <v>536.67100674033759</v>
      </c>
      <c r="AI41" s="138">
        <v>546.74591280480752</v>
      </c>
      <c r="AJ41" s="138">
        <v>547.11550969887196</v>
      </c>
      <c r="AK41" s="138">
        <v>524.87642115269534</v>
      </c>
      <c r="AL41" s="138">
        <v>470.32622964503088</v>
      </c>
      <c r="AM41" s="138">
        <v>416.39629767862272</v>
      </c>
      <c r="AN41" s="138">
        <v>449.88018333595318</v>
      </c>
      <c r="AO41" s="138">
        <v>434.09814668527133</v>
      </c>
      <c r="AP41" s="138">
        <v>427.76293566903064</v>
      </c>
      <c r="AQ41" s="138">
        <v>122.14013362869888</v>
      </c>
      <c r="AR41" s="138">
        <v>60.70743827565105</v>
      </c>
      <c r="AS41" s="138">
        <v>63.551040404919213</v>
      </c>
      <c r="AT41" s="138">
        <v>65.225233531499796</v>
      </c>
      <c r="AU41" s="138">
        <v>56.674540570621794</v>
      </c>
      <c r="AV41" s="138">
        <v>56.216606482313878</v>
      </c>
      <c r="AW41" s="138">
        <v>57.479025803263973</v>
      </c>
      <c r="AX41" s="138">
        <v>46.427520771739609</v>
      </c>
      <c r="AY41" s="138">
        <v>47.686473939618928</v>
      </c>
      <c r="AZ41" s="138">
        <v>52.771376903390234</v>
      </c>
      <c r="BA41" s="138">
        <v>57.861233719410208</v>
      </c>
      <c r="BB41" s="138">
        <v>60.905158874884201</v>
      </c>
      <c r="BC41" s="138">
        <v>60.641067144431382</v>
      </c>
      <c r="BD41" s="138">
        <v>69.585401877300185</v>
      </c>
      <c r="BE41" s="138">
        <v>85.580439153989715</v>
      </c>
      <c r="BF41" s="138">
        <v>103.12920092318598</v>
      </c>
      <c r="BG41" s="138">
        <v>187.44968419546404</v>
      </c>
      <c r="BH41" s="138">
        <v>213.86808027314663</v>
      </c>
      <c r="BI41" s="138">
        <v>227.65484971222642</v>
      </c>
      <c r="BJ41" s="138">
        <v>237.28625711447339</v>
      </c>
      <c r="BK41" s="138">
        <v>324.59476487380482</v>
      </c>
      <c r="BL41" s="138">
        <v>411.10260159503423</v>
      </c>
      <c r="BM41" s="138">
        <v>434.42044004959274</v>
      </c>
      <c r="BN41" s="138">
        <v>425.04430524496502</v>
      </c>
      <c r="BO41" s="138">
        <v>445.87498002789653</v>
      </c>
      <c r="BP41" s="138">
        <v>473.08360470186994</v>
      </c>
      <c r="BQ41" s="138">
        <v>469.65645973038892</v>
      </c>
      <c r="BR41" s="138">
        <v>482.45275139666569</v>
      </c>
      <c r="BS41" s="138">
        <v>506.561730088621</v>
      </c>
      <c r="BT41" s="138">
        <v>489.30203016707821</v>
      </c>
      <c r="BU41" s="138">
        <v>470.88199151467097</v>
      </c>
      <c r="BV41" s="138">
        <v>460.42456220249858</v>
      </c>
      <c r="BW41" s="138">
        <v>441.69509594404451</v>
      </c>
      <c r="BX41" s="138">
        <v>379.34388571422073</v>
      </c>
      <c r="BY41" s="138">
        <v>385.56057949884411</v>
      </c>
      <c r="BZ41" s="138">
        <v>393.80334667125135</v>
      </c>
      <c r="CA41" s="138">
        <v>402.06403943782385</v>
      </c>
      <c r="CB41" s="138">
        <v>408.99557653239236</v>
      </c>
      <c r="CC41" s="139">
        <v>415.47534746621153</v>
      </c>
    </row>
    <row r="42" spans="1:81" x14ac:dyDescent="0.4">
      <c r="A42" s="132"/>
      <c r="B42" s="49" t="s">
        <v>251</v>
      </c>
      <c r="C42" s="137" t="s">
        <v>221</v>
      </c>
      <c r="D42" s="138">
        <v>0</v>
      </c>
      <c r="E42" s="138">
        <v>0</v>
      </c>
      <c r="F42" s="138">
        <v>0</v>
      </c>
      <c r="G42" s="138">
        <v>0</v>
      </c>
      <c r="H42" s="138">
        <v>0</v>
      </c>
      <c r="I42" s="138">
        <v>0</v>
      </c>
      <c r="J42" s="138">
        <v>0</v>
      </c>
      <c r="K42" s="138">
        <v>0</v>
      </c>
      <c r="L42" s="138">
        <v>0</v>
      </c>
      <c r="M42" s="138">
        <v>0</v>
      </c>
      <c r="N42" s="138">
        <v>0</v>
      </c>
      <c r="O42" s="138">
        <v>0</v>
      </c>
      <c r="P42" s="138">
        <v>0</v>
      </c>
      <c r="Q42" s="138">
        <v>0</v>
      </c>
      <c r="R42" s="138">
        <v>0</v>
      </c>
      <c r="S42" s="138">
        <v>0</v>
      </c>
      <c r="T42" s="138">
        <v>0</v>
      </c>
      <c r="U42" s="138">
        <v>0</v>
      </c>
      <c r="V42" s="138">
        <v>0</v>
      </c>
      <c r="W42" s="138">
        <v>0</v>
      </c>
      <c r="X42" s="138">
        <v>0</v>
      </c>
      <c r="Y42" s="138">
        <v>0</v>
      </c>
      <c r="Z42" s="138">
        <v>0</v>
      </c>
      <c r="AA42" s="138">
        <v>0</v>
      </c>
      <c r="AB42" s="138">
        <v>0</v>
      </c>
      <c r="AC42" s="138">
        <v>0</v>
      </c>
      <c r="AD42" s="138">
        <v>0</v>
      </c>
      <c r="AE42" s="138">
        <v>0</v>
      </c>
      <c r="AF42" s="138">
        <v>0</v>
      </c>
      <c r="AG42" s="138">
        <v>0</v>
      </c>
      <c r="AH42" s="138">
        <v>81.778439122337161</v>
      </c>
      <c r="AI42" s="138">
        <v>69.983476839015367</v>
      </c>
      <c r="AJ42" s="138">
        <v>58.75065875961041</v>
      </c>
      <c r="AK42" s="138">
        <v>53.152042648374213</v>
      </c>
      <c r="AL42" s="138">
        <v>49.508024173161147</v>
      </c>
      <c r="AM42" s="138">
        <v>50.203808939975787</v>
      </c>
      <c r="AN42" s="138">
        <v>50.297163354330166</v>
      </c>
      <c r="AO42" s="138">
        <v>44.99797861981471</v>
      </c>
      <c r="AP42" s="138">
        <v>35.58188963837766</v>
      </c>
      <c r="AQ42" s="138">
        <v>1.0445910612630613</v>
      </c>
      <c r="AR42" s="138">
        <v>0</v>
      </c>
      <c r="AS42" s="138">
        <v>0</v>
      </c>
      <c r="AT42" s="138">
        <v>0</v>
      </c>
      <c r="AU42" s="138">
        <v>0</v>
      </c>
      <c r="AV42" s="138">
        <v>0</v>
      </c>
      <c r="AW42" s="138">
        <v>0</v>
      </c>
      <c r="AX42" s="138">
        <v>0</v>
      </c>
      <c r="AY42" s="138">
        <v>0</v>
      </c>
      <c r="AZ42" s="138">
        <v>0</v>
      </c>
      <c r="BA42" s="138">
        <v>0</v>
      </c>
      <c r="BB42" s="138">
        <v>0</v>
      </c>
      <c r="BC42" s="138">
        <v>0</v>
      </c>
      <c r="BD42" s="138">
        <v>0</v>
      </c>
      <c r="BE42" s="138">
        <v>0</v>
      </c>
      <c r="BF42" s="138">
        <v>0</v>
      </c>
      <c r="BG42" s="138">
        <v>0</v>
      </c>
      <c r="BH42" s="138">
        <v>0</v>
      </c>
      <c r="BI42" s="138">
        <v>0</v>
      </c>
      <c r="BJ42" s="138">
        <v>0</v>
      </c>
      <c r="BK42" s="138">
        <v>0</v>
      </c>
      <c r="BL42" s="138">
        <v>0</v>
      </c>
      <c r="BM42" s="138">
        <v>0</v>
      </c>
      <c r="BN42" s="138">
        <v>0</v>
      </c>
      <c r="BO42" s="138">
        <v>0</v>
      </c>
      <c r="BP42" s="138">
        <v>0</v>
      </c>
      <c r="BQ42" s="138">
        <v>0</v>
      </c>
      <c r="BR42" s="138">
        <v>0</v>
      </c>
      <c r="BS42" s="138">
        <v>0</v>
      </c>
      <c r="BT42" s="138">
        <v>0</v>
      </c>
      <c r="BU42" s="138">
        <v>0</v>
      </c>
      <c r="BV42" s="138">
        <v>0</v>
      </c>
      <c r="BW42" s="138">
        <v>0</v>
      </c>
      <c r="BX42" s="138">
        <v>0</v>
      </c>
      <c r="BY42" s="138">
        <v>0</v>
      </c>
      <c r="BZ42" s="138">
        <v>0</v>
      </c>
      <c r="CA42" s="138">
        <v>0</v>
      </c>
      <c r="CB42" s="138">
        <v>0</v>
      </c>
      <c r="CC42" s="139">
        <v>0</v>
      </c>
    </row>
    <row r="43" spans="1:81" x14ac:dyDescent="0.4">
      <c r="A43" s="132"/>
      <c r="B43" s="49" t="s">
        <v>252</v>
      </c>
      <c r="C43" s="137" t="s">
        <v>218</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v>7.0600917900718674</v>
      </c>
      <c r="BM43" s="138">
        <v>8.8781245463145453</v>
      </c>
      <c r="BN43" s="138">
        <v>11.451841933889868</v>
      </c>
      <c r="BO43" s="138">
        <v>11.604177505001699</v>
      </c>
      <c r="BP43" s="138">
        <v>11.24522120269145</v>
      </c>
      <c r="BQ43" s="138">
        <v>10.822049727022252</v>
      </c>
      <c r="BR43" s="138">
        <v>43.469558645104058</v>
      </c>
      <c r="BS43" s="138">
        <v>50.312008850337385</v>
      </c>
      <c r="BT43" s="138">
        <v>46.278568916709865</v>
      </c>
      <c r="BU43" s="138">
        <v>53.573723344772326</v>
      </c>
      <c r="BV43" s="138">
        <v>44.177583468833895</v>
      </c>
      <c r="BW43" s="138">
        <v>46.226521974429744</v>
      </c>
      <c r="BX43" s="138">
        <v>40.945153161882949</v>
      </c>
      <c r="BY43" s="138">
        <v>44.768235767042626</v>
      </c>
      <c r="BZ43" s="138">
        <v>43.056458196980927</v>
      </c>
      <c r="CA43" s="138">
        <v>42.139096775886799</v>
      </c>
      <c r="CB43" s="138">
        <v>41.158708550350632</v>
      </c>
      <c r="CC43" s="139">
        <v>40.296761374965214</v>
      </c>
    </row>
    <row r="44" spans="1:81" x14ac:dyDescent="0.4">
      <c r="A44" s="132"/>
      <c r="B44" s="49" t="s">
        <v>253</v>
      </c>
      <c r="C44" s="137" t="s">
        <v>218</v>
      </c>
      <c r="D44" s="138">
        <v>0</v>
      </c>
      <c r="E44" s="138">
        <v>0</v>
      </c>
      <c r="F44" s="138">
        <v>0</v>
      </c>
      <c r="G44" s="138">
        <v>0</v>
      </c>
      <c r="H44" s="138">
        <v>0</v>
      </c>
      <c r="I44" s="138">
        <v>0</v>
      </c>
      <c r="J44" s="138">
        <v>0</v>
      </c>
      <c r="K44" s="138">
        <v>0</v>
      </c>
      <c r="L44" s="138">
        <v>0</v>
      </c>
      <c r="M44" s="138">
        <v>0</v>
      </c>
      <c r="N44" s="138">
        <v>0</v>
      </c>
      <c r="O44" s="138">
        <v>0</v>
      </c>
      <c r="P44" s="138">
        <v>0</v>
      </c>
      <c r="Q44" s="138">
        <v>0</v>
      </c>
      <c r="R44" s="138">
        <v>0</v>
      </c>
      <c r="S44" s="138">
        <v>0</v>
      </c>
      <c r="T44" s="138">
        <v>0</v>
      </c>
      <c r="U44" s="138">
        <v>0</v>
      </c>
      <c r="V44" s="138">
        <v>0</v>
      </c>
      <c r="W44" s="138">
        <v>0</v>
      </c>
      <c r="X44" s="138">
        <v>0</v>
      </c>
      <c r="Y44" s="138">
        <v>0</v>
      </c>
      <c r="Z44" s="138">
        <v>0</v>
      </c>
      <c r="AA44" s="138">
        <v>0</v>
      </c>
      <c r="AB44" s="138">
        <v>0</v>
      </c>
      <c r="AC44" s="138">
        <v>0</v>
      </c>
      <c r="AD44" s="138">
        <v>0</v>
      </c>
      <c r="AE44" s="138">
        <v>1.4738193466438876</v>
      </c>
      <c r="AF44" s="138">
        <v>53.042829741372245</v>
      </c>
      <c r="AG44" s="138">
        <v>112.59417044714364</v>
      </c>
      <c r="AH44" s="138">
        <v>240.22416492186539</v>
      </c>
      <c r="AI44" s="138">
        <v>345.54341689263833</v>
      </c>
      <c r="AJ44" s="138">
        <v>458.98952155945631</v>
      </c>
      <c r="AK44" s="138">
        <v>574.70646113554619</v>
      </c>
      <c r="AL44" s="138">
        <v>730.24335655412688</v>
      </c>
      <c r="AM44" s="138">
        <v>897.76223045603763</v>
      </c>
      <c r="AN44" s="138">
        <v>994.76611967453005</v>
      </c>
      <c r="AO44" s="138">
        <v>1117.00864573893</v>
      </c>
      <c r="AP44" s="138">
        <v>1306.3636624375799</v>
      </c>
      <c r="AQ44" s="138">
        <v>1435.0418703419007</v>
      </c>
      <c r="AR44" s="138">
        <v>1525.7968502075987</v>
      </c>
      <c r="AS44" s="138">
        <v>1613.463395049158</v>
      </c>
      <c r="AT44" s="138">
        <v>1711.2939052002212</v>
      </c>
      <c r="AU44" s="138">
        <v>1944.4104485170342</v>
      </c>
      <c r="AV44" s="138">
        <v>121.89544939539692</v>
      </c>
      <c r="AW44" s="138">
        <v>0</v>
      </c>
      <c r="AX44" s="138">
        <v>0</v>
      </c>
      <c r="AY44" s="138">
        <v>0</v>
      </c>
      <c r="AZ44" s="138">
        <v>0</v>
      </c>
      <c r="BA44" s="138">
        <v>0</v>
      </c>
      <c r="BB44" s="138">
        <v>0</v>
      </c>
      <c r="BC44" s="138">
        <v>0</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8">
        <v>0</v>
      </c>
      <c r="CB44" s="138">
        <v>0</v>
      </c>
      <c r="CC44" s="139">
        <v>0</v>
      </c>
    </row>
    <row r="45" spans="1:81" x14ac:dyDescent="0.4">
      <c r="A45" s="132"/>
      <c r="B45" s="49" t="s">
        <v>30</v>
      </c>
      <c r="C45" s="137" t="s">
        <v>218</v>
      </c>
      <c r="D45" s="138">
        <v>0</v>
      </c>
      <c r="E45" s="138">
        <v>0</v>
      </c>
      <c r="F45" s="138">
        <v>0</v>
      </c>
      <c r="G45" s="138">
        <v>0</v>
      </c>
      <c r="H45" s="138">
        <v>0</v>
      </c>
      <c r="I45" s="138">
        <v>0</v>
      </c>
      <c r="J45" s="138">
        <v>0</v>
      </c>
      <c r="K45" s="138">
        <v>0</v>
      </c>
      <c r="L45" s="138">
        <v>0</v>
      </c>
      <c r="M45" s="138">
        <v>0</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38">
        <v>0</v>
      </c>
      <c r="AE45" s="138">
        <v>0</v>
      </c>
      <c r="AF45" s="138">
        <v>0</v>
      </c>
      <c r="AG45" s="138">
        <v>0</v>
      </c>
      <c r="AH45" s="138">
        <v>0</v>
      </c>
      <c r="AI45" s="138">
        <v>0</v>
      </c>
      <c r="AJ45" s="138">
        <v>0</v>
      </c>
      <c r="AK45" s="138">
        <v>0</v>
      </c>
      <c r="AL45" s="138">
        <v>0</v>
      </c>
      <c r="AM45" s="138">
        <v>0</v>
      </c>
      <c r="AN45" s="138">
        <v>0</v>
      </c>
      <c r="AO45" s="138">
        <v>0</v>
      </c>
      <c r="AP45" s="138">
        <v>0</v>
      </c>
      <c r="AQ45" s="138">
        <v>0</v>
      </c>
      <c r="AR45" s="138">
        <v>0</v>
      </c>
      <c r="AS45" s="138">
        <v>0</v>
      </c>
      <c r="AT45" s="138">
        <v>0</v>
      </c>
      <c r="AU45" s="138">
        <v>0</v>
      </c>
      <c r="AV45" s="138">
        <v>0</v>
      </c>
      <c r="AW45" s="138">
        <v>0</v>
      </c>
      <c r="AX45" s="138">
        <v>0</v>
      </c>
      <c r="AY45" s="138">
        <v>0</v>
      </c>
      <c r="AZ45" s="138">
        <v>0</v>
      </c>
      <c r="BA45" s="138">
        <v>0</v>
      </c>
      <c r="BB45" s="138">
        <v>0</v>
      </c>
      <c r="BC45" s="138">
        <v>0.8984918226950086</v>
      </c>
      <c r="BD45" s="138">
        <v>66.532004465288836</v>
      </c>
      <c r="BE45" s="138">
        <v>125.77530111440151</v>
      </c>
      <c r="BF45" s="138">
        <v>270.26173985526788</v>
      </c>
      <c r="BG45" s="138">
        <v>204.6752540652291</v>
      </c>
      <c r="BH45" s="138">
        <v>124.65796547500459</v>
      </c>
      <c r="BI45" s="138">
        <v>99.825015535620608</v>
      </c>
      <c r="BJ45" s="138">
        <v>116.91270089636932</v>
      </c>
      <c r="BK45" s="138">
        <v>144.70501373863175</v>
      </c>
      <c r="BL45" s="138">
        <v>143.78382897707252</v>
      </c>
      <c r="BM45" s="138">
        <v>145.1406884482725</v>
      </c>
      <c r="BN45" s="138">
        <v>171.05520637597266</v>
      </c>
      <c r="BO45" s="138">
        <v>57.353778600555721</v>
      </c>
      <c r="BP45" s="138">
        <v>1.6657911786417847</v>
      </c>
      <c r="BQ45" s="138">
        <v>1.0207012156405295</v>
      </c>
      <c r="BR45" s="138">
        <v>0.47763614442147329</v>
      </c>
      <c r="BS45" s="138">
        <v>0.10750057411750361</v>
      </c>
      <c r="BT45" s="138">
        <v>3.1387395424848509E-2</v>
      </c>
      <c r="BU45" s="138">
        <v>3.564336039641175E-2</v>
      </c>
      <c r="BV45" s="138">
        <v>0</v>
      </c>
      <c r="BW45" s="138">
        <v>0</v>
      </c>
      <c r="BX45" s="138">
        <v>0</v>
      </c>
      <c r="BY45" s="138">
        <v>0</v>
      </c>
      <c r="BZ45" s="138">
        <v>0</v>
      </c>
      <c r="CA45" s="138">
        <v>0</v>
      </c>
      <c r="CB45" s="138">
        <v>0</v>
      </c>
      <c r="CC45" s="139">
        <v>0</v>
      </c>
    </row>
    <row r="46" spans="1:81" ht="27" customHeight="1" x14ac:dyDescent="0.4">
      <c r="A46" s="132"/>
      <c r="B46" s="49" t="s">
        <v>254</v>
      </c>
      <c r="C46" s="137" t="s">
        <v>218</v>
      </c>
      <c r="D46" s="138">
        <v>0</v>
      </c>
      <c r="E46" s="138">
        <v>0</v>
      </c>
      <c r="F46" s="138">
        <v>0</v>
      </c>
      <c r="G46" s="138">
        <v>0</v>
      </c>
      <c r="H46" s="138">
        <v>0</v>
      </c>
      <c r="I46" s="138">
        <v>0</v>
      </c>
      <c r="J46" s="138">
        <v>0</v>
      </c>
      <c r="K46" s="138">
        <v>0</v>
      </c>
      <c r="L46" s="138">
        <v>0</v>
      </c>
      <c r="M46" s="138">
        <v>0</v>
      </c>
      <c r="N46" s="138">
        <v>0</v>
      </c>
      <c r="O46" s="138">
        <v>0</v>
      </c>
      <c r="P46" s="138">
        <v>0</v>
      </c>
      <c r="Q46" s="138">
        <v>0</v>
      </c>
      <c r="R46" s="138">
        <v>0</v>
      </c>
      <c r="S46" s="138">
        <v>0</v>
      </c>
      <c r="T46" s="138">
        <v>0</v>
      </c>
      <c r="U46" s="138">
        <v>0</v>
      </c>
      <c r="V46" s="138">
        <v>0</v>
      </c>
      <c r="W46" s="138">
        <v>0</v>
      </c>
      <c r="X46" s="138">
        <v>0</v>
      </c>
      <c r="Y46" s="138">
        <v>0</v>
      </c>
      <c r="Z46" s="138">
        <v>0</v>
      </c>
      <c r="AA46" s="138">
        <v>0</v>
      </c>
      <c r="AB46" s="138">
        <v>0</v>
      </c>
      <c r="AC46" s="138">
        <v>0</v>
      </c>
      <c r="AD46" s="138">
        <v>0</v>
      </c>
      <c r="AE46" s="138">
        <v>0</v>
      </c>
      <c r="AF46" s="138">
        <v>0</v>
      </c>
      <c r="AG46" s="138">
        <v>0</v>
      </c>
      <c r="AH46" s="138">
        <v>0</v>
      </c>
      <c r="AI46" s="138">
        <v>0</v>
      </c>
      <c r="AJ46" s="138">
        <v>0</v>
      </c>
      <c r="AK46" s="138">
        <v>0</v>
      </c>
      <c r="AL46" s="138">
        <v>0</v>
      </c>
      <c r="AM46" s="138">
        <v>0</v>
      </c>
      <c r="AN46" s="138">
        <v>0</v>
      </c>
      <c r="AO46" s="138">
        <v>0</v>
      </c>
      <c r="AP46" s="138">
        <v>0</v>
      </c>
      <c r="AQ46" s="138">
        <v>0</v>
      </c>
      <c r="AR46" s="138">
        <v>0</v>
      </c>
      <c r="AS46" s="138">
        <v>0</v>
      </c>
      <c r="AT46" s="138">
        <v>0</v>
      </c>
      <c r="AU46" s="138">
        <v>0</v>
      </c>
      <c r="AV46" s="138">
        <v>0</v>
      </c>
      <c r="AW46" s="138">
        <v>0</v>
      </c>
      <c r="AX46" s="138">
        <v>0</v>
      </c>
      <c r="AY46" s="138">
        <v>0</v>
      </c>
      <c r="AZ46" s="138">
        <v>0</v>
      </c>
      <c r="BA46" s="138">
        <v>0</v>
      </c>
      <c r="BB46" s="138">
        <v>0</v>
      </c>
      <c r="BC46" s="138">
        <v>0</v>
      </c>
      <c r="BD46" s="138">
        <v>0</v>
      </c>
      <c r="BE46" s="138">
        <v>0</v>
      </c>
      <c r="BF46" s="138">
        <v>0</v>
      </c>
      <c r="BG46" s="138">
        <v>0</v>
      </c>
      <c r="BH46" s="138">
        <v>0</v>
      </c>
      <c r="BI46" s="138">
        <v>0</v>
      </c>
      <c r="BJ46" s="138">
        <v>0</v>
      </c>
      <c r="BK46" s="138">
        <v>0</v>
      </c>
      <c r="BL46" s="138">
        <v>0</v>
      </c>
      <c r="BM46" s="138">
        <v>0</v>
      </c>
      <c r="BN46" s="138">
        <v>0</v>
      </c>
      <c r="BO46" s="138">
        <v>6.2282002773030136</v>
      </c>
      <c r="BP46" s="138">
        <v>21.85256200094242</v>
      </c>
      <c r="BQ46" s="138">
        <v>38.504662847558706</v>
      </c>
      <c r="BR46" s="138">
        <v>36.050804941393956</v>
      </c>
      <c r="BS46" s="138">
        <v>25.453432947995797</v>
      </c>
      <c r="BT46" s="138">
        <v>22.795525024473061</v>
      </c>
      <c r="BU46" s="138">
        <v>15.747077977239151</v>
      </c>
      <c r="BV46" s="138">
        <v>14.40341783172571</v>
      </c>
      <c r="BW46" s="138">
        <v>14.606957803280201</v>
      </c>
      <c r="BX46" s="138">
        <v>8.7066806889869568</v>
      </c>
      <c r="BY46" s="138">
        <v>7.2272660000000002</v>
      </c>
      <c r="BZ46" s="138">
        <v>0</v>
      </c>
      <c r="CA46" s="138">
        <v>0</v>
      </c>
      <c r="CB46" s="138">
        <v>0</v>
      </c>
      <c r="CC46" s="139">
        <v>0</v>
      </c>
    </row>
    <row r="47" spans="1:81" x14ac:dyDescent="0.4">
      <c r="A47" s="132"/>
      <c r="B47" s="49" t="s">
        <v>255</v>
      </c>
      <c r="C47" s="137" t="s">
        <v>218</v>
      </c>
      <c r="D47" s="138">
        <v>0</v>
      </c>
      <c r="E47" s="138">
        <v>0</v>
      </c>
      <c r="F47" s="138">
        <v>0</v>
      </c>
      <c r="G47" s="138">
        <v>0</v>
      </c>
      <c r="H47" s="138">
        <v>0</v>
      </c>
      <c r="I47" s="138">
        <v>0</v>
      </c>
      <c r="J47" s="138">
        <v>0</v>
      </c>
      <c r="K47" s="138">
        <v>0</v>
      </c>
      <c r="L47" s="138">
        <v>0</v>
      </c>
      <c r="M47" s="138">
        <v>0</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38">
        <v>0</v>
      </c>
      <c r="AE47" s="138">
        <v>0</v>
      </c>
      <c r="AF47" s="138">
        <v>115.14175236541782</v>
      </c>
      <c r="AG47" s="138">
        <v>34.119445590043526</v>
      </c>
      <c r="AH47" s="138">
        <v>112.44535379321358</v>
      </c>
      <c r="AI47" s="138">
        <v>188.08059400485379</v>
      </c>
      <c r="AJ47" s="138">
        <v>223.9868865210147</v>
      </c>
      <c r="AK47" s="138">
        <v>252.4722025797775</v>
      </c>
      <c r="AL47" s="138">
        <v>281.57688748485401</v>
      </c>
      <c r="AM47" s="138">
        <v>315.98867979867111</v>
      </c>
      <c r="AN47" s="138">
        <v>335.31442236220113</v>
      </c>
      <c r="AO47" s="138">
        <v>354.68994912089244</v>
      </c>
      <c r="AP47" s="138">
        <v>376.15140474856389</v>
      </c>
      <c r="AQ47" s="138">
        <v>391.58445513841303</v>
      </c>
      <c r="AR47" s="138">
        <v>404.73809508801469</v>
      </c>
      <c r="AS47" s="138">
        <v>418.23038448404122</v>
      </c>
      <c r="AT47" s="138">
        <v>443.40952683159099</v>
      </c>
      <c r="AU47" s="138">
        <v>455.26327339383676</v>
      </c>
      <c r="AV47" s="138">
        <v>0</v>
      </c>
      <c r="AW47" s="138">
        <v>0</v>
      </c>
      <c r="AX47" s="138">
        <v>0</v>
      </c>
      <c r="AY47" s="138">
        <v>0</v>
      </c>
      <c r="AZ47" s="138">
        <v>0</v>
      </c>
      <c r="BA47" s="138">
        <v>0</v>
      </c>
      <c r="BB47" s="138">
        <v>0</v>
      </c>
      <c r="BC47" s="138">
        <v>0</v>
      </c>
      <c r="BD47" s="138">
        <v>0</v>
      </c>
      <c r="BE47" s="138">
        <v>0</v>
      </c>
      <c r="BF47" s="138">
        <v>0</v>
      </c>
      <c r="BG47" s="138">
        <v>0</v>
      </c>
      <c r="BH47" s="138">
        <v>0</v>
      </c>
      <c r="BI47" s="138">
        <v>0</v>
      </c>
      <c r="BJ47" s="138">
        <v>0</v>
      </c>
      <c r="BK47" s="138">
        <v>0</v>
      </c>
      <c r="BL47" s="138">
        <v>0</v>
      </c>
      <c r="BM47" s="138">
        <v>0</v>
      </c>
      <c r="BN47" s="138">
        <v>0</v>
      </c>
      <c r="BO47" s="138">
        <v>0</v>
      </c>
      <c r="BP47" s="138">
        <v>0</v>
      </c>
      <c r="BQ47" s="138">
        <v>0</v>
      </c>
      <c r="BR47" s="138">
        <v>0</v>
      </c>
      <c r="BS47" s="138">
        <v>0</v>
      </c>
      <c r="BT47" s="138">
        <v>0</v>
      </c>
      <c r="BU47" s="138">
        <v>0</v>
      </c>
      <c r="BV47" s="138">
        <v>0</v>
      </c>
      <c r="BW47" s="138">
        <v>0</v>
      </c>
      <c r="BX47" s="138">
        <v>0</v>
      </c>
      <c r="BY47" s="138">
        <v>0</v>
      </c>
      <c r="BZ47" s="138">
        <v>0</v>
      </c>
      <c r="CA47" s="138">
        <v>0</v>
      </c>
      <c r="CB47" s="138">
        <v>0</v>
      </c>
      <c r="CC47" s="139">
        <v>0</v>
      </c>
    </row>
    <row r="48" spans="1:81" x14ac:dyDescent="0.4">
      <c r="A48" s="132"/>
      <c r="B48" s="49" t="s">
        <v>256</v>
      </c>
      <c r="C48" s="137" t="s">
        <v>218</v>
      </c>
      <c r="D48" s="138">
        <v>0</v>
      </c>
      <c r="E48" s="138">
        <v>0</v>
      </c>
      <c r="F48" s="138">
        <v>0</v>
      </c>
      <c r="G48" s="138">
        <v>0</v>
      </c>
      <c r="H48" s="138">
        <v>0</v>
      </c>
      <c r="I48" s="138">
        <v>0</v>
      </c>
      <c r="J48" s="138">
        <v>0</v>
      </c>
      <c r="K48" s="138">
        <v>0</v>
      </c>
      <c r="L48" s="138">
        <v>0</v>
      </c>
      <c r="M48" s="138">
        <v>0</v>
      </c>
      <c r="N48" s="138">
        <v>0</v>
      </c>
      <c r="O48" s="138">
        <v>0</v>
      </c>
      <c r="P48" s="138">
        <v>0</v>
      </c>
      <c r="Q48" s="138">
        <v>0</v>
      </c>
      <c r="R48" s="138">
        <v>0</v>
      </c>
      <c r="S48" s="138">
        <v>0</v>
      </c>
      <c r="T48" s="138">
        <v>0</v>
      </c>
      <c r="U48" s="138">
        <v>0</v>
      </c>
      <c r="V48" s="138">
        <v>0</v>
      </c>
      <c r="W48" s="138">
        <v>0</v>
      </c>
      <c r="X48" s="138">
        <v>0</v>
      </c>
      <c r="Y48" s="138">
        <v>0</v>
      </c>
      <c r="Z48" s="138">
        <v>0</v>
      </c>
      <c r="AA48" s="138">
        <v>0</v>
      </c>
      <c r="AB48" s="138">
        <v>0</v>
      </c>
      <c r="AC48" s="138">
        <v>0</v>
      </c>
      <c r="AD48" s="138">
        <v>0</v>
      </c>
      <c r="AE48" s="138">
        <v>0</v>
      </c>
      <c r="AF48" s="138">
        <v>0</v>
      </c>
      <c r="AG48" s="138">
        <v>0</v>
      </c>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1221.6580433828024</v>
      </c>
      <c r="BJ48" s="138">
        <v>0</v>
      </c>
      <c r="BK48" s="138">
        <v>0</v>
      </c>
      <c r="BL48" s="138">
        <v>0</v>
      </c>
      <c r="BM48" s="138">
        <v>0</v>
      </c>
      <c r="BN48" s="138">
        <v>0</v>
      </c>
      <c r="BO48" s="138">
        <v>0</v>
      </c>
      <c r="BP48" s="138">
        <v>0</v>
      </c>
      <c r="BQ48" s="138">
        <v>0</v>
      </c>
      <c r="BR48" s="138">
        <v>0</v>
      </c>
      <c r="BS48" s="138">
        <v>0</v>
      </c>
      <c r="BT48" s="138">
        <v>0</v>
      </c>
      <c r="BU48" s="138">
        <v>0</v>
      </c>
      <c r="BV48" s="138">
        <v>0</v>
      </c>
      <c r="BW48" s="138">
        <v>0</v>
      </c>
      <c r="BX48" s="138">
        <v>0</v>
      </c>
      <c r="BY48" s="138">
        <v>0</v>
      </c>
      <c r="BZ48" s="138">
        <v>0</v>
      </c>
      <c r="CA48" s="138">
        <v>0</v>
      </c>
      <c r="CB48" s="138">
        <v>0</v>
      </c>
      <c r="CC48" s="139">
        <v>0</v>
      </c>
    </row>
    <row r="49" spans="1:81" x14ac:dyDescent="0.4">
      <c r="A49" s="132"/>
      <c r="B49" s="49" t="s">
        <v>257</v>
      </c>
      <c r="C49" s="137" t="s">
        <v>218</v>
      </c>
      <c r="D49" s="138">
        <v>0</v>
      </c>
      <c r="E49" s="138">
        <v>0</v>
      </c>
      <c r="F49" s="138">
        <v>0</v>
      </c>
      <c r="G49" s="138">
        <v>0</v>
      </c>
      <c r="H49" s="138">
        <v>0</v>
      </c>
      <c r="I49" s="138">
        <v>0</v>
      </c>
      <c r="J49" s="138">
        <v>0</v>
      </c>
      <c r="K49" s="138">
        <v>0</v>
      </c>
      <c r="L49" s="138">
        <v>0</v>
      </c>
      <c r="M49" s="138">
        <v>0</v>
      </c>
      <c r="N49" s="138">
        <v>0</v>
      </c>
      <c r="O49" s="138">
        <v>0</v>
      </c>
      <c r="P49" s="138">
        <v>0</v>
      </c>
      <c r="Q49" s="138">
        <v>0</v>
      </c>
      <c r="R49" s="138">
        <v>0</v>
      </c>
      <c r="S49" s="138">
        <v>0</v>
      </c>
      <c r="T49" s="138">
        <v>0</v>
      </c>
      <c r="U49" s="138">
        <v>0</v>
      </c>
      <c r="V49" s="138">
        <v>0</v>
      </c>
      <c r="W49" s="138">
        <v>0</v>
      </c>
      <c r="X49" s="138">
        <v>0</v>
      </c>
      <c r="Y49" s="138">
        <v>0</v>
      </c>
      <c r="Z49" s="138">
        <v>0</v>
      </c>
      <c r="AA49" s="138">
        <v>0</v>
      </c>
      <c r="AB49" s="138">
        <v>0</v>
      </c>
      <c r="AC49" s="138">
        <v>0</v>
      </c>
      <c r="AD49" s="138">
        <v>0</v>
      </c>
      <c r="AE49" s="138">
        <v>0</v>
      </c>
      <c r="AF49" s="138">
        <v>0</v>
      </c>
      <c r="AG49" s="138">
        <v>0</v>
      </c>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0</v>
      </c>
      <c r="BF49" s="138">
        <v>0</v>
      </c>
      <c r="BG49" s="138">
        <v>0</v>
      </c>
      <c r="BH49" s="138">
        <v>731.92964270530831</v>
      </c>
      <c r="BI49" s="138">
        <v>353.33939087549379</v>
      </c>
      <c r="BJ49" s="138">
        <v>0</v>
      </c>
      <c r="BK49" s="138">
        <v>0</v>
      </c>
      <c r="BL49" s="138">
        <v>0</v>
      </c>
      <c r="BM49" s="138">
        <v>0</v>
      </c>
      <c r="BN49" s="138">
        <v>0</v>
      </c>
      <c r="BO49" s="138">
        <v>0</v>
      </c>
      <c r="BP49" s="138">
        <v>0</v>
      </c>
      <c r="BQ49" s="138">
        <v>0</v>
      </c>
      <c r="BR49" s="138">
        <v>0</v>
      </c>
      <c r="BS49" s="138">
        <v>0</v>
      </c>
      <c r="BT49" s="138">
        <v>0</v>
      </c>
      <c r="BU49" s="138">
        <v>0</v>
      </c>
      <c r="BV49" s="138">
        <v>0</v>
      </c>
      <c r="BW49" s="138">
        <v>0</v>
      </c>
      <c r="BX49" s="138">
        <v>0</v>
      </c>
      <c r="BY49" s="138">
        <v>0</v>
      </c>
      <c r="BZ49" s="138">
        <v>0</v>
      </c>
      <c r="CA49" s="138">
        <v>0</v>
      </c>
      <c r="CB49" s="138">
        <v>0</v>
      </c>
      <c r="CC49" s="139">
        <v>0</v>
      </c>
    </row>
    <row r="50" spans="1:81" x14ac:dyDescent="0.4">
      <c r="A50" s="132"/>
      <c r="B50" s="49" t="s">
        <v>258</v>
      </c>
      <c r="C50" s="137" t="s">
        <v>218</v>
      </c>
      <c r="D50" s="138">
        <v>0</v>
      </c>
      <c r="E50" s="138">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0</v>
      </c>
      <c r="BA50" s="138">
        <v>0</v>
      </c>
      <c r="BB50" s="138">
        <v>0</v>
      </c>
      <c r="BC50" s="138">
        <v>0</v>
      </c>
      <c r="BD50" s="138">
        <v>475.4444798989295</v>
      </c>
      <c r="BE50" s="138">
        <v>559.7974983282644</v>
      </c>
      <c r="BF50" s="138">
        <v>561.8851526178729</v>
      </c>
      <c r="BG50" s="138">
        <v>604.9380039733918</v>
      </c>
      <c r="BH50" s="138">
        <v>621.89464749703507</v>
      </c>
      <c r="BI50" s="138">
        <v>640.80324892152544</v>
      </c>
      <c r="BJ50" s="138">
        <v>660.00550898915355</v>
      </c>
      <c r="BK50" s="138">
        <v>670.72077609316909</v>
      </c>
      <c r="BL50" s="138">
        <v>675.98672601458861</v>
      </c>
      <c r="BM50" s="138">
        <v>692.07315489285645</v>
      </c>
      <c r="BN50" s="138">
        <v>715.8881679010392</v>
      </c>
      <c r="BO50" s="138">
        <v>716.23815456719751</v>
      </c>
      <c r="BP50" s="138">
        <v>712.42145902761683</v>
      </c>
      <c r="BQ50" s="138">
        <v>712.00787673290006</v>
      </c>
      <c r="BR50" s="138">
        <v>708.74448563115504</v>
      </c>
      <c r="BS50" s="138">
        <v>714.27847634691091</v>
      </c>
      <c r="BT50" s="138">
        <v>703.53192619716106</v>
      </c>
      <c r="BU50" s="138">
        <v>721.32621404204076</v>
      </c>
      <c r="BV50" s="138">
        <v>503.87338829144858</v>
      </c>
      <c r="BW50" s="138">
        <v>266.5472614902921</v>
      </c>
      <c r="BX50" s="138">
        <v>2.876030749432644</v>
      </c>
      <c r="BY50" s="138">
        <v>0</v>
      </c>
      <c r="BZ50" s="138">
        <v>0</v>
      </c>
      <c r="CA50" s="138">
        <v>0</v>
      </c>
      <c r="CB50" s="138">
        <v>0</v>
      </c>
      <c r="CC50" s="139">
        <v>0</v>
      </c>
    </row>
    <row r="51" spans="1:81" ht="27" customHeight="1" x14ac:dyDescent="0.4">
      <c r="A51" s="132"/>
      <c r="B51" s="49" t="s">
        <v>31</v>
      </c>
      <c r="C51" s="137" t="s">
        <v>227</v>
      </c>
      <c r="D51" s="138">
        <v>0</v>
      </c>
      <c r="E51" s="138">
        <v>0</v>
      </c>
      <c r="F51" s="138">
        <v>0</v>
      </c>
      <c r="G51" s="138">
        <v>0</v>
      </c>
      <c r="H51" s="138">
        <v>0</v>
      </c>
      <c r="I51" s="138">
        <v>0</v>
      </c>
      <c r="J51" s="138">
        <v>0</v>
      </c>
      <c r="K51" s="138">
        <v>0</v>
      </c>
      <c r="L51" s="138">
        <v>0</v>
      </c>
      <c r="M51" s="138">
        <v>0</v>
      </c>
      <c r="N51" s="138">
        <v>0</v>
      </c>
      <c r="O51" s="138">
        <v>0</v>
      </c>
      <c r="P51" s="138">
        <v>0</v>
      </c>
      <c r="Q51" s="138">
        <v>0</v>
      </c>
      <c r="R51" s="138">
        <v>0</v>
      </c>
      <c r="S51" s="138">
        <v>0</v>
      </c>
      <c r="T51" s="138">
        <v>0</v>
      </c>
      <c r="U51" s="138">
        <v>0</v>
      </c>
      <c r="V51" s="138">
        <v>0</v>
      </c>
      <c r="W51" s="138">
        <v>0</v>
      </c>
      <c r="X51" s="138">
        <v>0</v>
      </c>
      <c r="Y51" s="138">
        <v>0</v>
      </c>
      <c r="Z51" s="138">
        <v>0</v>
      </c>
      <c r="AA51" s="138">
        <v>0</v>
      </c>
      <c r="AB51" s="138">
        <v>0</v>
      </c>
      <c r="AC51" s="138">
        <v>0</v>
      </c>
      <c r="AD51" s="138">
        <v>0</v>
      </c>
      <c r="AE51" s="138">
        <v>0</v>
      </c>
      <c r="AF51" s="138">
        <v>0</v>
      </c>
      <c r="AG51" s="138">
        <v>0</v>
      </c>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0</v>
      </c>
      <c r="BA51" s="138">
        <v>0</v>
      </c>
      <c r="BB51" s="138">
        <v>0</v>
      </c>
      <c r="BC51" s="138">
        <v>0</v>
      </c>
      <c r="BD51" s="138">
        <v>0</v>
      </c>
      <c r="BE51" s="138">
        <v>0</v>
      </c>
      <c r="BF51" s="138">
        <v>0</v>
      </c>
      <c r="BG51" s="138">
        <v>3431.2987837146861</v>
      </c>
      <c r="BH51" s="138">
        <v>8526.1855705146972</v>
      </c>
      <c r="BI51" s="138">
        <v>8940.9888099900963</v>
      </c>
      <c r="BJ51" s="138">
        <v>9292.509980830926</v>
      </c>
      <c r="BK51" s="138">
        <v>9693.7978385409115</v>
      </c>
      <c r="BL51" s="138">
        <v>9868.7709636816671</v>
      </c>
      <c r="BM51" s="138">
        <v>10250.142529132205</v>
      </c>
      <c r="BN51" s="138">
        <v>10206.065448117553</v>
      </c>
      <c r="BO51" s="138">
        <v>9821.8712453710541</v>
      </c>
      <c r="BP51" s="138">
        <v>8978.0647064971963</v>
      </c>
      <c r="BQ51" s="138">
        <v>8267.9070195774038</v>
      </c>
      <c r="BR51" s="138">
        <v>7616.3770096021399</v>
      </c>
      <c r="BS51" s="138">
        <v>6983.3380375213019</v>
      </c>
      <c r="BT51" s="138">
        <v>6351.5480313494063</v>
      </c>
      <c r="BU51" s="138">
        <v>5913.4143975119287</v>
      </c>
      <c r="BV51" s="138">
        <v>5533.8618667296168</v>
      </c>
      <c r="BW51" s="138">
        <v>5330.8837992284416</v>
      </c>
      <c r="BX51" s="138">
        <v>5001.3013991608168</v>
      </c>
      <c r="BY51" s="138">
        <v>4999.1585978044832</v>
      </c>
      <c r="BZ51" s="138">
        <v>4981.9242336752459</v>
      </c>
      <c r="CA51" s="138">
        <v>4806.9381296334113</v>
      </c>
      <c r="CB51" s="138">
        <v>4652.0392284171239</v>
      </c>
      <c r="CC51" s="139">
        <v>4525.3668784349229</v>
      </c>
    </row>
    <row r="52" spans="1:81" x14ac:dyDescent="0.4">
      <c r="A52" s="132"/>
      <c r="B52" s="13" t="s">
        <v>259</v>
      </c>
      <c r="C52" s="137" t="s">
        <v>218</v>
      </c>
      <c r="D52" s="138">
        <v>0</v>
      </c>
      <c r="E52" s="138">
        <v>0</v>
      </c>
      <c r="F52" s="138">
        <v>0</v>
      </c>
      <c r="G52" s="138">
        <v>0</v>
      </c>
      <c r="H52" s="138">
        <v>0</v>
      </c>
      <c r="I52" s="138">
        <v>0</v>
      </c>
      <c r="J52" s="138">
        <v>0</v>
      </c>
      <c r="K52" s="138">
        <v>0</v>
      </c>
      <c r="L52" s="138">
        <v>0</v>
      </c>
      <c r="M52" s="138">
        <v>0</v>
      </c>
      <c r="N52" s="138">
        <v>0</v>
      </c>
      <c r="O52" s="138">
        <v>0</v>
      </c>
      <c r="P52" s="138">
        <v>0</v>
      </c>
      <c r="Q52" s="138">
        <v>0</v>
      </c>
      <c r="R52" s="138">
        <v>0</v>
      </c>
      <c r="S52" s="138">
        <v>0</v>
      </c>
      <c r="T52" s="138">
        <v>0</v>
      </c>
      <c r="U52" s="138">
        <v>0</v>
      </c>
      <c r="V52" s="138">
        <v>0</v>
      </c>
      <c r="W52" s="138">
        <v>0</v>
      </c>
      <c r="X52" s="138">
        <v>0</v>
      </c>
      <c r="Y52" s="138">
        <v>0</v>
      </c>
      <c r="Z52" s="138">
        <v>0</v>
      </c>
      <c r="AA52" s="138">
        <v>0</v>
      </c>
      <c r="AB52" s="138">
        <v>0</v>
      </c>
      <c r="AC52" s="138">
        <v>0</v>
      </c>
      <c r="AD52" s="138">
        <v>0</v>
      </c>
      <c r="AE52" s="138">
        <v>0</v>
      </c>
      <c r="AF52" s="138">
        <v>0</v>
      </c>
      <c r="AG52" s="138">
        <v>0</v>
      </c>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0</v>
      </c>
      <c r="BA52" s="138">
        <v>0</v>
      </c>
      <c r="BB52" s="138">
        <v>0</v>
      </c>
      <c r="BC52" s="138">
        <v>0</v>
      </c>
      <c r="BD52" s="138">
        <v>0</v>
      </c>
      <c r="BE52" s="138">
        <v>0</v>
      </c>
      <c r="BF52" s="138">
        <v>0</v>
      </c>
      <c r="BG52" s="138">
        <v>0</v>
      </c>
      <c r="BH52" s="138">
        <v>0</v>
      </c>
      <c r="BI52" s="138">
        <v>0</v>
      </c>
      <c r="BJ52" s="138">
        <v>0</v>
      </c>
      <c r="BK52" s="138">
        <v>0</v>
      </c>
      <c r="BL52" s="138">
        <v>0</v>
      </c>
      <c r="BM52" s="138">
        <v>0</v>
      </c>
      <c r="BN52" s="138">
        <v>0</v>
      </c>
      <c r="BO52" s="138">
        <v>0</v>
      </c>
      <c r="BP52" s="138">
        <v>0</v>
      </c>
      <c r="BQ52" s="138">
        <v>188.49458010921711</v>
      </c>
      <c r="BR52" s="138">
        <v>1812.0994704151906</v>
      </c>
      <c r="BS52" s="138">
        <v>3451.7259964615146</v>
      </c>
      <c r="BT52" s="138">
        <v>5785.1738158648668</v>
      </c>
      <c r="BU52" s="138">
        <v>9515.9497446630921</v>
      </c>
      <c r="BV52" s="138">
        <v>11439.874812901255</v>
      </c>
      <c r="BW52" s="138">
        <v>13166.692673218884</v>
      </c>
      <c r="BX52" s="138">
        <v>13350.469226851756</v>
      </c>
      <c r="BY52" s="138">
        <v>14775.907672047055</v>
      </c>
      <c r="BZ52" s="138">
        <v>16382.356195056114</v>
      </c>
      <c r="CA52" s="138">
        <v>17441.0465209637</v>
      </c>
      <c r="CB52" s="138">
        <v>18400.348036794807</v>
      </c>
      <c r="CC52" s="139">
        <v>19720.170906263142</v>
      </c>
    </row>
    <row r="53" spans="1:81" x14ac:dyDescent="0.4">
      <c r="A53" s="132"/>
      <c r="B53" s="13" t="s">
        <v>260</v>
      </c>
      <c r="C53" s="137" t="s">
        <v>218</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v>5.9444421965890299</v>
      </c>
      <c r="AY53" s="138">
        <v>6.8942164739032981</v>
      </c>
      <c r="AZ53" s="138">
        <v>8.8014110050024108</v>
      </c>
      <c r="BA53" s="138">
        <v>8.0361476353860279</v>
      </c>
      <c r="BB53" s="138">
        <v>13.20597314983095</v>
      </c>
      <c r="BC53" s="138">
        <v>16.738569882058869</v>
      </c>
      <c r="BD53" s="138">
        <v>18.477059194918155</v>
      </c>
      <c r="BE53" s="138">
        <v>22.085984889639946</v>
      </c>
      <c r="BF53" s="138">
        <v>29.571813422572951</v>
      </c>
      <c r="BG53" s="138">
        <v>28.40758021899968</v>
      </c>
      <c r="BH53" s="138">
        <v>29.478835611375892</v>
      </c>
      <c r="BI53" s="138">
        <v>64.74913118726009</v>
      </c>
      <c r="BJ53" s="138">
        <v>44.199515373165184</v>
      </c>
      <c r="BK53" s="138">
        <v>36.106054826390427</v>
      </c>
      <c r="BL53" s="138">
        <v>40.422838807581108</v>
      </c>
      <c r="BM53" s="138">
        <v>44.395091549185508</v>
      </c>
      <c r="BN53" s="138">
        <v>47.325562282339568</v>
      </c>
      <c r="BO53" s="138">
        <v>45.977120111712679</v>
      </c>
      <c r="BP53" s="138">
        <v>50.228163804855612</v>
      </c>
      <c r="BQ53" s="138">
        <v>53.375982761621664</v>
      </c>
      <c r="BR53" s="138">
        <v>51.875197719447755</v>
      </c>
      <c r="BS53" s="138">
        <v>52.907381867748455</v>
      </c>
      <c r="BT53" s="138">
        <v>47.2560627227206</v>
      </c>
      <c r="BU53" s="138">
        <v>45.266179421273058</v>
      </c>
      <c r="BV53" s="138">
        <v>48.226391850497151</v>
      </c>
      <c r="BW53" s="138">
        <v>44.010079250312828</v>
      </c>
      <c r="BX53" s="138">
        <v>32.457799704494249</v>
      </c>
      <c r="BY53" s="138">
        <v>47.297494784311141</v>
      </c>
      <c r="BZ53" s="138">
        <v>39.489625255615138</v>
      </c>
      <c r="CA53" s="138">
        <v>38.445558113897015</v>
      </c>
      <c r="CB53" s="138">
        <v>37.1663646276319</v>
      </c>
      <c r="CC53" s="139">
        <v>36.388025264263831</v>
      </c>
    </row>
    <row r="54" spans="1:81" x14ac:dyDescent="0.4">
      <c r="A54" s="132"/>
      <c r="B54" s="49" t="s">
        <v>261</v>
      </c>
      <c r="C54" s="137" t="s">
        <v>218</v>
      </c>
      <c r="D54" s="138">
        <v>0</v>
      </c>
      <c r="E54" s="138">
        <v>0</v>
      </c>
      <c r="F54" s="138">
        <v>0</v>
      </c>
      <c r="G54" s="138">
        <v>0</v>
      </c>
      <c r="H54" s="138">
        <v>0</v>
      </c>
      <c r="I54" s="138">
        <v>0</v>
      </c>
      <c r="J54" s="138">
        <v>0</v>
      </c>
      <c r="K54" s="138">
        <v>0</v>
      </c>
      <c r="L54" s="138">
        <v>0</v>
      </c>
      <c r="M54" s="138">
        <v>0</v>
      </c>
      <c r="N54" s="138">
        <v>0</v>
      </c>
      <c r="O54" s="138">
        <v>0</v>
      </c>
      <c r="P54" s="138">
        <v>0</v>
      </c>
      <c r="Q54" s="138">
        <v>0</v>
      </c>
      <c r="R54" s="138">
        <v>0</v>
      </c>
      <c r="S54" s="138">
        <v>0</v>
      </c>
      <c r="T54" s="138">
        <v>0</v>
      </c>
      <c r="U54" s="138">
        <v>0</v>
      </c>
      <c r="V54" s="138">
        <v>0</v>
      </c>
      <c r="W54" s="138">
        <v>0</v>
      </c>
      <c r="X54" s="138">
        <v>0</v>
      </c>
      <c r="Y54" s="138">
        <v>0</v>
      </c>
      <c r="Z54" s="138">
        <v>0</v>
      </c>
      <c r="AA54" s="138">
        <v>0</v>
      </c>
      <c r="AB54" s="138">
        <v>0</v>
      </c>
      <c r="AC54" s="138">
        <v>0</v>
      </c>
      <c r="AD54" s="138">
        <v>0</v>
      </c>
      <c r="AE54" s="138">
        <v>0</v>
      </c>
      <c r="AF54" s="138">
        <v>0</v>
      </c>
      <c r="AG54" s="138">
        <v>0</v>
      </c>
      <c r="AH54" s="138">
        <v>0</v>
      </c>
      <c r="AI54" s="138">
        <v>0</v>
      </c>
      <c r="AJ54" s="138">
        <v>0</v>
      </c>
      <c r="AK54" s="138">
        <v>0</v>
      </c>
      <c r="AL54" s="138">
        <v>0</v>
      </c>
      <c r="AM54" s="138">
        <v>0</v>
      </c>
      <c r="AN54" s="138">
        <v>0</v>
      </c>
      <c r="AO54" s="138">
        <v>0</v>
      </c>
      <c r="AP54" s="138">
        <v>0</v>
      </c>
      <c r="AQ54" s="138">
        <v>0</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70.568743629745654</v>
      </c>
      <c r="BM54" s="138">
        <v>79.535744313382239</v>
      </c>
      <c r="BN54" s="138">
        <v>76.645409877140494</v>
      </c>
      <c r="BO54" s="138">
        <v>47.614817935817776</v>
      </c>
      <c r="BP54" s="138">
        <v>33.325061749805521</v>
      </c>
      <c r="BQ54" s="138">
        <v>29.606663413246</v>
      </c>
      <c r="BR54" s="138">
        <v>4.7477735075133403</v>
      </c>
      <c r="BS54" s="138">
        <v>0</v>
      </c>
      <c r="BT54" s="138">
        <v>0</v>
      </c>
      <c r="BU54" s="138">
        <v>0</v>
      </c>
      <c r="BV54" s="138">
        <v>0</v>
      </c>
      <c r="BW54" s="138">
        <v>0</v>
      </c>
      <c r="BX54" s="138">
        <v>0</v>
      </c>
      <c r="BY54" s="138">
        <v>0</v>
      </c>
      <c r="BZ54" s="138">
        <v>0</v>
      </c>
      <c r="CA54" s="138">
        <v>0</v>
      </c>
      <c r="CB54" s="138">
        <v>0</v>
      </c>
      <c r="CC54" s="139">
        <v>0</v>
      </c>
    </row>
    <row r="55" spans="1:81" x14ac:dyDescent="0.4">
      <c r="A55" s="132"/>
      <c r="B55" s="49" t="s">
        <v>262</v>
      </c>
      <c r="C55" s="137" t="s">
        <v>221</v>
      </c>
      <c r="D55" s="138">
        <v>0</v>
      </c>
      <c r="E55" s="138">
        <v>0</v>
      </c>
      <c r="F55" s="138">
        <v>0</v>
      </c>
      <c r="G55" s="138">
        <v>0</v>
      </c>
      <c r="H55" s="138">
        <v>0</v>
      </c>
      <c r="I55" s="138">
        <v>0</v>
      </c>
      <c r="J55" s="138">
        <v>0</v>
      </c>
      <c r="K55" s="138">
        <v>0</v>
      </c>
      <c r="L55" s="138">
        <v>0</v>
      </c>
      <c r="M55" s="138">
        <v>0</v>
      </c>
      <c r="N55" s="138">
        <v>0</v>
      </c>
      <c r="O55" s="138">
        <v>0</v>
      </c>
      <c r="P55" s="138">
        <v>0</v>
      </c>
      <c r="Q55" s="138">
        <v>0</v>
      </c>
      <c r="R55" s="138">
        <v>0</v>
      </c>
      <c r="S55" s="138">
        <v>0</v>
      </c>
      <c r="T55" s="138">
        <v>0</v>
      </c>
      <c r="U55" s="138">
        <v>0</v>
      </c>
      <c r="V55" s="138">
        <v>0</v>
      </c>
      <c r="W55" s="138">
        <v>0</v>
      </c>
      <c r="X55" s="138">
        <v>0</v>
      </c>
      <c r="Y55" s="138">
        <v>0</v>
      </c>
      <c r="Z55" s="138">
        <v>0</v>
      </c>
      <c r="AA55" s="138">
        <v>0</v>
      </c>
      <c r="AB55" s="138">
        <v>0</v>
      </c>
      <c r="AC55" s="138">
        <v>0</v>
      </c>
      <c r="AD55" s="138">
        <v>0</v>
      </c>
      <c r="AE55" s="138">
        <v>0</v>
      </c>
      <c r="AF55" s="138">
        <v>0</v>
      </c>
      <c r="AG55" s="138">
        <v>0</v>
      </c>
      <c r="AH55" s="138">
        <v>0</v>
      </c>
      <c r="AI55" s="138">
        <v>0</v>
      </c>
      <c r="AJ55" s="138">
        <v>0</v>
      </c>
      <c r="AK55" s="138">
        <v>0</v>
      </c>
      <c r="AL55" s="138">
        <v>0</v>
      </c>
      <c r="AM55" s="138">
        <v>0</v>
      </c>
      <c r="AN55" s="138">
        <v>0</v>
      </c>
      <c r="AO55" s="138">
        <v>0</v>
      </c>
      <c r="AP55" s="138">
        <v>0</v>
      </c>
      <c r="AQ55" s="138">
        <v>226.94342528901566</v>
      </c>
      <c r="AR55" s="138">
        <v>7.1484307668090779</v>
      </c>
      <c r="AS55" s="138">
        <v>0</v>
      </c>
      <c r="AT55" s="138">
        <v>0</v>
      </c>
      <c r="AU55" s="138">
        <v>0</v>
      </c>
      <c r="AV55" s="138">
        <v>0</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8">
        <v>0</v>
      </c>
      <c r="CB55" s="138">
        <v>0</v>
      </c>
      <c r="CC55" s="139">
        <v>0</v>
      </c>
    </row>
    <row r="56" spans="1:81" ht="27" customHeight="1" x14ac:dyDescent="0.4">
      <c r="A56" s="132"/>
      <c r="B56" s="49" t="s">
        <v>263</v>
      </c>
      <c r="C56" s="137" t="s">
        <v>218</v>
      </c>
      <c r="D56" s="138">
        <v>0</v>
      </c>
      <c r="E56" s="138">
        <v>0</v>
      </c>
      <c r="F56" s="138">
        <v>0</v>
      </c>
      <c r="G56" s="138">
        <v>0</v>
      </c>
      <c r="H56" s="138">
        <v>0</v>
      </c>
      <c r="I56" s="138">
        <v>0</v>
      </c>
      <c r="J56" s="138">
        <v>0</v>
      </c>
      <c r="K56" s="138">
        <v>0</v>
      </c>
      <c r="L56" s="138">
        <v>0</v>
      </c>
      <c r="M56" s="138">
        <v>0</v>
      </c>
      <c r="N56" s="138">
        <v>0</v>
      </c>
      <c r="O56" s="138">
        <v>0</v>
      </c>
      <c r="P56" s="138">
        <v>0</v>
      </c>
      <c r="Q56" s="138">
        <v>0</v>
      </c>
      <c r="R56" s="138">
        <v>0</v>
      </c>
      <c r="S56" s="138">
        <v>0</v>
      </c>
      <c r="T56" s="138">
        <v>0</v>
      </c>
      <c r="U56" s="138">
        <v>0</v>
      </c>
      <c r="V56" s="138">
        <v>0</v>
      </c>
      <c r="W56" s="138">
        <v>0</v>
      </c>
      <c r="X56" s="138">
        <v>0</v>
      </c>
      <c r="Y56" s="138">
        <v>0</v>
      </c>
      <c r="Z56" s="138">
        <v>0</v>
      </c>
      <c r="AA56" s="138">
        <v>0</v>
      </c>
      <c r="AB56" s="138">
        <v>0</v>
      </c>
      <c r="AC56" s="138">
        <v>0</v>
      </c>
      <c r="AD56" s="138">
        <v>0</v>
      </c>
      <c r="AE56" s="138">
        <v>85.481522105345476</v>
      </c>
      <c r="AF56" s="138">
        <v>219.28682051616087</v>
      </c>
      <c r="AG56" s="138">
        <v>253.0525547928228</v>
      </c>
      <c r="AH56" s="138">
        <v>352.66951871507899</v>
      </c>
      <c r="AI56" s="138">
        <v>371.78722070726911</v>
      </c>
      <c r="AJ56" s="138">
        <v>396.56694662737027</v>
      </c>
      <c r="AK56" s="138">
        <v>431.8603465180405</v>
      </c>
      <c r="AL56" s="138">
        <v>476.51473266667603</v>
      </c>
      <c r="AM56" s="138">
        <v>537.4760721809173</v>
      </c>
      <c r="AN56" s="138">
        <v>659.45169731232886</v>
      </c>
      <c r="AO56" s="138">
        <v>704.08601840415963</v>
      </c>
      <c r="AP56" s="138">
        <v>724.34561049554532</v>
      </c>
      <c r="AQ56" s="138">
        <v>710.44226625119313</v>
      </c>
      <c r="AR56" s="138">
        <v>714.44543957124961</v>
      </c>
      <c r="AS56" s="138">
        <v>725.47027859248476</v>
      </c>
      <c r="AT56" s="138">
        <v>830.67090966369096</v>
      </c>
      <c r="AU56" s="138">
        <v>1091.7214680969869</v>
      </c>
      <c r="AV56" s="138">
        <v>1142.3839066167095</v>
      </c>
      <c r="AW56" s="138">
        <v>1224.8937159655015</v>
      </c>
      <c r="AX56" s="138">
        <v>1333.5875457230611</v>
      </c>
      <c r="AY56" s="138">
        <v>1369.9812815684647</v>
      </c>
      <c r="AZ56" s="138">
        <v>1460.6359218618704</v>
      </c>
      <c r="BA56" s="138">
        <v>1616.0082943551611</v>
      </c>
      <c r="BB56" s="138">
        <v>1566.595161984013</v>
      </c>
      <c r="BC56" s="138">
        <v>1594.5282419343966</v>
      </c>
      <c r="BD56" s="138">
        <v>1578.3792469119239</v>
      </c>
      <c r="BE56" s="138">
        <v>1594.6789460422326</v>
      </c>
      <c r="BF56" s="138">
        <v>1436.8199357253357</v>
      </c>
      <c r="BG56" s="138">
        <v>1374.8767655833692</v>
      </c>
      <c r="BH56" s="138">
        <v>1311.5033578952291</v>
      </c>
      <c r="BI56" s="138">
        <v>1252.4802077071379</v>
      </c>
      <c r="BJ56" s="138">
        <v>1222.3544592932449</v>
      </c>
      <c r="BK56" s="138">
        <v>1182.0415268115441</v>
      </c>
      <c r="BL56" s="138">
        <v>1136.893148790879</v>
      </c>
      <c r="BM56" s="138">
        <v>1143.116049915951</v>
      </c>
      <c r="BN56" s="138">
        <v>1099.9164422049978</v>
      </c>
      <c r="BO56" s="138">
        <v>1074.2452631168592</v>
      </c>
      <c r="BP56" s="138">
        <v>1060.1069039236604</v>
      </c>
      <c r="BQ56" s="138">
        <v>1009.4618005214121</v>
      </c>
      <c r="BR56" s="138">
        <v>851.46615431676173</v>
      </c>
      <c r="BS56" s="138">
        <v>539.47741116856253</v>
      </c>
      <c r="BT56" s="138">
        <v>262.65603505562518</v>
      </c>
      <c r="BU56" s="138">
        <v>131.74512070456265</v>
      </c>
      <c r="BV56" s="138">
        <v>104.60670017212138</v>
      </c>
      <c r="BW56" s="138">
        <v>93.760936612937357</v>
      </c>
      <c r="BX56" s="138">
        <v>70.678870261522036</v>
      </c>
      <c r="BY56" s="138">
        <v>63.786691495389462</v>
      </c>
      <c r="BZ56" s="138">
        <v>57.06077190500676</v>
      </c>
      <c r="CA56" s="138">
        <v>49.224910568903262</v>
      </c>
      <c r="CB56" s="138">
        <v>41.027110545165904</v>
      </c>
      <c r="CC56" s="139">
        <v>32.894355725746728</v>
      </c>
    </row>
    <row r="57" spans="1:81" x14ac:dyDescent="0.4">
      <c r="A57" s="132"/>
      <c r="B57" s="49" t="s">
        <v>264</v>
      </c>
      <c r="C57" s="137" t="s">
        <v>221</v>
      </c>
      <c r="D57" s="138">
        <v>1519.4181640952579</v>
      </c>
      <c r="E57" s="138">
        <v>2230.6630460812271</v>
      </c>
      <c r="F57" s="138">
        <v>2279.2550357277555</v>
      </c>
      <c r="G57" s="138">
        <v>1959.7636477021745</v>
      </c>
      <c r="H57" s="138">
        <v>2247.6910082650534</v>
      </c>
      <c r="I57" s="138">
        <v>2360.2840643376999</v>
      </c>
      <c r="J57" s="138">
        <v>2302.1804872532966</v>
      </c>
      <c r="K57" s="138">
        <v>2609.2077438601314</v>
      </c>
      <c r="L57" s="138">
        <v>2383.6544980633294</v>
      </c>
      <c r="M57" s="138">
        <v>2625.0091967480553</v>
      </c>
      <c r="N57" s="138">
        <v>3072.0303742722749</v>
      </c>
      <c r="O57" s="138">
        <v>2990.2722776721675</v>
      </c>
      <c r="P57" s="138">
        <v>3029.4464208212744</v>
      </c>
      <c r="Q57" s="138">
        <v>3346.8195018425477</v>
      </c>
      <c r="R57" s="138">
        <v>3389.7099414513013</v>
      </c>
      <c r="S57" s="138">
        <v>3951.706781690074</v>
      </c>
      <c r="T57" s="138">
        <v>3960.5654538293516</v>
      </c>
      <c r="U57" s="138">
        <v>4648.0320436438169</v>
      </c>
      <c r="V57" s="138">
        <v>4658.9930286327753</v>
      </c>
      <c r="W57" s="138">
        <v>5592.7622278741583</v>
      </c>
      <c r="X57" s="138">
        <v>5733.8590804708147</v>
      </c>
      <c r="Y57" s="138">
        <v>5891.0464645727388</v>
      </c>
      <c r="Z57" s="138">
        <v>5235.8025464478851</v>
      </c>
      <c r="AA57" s="138">
        <v>4203.668128888412</v>
      </c>
      <c r="AB57" s="138">
        <v>3489.1137071838448</v>
      </c>
      <c r="AC57" s="138">
        <v>3379.6796226714159</v>
      </c>
      <c r="AD57" s="138">
        <v>3167.6353289232347</v>
      </c>
      <c r="AE57" s="138">
        <v>3133.015690708643</v>
      </c>
      <c r="AF57" s="138">
        <v>3209.3628821395014</v>
      </c>
      <c r="AG57" s="138">
        <v>3328.7784103786212</v>
      </c>
      <c r="AH57" s="138">
        <v>3557.3621018216663</v>
      </c>
      <c r="AI57" s="138">
        <v>2864.9485830971912</v>
      </c>
      <c r="AJ57" s="138">
        <v>2401.4331767990757</v>
      </c>
      <c r="AK57" s="138">
        <v>2258.9618125559041</v>
      </c>
      <c r="AL57" s="138">
        <v>1714.2153369957048</v>
      </c>
      <c r="AM57" s="138">
        <v>782.5887864172696</v>
      </c>
      <c r="AN57" s="138">
        <v>779.60603199211755</v>
      </c>
      <c r="AO57" s="138">
        <v>730.55541759228595</v>
      </c>
      <c r="AP57" s="138">
        <v>454.93987466211439</v>
      </c>
      <c r="AQ57" s="138">
        <v>464.53253321389889</v>
      </c>
      <c r="AR57" s="138">
        <v>433.69556573851787</v>
      </c>
      <c r="AS57" s="138">
        <v>427.09553341115856</v>
      </c>
      <c r="AT57" s="138">
        <v>419.06122712001047</v>
      </c>
      <c r="AU57" s="138">
        <v>500.82927661632607</v>
      </c>
      <c r="AV57" s="138">
        <v>649.61411935118258</v>
      </c>
      <c r="AW57" s="138">
        <v>635.75286115731365</v>
      </c>
      <c r="AX57" s="138">
        <v>587.80680372635061</v>
      </c>
      <c r="AY57" s="138">
        <v>20.038438466065312</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0</v>
      </c>
      <c r="BP57" s="138">
        <v>0</v>
      </c>
      <c r="BQ57" s="138">
        <v>0</v>
      </c>
      <c r="BR57" s="138">
        <v>0</v>
      </c>
      <c r="BS57" s="138">
        <v>0</v>
      </c>
      <c r="BT57" s="138">
        <v>0</v>
      </c>
      <c r="BU57" s="138">
        <v>0</v>
      </c>
      <c r="BV57" s="138">
        <v>0</v>
      </c>
      <c r="BW57" s="138">
        <v>0</v>
      </c>
      <c r="BX57" s="138">
        <v>0</v>
      </c>
      <c r="BY57" s="138">
        <v>0</v>
      </c>
      <c r="BZ57" s="138">
        <v>0</v>
      </c>
      <c r="CA57" s="138">
        <v>0</v>
      </c>
      <c r="CB57" s="138">
        <v>0</v>
      </c>
      <c r="CC57" s="139">
        <v>0</v>
      </c>
    </row>
    <row r="58" spans="1:81" x14ac:dyDescent="0.4">
      <c r="A58" s="132"/>
      <c r="B58" s="49" t="s">
        <v>265</v>
      </c>
      <c r="C58" s="137" t="s">
        <v>227</v>
      </c>
      <c r="D58" s="138">
        <v>0</v>
      </c>
      <c r="E58" s="138">
        <v>0</v>
      </c>
      <c r="F58" s="138">
        <v>0</v>
      </c>
      <c r="G58" s="138">
        <v>0</v>
      </c>
      <c r="H58" s="138">
        <v>0</v>
      </c>
      <c r="I58" s="138">
        <v>0</v>
      </c>
      <c r="J58" s="138">
        <v>0</v>
      </c>
      <c r="K58" s="138">
        <v>0</v>
      </c>
      <c r="L58" s="138">
        <v>0</v>
      </c>
      <c r="M58" s="138">
        <v>0</v>
      </c>
      <c r="N58" s="138">
        <v>0</v>
      </c>
      <c r="O58" s="138">
        <v>0</v>
      </c>
      <c r="P58" s="138">
        <v>0</v>
      </c>
      <c r="Q58" s="138">
        <v>0</v>
      </c>
      <c r="R58" s="138">
        <v>0</v>
      </c>
      <c r="S58" s="138">
        <v>0</v>
      </c>
      <c r="T58" s="138">
        <v>0</v>
      </c>
      <c r="U58" s="138">
        <v>0</v>
      </c>
      <c r="V58" s="138">
        <v>0</v>
      </c>
      <c r="W58" s="138">
        <v>0</v>
      </c>
      <c r="X58" s="138">
        <v>0</v>
      </c>
      <c r="Y58" s="138">
        <v>0</v>
      </c>
      <c r="Z58" s="138">
        <v>0</v>
      </c>
      <c r="AA58" s="138">
        <v>0</v>
      </c>
      <c r="AB58" s="138">
        <v>0</v>
      </c>
      <c r="AC58" s="138">
        <v>0</v>
      </c>
      <c r="AD58" s="138">
        <v>0</v>
      </c>
      <c r="AE58" s="138">
        <v>0</v>
      </c>
      <c r="AF58" s="138">
        <v>0</v>
      </c>
      <c r="AG58" s="138">
        <v>0</v>
      </c>
      <c r="AH58" s="138">
        <v>0</v>
      </c>
      <c r="AI58" s="138">
        <v>0</v>
      </c>
      <c r="AJ58" s="138">
        <v>0</v>
      </c>
      <c r="AK58" s="138">
        <v>0</v>
      </c>
      <c r="AL58" s="138">
        <v>0</v>
      </c>
      <c r="AM58" s="138">
        <v>0</v>
      </c>
      <c r="AN58" s="138">
        <v>0</v>
      </c>
      <c r="AO58" s="138">
        <v>0</v>
      </c>
      <c r="AP58" s="138">
        <v>0</v>
      </c>
      <c r="AQ58" s="138">
        <v>0</v>
      </c>
      <c r="AR58" s="138">
        <v>266.59760761171651</v>
      </c>
      <c r="AS58" s="138">
        <v>194.99972805626999</v>
      </c>
      <c r="AT58" s="138">
        <v>190.64794235852011</v>
      </c>
      <c r="AU58" s="138">
        <v>231.94244790150628</v>
      </c>
      <c r="AV58" s="138">
        <v>227.41491208978707</v>
      </c>
      <c r="AW58" s="138">
        <v>243.33310126646626</v>
      </c>
      <c r="AX58" s="138">
        <v>231.20389482984413</v>
      </c>
      <c r="AY58" s="138">
        <v>229.7490463627997</v>
      </c>
      <c r="AZ58" s="138">
        <v>216.89882506922851</v>
      </c>
      <c r="BA58" s="138">
        <v>207.95938644291897</v>
      </c>
      <c r="BB58" s="138">
        <v>226.86789670698616</v>
      </c>
      <c r="BC58" s="138">
        <v>205.11918609045384</v>
      </c>
      <c r="BD58" s="138">
        <v>196.43367723826861</v>
      </c>
      <c r="BE58" s="138">
        <v>208.60293843364155</v>
      </c>
      <c r="BF58" s="138">
        <v>203.34649749652317</v>
      </c>
      <c r="BG58" s="138">
        <v>227.47214140741579</v>
      </c>
      <c r="BH58" s="138">
        <v>229.64346626304717</v>
      </c>
      <c r="BI58" s="138">
        <v>265.35484546599815</v>
      </c>
      <c r="BJ58" s="138">
        <v>368.63505206056186</v>
      </c>
      <c r="BK58" s="138">
        <v>308.63834621276015</v>
      </c>
      <c r="BL58" s="138">
        <v>278.71111287128429</v>
      </c>
      <c r="BM58" s="138">
        <v>340.45984567872853</v>
      </c>
      <c r="BN58" s="138">
        <v>338.40410989916904</v>
      </c>
      <c r="BO58" s="138">
        <v>154.52442051399561</v>
      </c>
      <c r="BP58" s="138">
        <v>115.80354049700922</v>
      </c>
      <c r="BQ58" s="138">
        <v>10.312686963040111</v>
      </c>
      <c r="BR58" s="138">
        <v>0</v>
      </c>
      <c r="BS58" s="138">
        <v>0</v>
      </c>
      <c r="BT58" s="138">
        <v>0</v>
      </c>
      <c r="BU58" s="138">
        <v>0</v>
      </c>
      <c r="BV58" s="138">
        <v>0</v>
      </c>
      <c r="BW58" s="138">
        <v>0</v>
      </c>
      <c r="BX58" s="138">
        <v>0</v>
      </c>
      <c r="BY58" s="138">
        <v>0</v>
      </c>
      <c r="BZ58" s="138">
        <v>0</v>
      </c>
      <c r="CA58" s="138">
        <v>0</v>
      </c>
      <c r="CB58" s="138">
        <v>0</v>
      </c>
      <c r="CC58" s="139">
        <v>0</v>
      </c>
    </row>
    <row r="59" spans="1:81" x14ac:dyDescent="0.4">
      <c r="A59" s="132"/>
      <c r="B59" s="49" t="s">
        <v>266</v>
      </c>
      <c r="C59" s="137" t="s">
        <v>218</v>
      </c>
      <c r="D59" s="138">
        <v>0</v>
      </c>
      <c r="E59" s="138">
        <v>0</v>
      </c>
      <c r="F59" s="138">
        <v>0</v>
      </c>
      <c r="G59" s="138">
        <v>0</v>
      </c>
      <c r="H59" s="138">
        <v>0</v>
      </c>
      <c r="I59" s="138">
        <v>0</v>
      </c>
      <c r="J59" s="138">
        <v>0</v>
      </c>
      <c r="K59" s="138">
        <v>0</v>
      </c>
      <c r="L59" s="138">
        <v>0</v>
      </c>
      <c r="M59" s="138">
        <v>0</v>
      </c>
      <c r="N59" s="138">
        <v>0</v>
      </c>
      <c r="O59" s="138">
        <v>0</v>
      </c>
      <c r="P59" s="138">
        <v>0</v>
      </c>
      <c r="Q59" s="138">
        <v>0</v>
      </c>
      <c r="R59" s="138">
        <v>0</v>
      </c>
      <c r="S59" s="138">
        <v>0</v>
      </c>
      <c r="T59" s="138">
        <v>0</v>
      </c>
      <c r="U59" s="138">
        <v>0</v>
      </c>
      <c r="V59" s="138">
        <v>0</v>
      </c>
      <c r="W59" s="138">
        <v>0</v>
      </c>
      <c r="X59" s="138">
        <v>0</v>
      </c>
      <c r="Y59" s="138">
        <v>0</v>
      </c>
      <c r="Z59" s="138">
        <v>0</v>
      </c>
      <c r="AA59" s="138">
        <v>0</v>
      </c>
      <c r="AB59" s="138">
        <v>0</v>
      </c>
      <c r="AC59" s="138">
        <v>0</v>
      </c>
      <c r="AD59" s="138">
        <v>0</v>
      </c>
      <c r="AE59" s="138">
        <v>0</v>
      </c>
      <c r="AF59" s="138">
        <v>0</v>
      </c>
      <c r="AG59" s="138">
        <v>0</v>
      </c>
      <c r="AH59" s="138">
        <v>0</v>
      </c>
      <c r="AI59" s="138">
        <v>0</v>
      </c>
      <c r="AJ59" s="138">
        <v>0</v>
      </c>
      <c r="AK59" s="138">
        <v>0</v>
      </c>
      <c r="AL59" s="138">
        <v>0</v>
      </c>
      <c r="AM59" s="138">
        <v>0</v>
      </c>
      <c r="AN59" s="138">
        <v>0</v>
      </c>
      <c r="AO59" s="138">
        <v>0</v>
      </c>
      <c r="AP59" s="138">
        <v>2.5415635455984047</v>
      </c>
      <c r="AQ59" s="138">
        <v>1.6415002391276678</v>
      </c>
      <c r="AR59" s="138">
        <v>1.6063635509485632</v>
      </c>
      <c r="AS59" s="138">
        <v>0.10483856347111289</v>
      </c>
      <c r="AT59" s="138">
        <v>8.5249079916411424E-2</v>
      </c>
      <c r="AU59" s="138">
        <v>1.9281538955402004</v>
      </c>
      <c r="AV59" s="138">
        <v>1.9060106578765468</v>
      </c>
      <c r="AW59" s="138">
        <v>3.5218966719454468</v>
      </c>
      <c r="AX59" s="138">
        <v>3.2688413698917405</v>
      </c>
      <c r="AY59" s="138">
        <v>4.9712026094563697</v>
      </c>
      <c r="AZ59" s="138">
        <v>4.1830084549241944</v>
      </c>
      <c r="BA59" s="138">
        <v>5.1255316506750423</v>
      </c>
      <c r="BB59" s="138">
        <v>6.9621358174457315</v>
      </c>
      <c r="BC59" s="138">
        <v>10.577483097864521</v>
      </c>
      <c r="BD59" s="138">
        <v>3.0596224831877117</v>
      </c>
      <c r="BE59" s="138">
        <v>13.338317298668727</v>
      </c>
      <c r="BF59" s="138">
        <v>10.748642805447401</v>
      </c>
      <c r="BG59" s="138">
        <v>8.67627876187208</v>
      </c>
      <c r="BH59" s="138">
        <v>11.020064604332605</v>
      </c>
      <c r="BI59" s="138">
        <v>11.311410815944491</v>
      </c>
      <c r="BJ59" s="138">
        <v>12.993331669540202</v>
      </c>
      <c r="BK59" s="138">
        <v>15.791793622409793</v>
      </c>
      <c r="BL59" s="138">
        <v>20.624558297152731</v>
      </c>
      <c r="BM59" s="138">
        <v>20.300108387266626</v>
      </c>
      <c r="BN59" s="138">
        <v>19.935030950898373</v>
      </c>
      <c r="BO59" s="138">
        <v>19.637190775070504</v>
      </c>
      <c r="BP59" s="138">
        <v>19.243811336423285</v>
      </c>
      <c r="BQ59" s="138">
        <v>18.902898061223048</v>
      </c>
      <c r="BR59" s="138">
        <v>18.645790039964876</v>
      </c>
      <c r="BS59" s="138">
        <v>15.130491330993017</v>
      </c>
      <c r="BT59" s="138">
        <v>0</v>
      </c>
      <c r="BU59" s="138">
        <v>0</v>
      </c>
      <c r="BV59" s="138">
        <v>0</v>
      </c>
      <c r="BW59" s="138">
        <v>0</v>
      </c>
      <c r="BX59" s="138">
        <v>0</v>
      </c>
      <c r="BY59" s="138">
        <v>0</v>
      </c>
      <c r="BZ59" s="138">
        <v>0</v>
      </c>
      <c r="CA59" s="138">
        <v>0</v>
      </c>
      <c r="CB59" s="138">
        <v>0</v>
      </c>
      <c r="CC59" s="139">
        <v>0</v>
      </c>
    </row>
    <row r="60" spans="1:81" x14ac:dyDescent="0.4">
      <c r="A60" s="132"/>
      <c r="B60" s="49" t="s">
        <v>33</v>
      </c>
      <c r="D60" s="138">
        <f t="shared" ref="D60:AI60" si="10">SUM(D61:D62)</f>
        <v>6161.5026240552534</v>
      </c>
      <c r="E60" s="138">
        <f t="shared" si="10"/>
        <v>8476.519575108663</v>
      </c>
      <c r="F60" s="138">
        <f t="shared" si="10"/>
        <v>8259.8076076081652</v>
      </c>
      <c r="G60" s="138">
        <f t="shared" si="10"/>
        <v>8520.1730781617443</v>
      </c>
      <c r="H60" s="138">
        <f t="shared" si="10"/>
        <v>8953.8701149952558</v>
      </c>
      <c r="I60" s="138">
        <f t="shared" si="10"/>
        <v>9288.232107128686</v>
      </c>
      <c r="J60" s="138">
        <f t="shared" si="10"/>
        <v>9483.8938179038178</v>
      </c>
      <c r="K60" s="138">
        <f t="shared" si="10"/>
        <v>11330.144068468944</v>
      </c>
      <c r="L60" s="138">
        <f t="shared" si="10"/>
        <v>11040.732675104087</v>
      </c>
      <c r="M60" s="138">
        <f t="shared" si="10"/>
        <v>11360.116101905183</v>
      </c>
      <c r="N60" s="138">
        <f t="shared" si="10"/>
        <v>14207.277551128856</v>
      </c>
      <c r="O60" s="138">
        <f t="shared" si="10"/>
        <v>15042.947063021549</v>
      </c>
      <c r="P60" s="138">
        <f t="shared" si="10"/>
        <v>15189.86875743645</v>
      </c>
      <c r="Q60" s="138">
        <f t="shared" si="10"/>
        <v>16970.063437867873</v>
      </c>
      <c r="R60" s="138">
        <f t="shared" si="10"/>
        <v>16940.154140838051</v>
      </c>
      <c r="S60" s="138">
        <f t="shared" si="10"/>
        <v>19795.69729511203</v>
      </c>
      <c r="T60" s="138">
        <f t="shared" si="10"/>
        <v>20003.911229470599</v>
      </c>
      <c r="U60" s="138">
        <f t="shared" si="10"/>
        <v>23152.249753007309</v>
      </c>
      <c r="V60" s="138">
        <f t="shared" si="10"/>
        <v>22629.394710502049</v>
      </c>
      <c r="W60" s="138">
        <f t="shared" si="10"/>
        <v>23981.847571119724</v>
      </c>
      <c r="X60" s="138">
        <f t="shared" si="10"/>
        <v>25399.152465242849</v>
      </c>
      <c r="Y60" s="138">
        <f t="shared" si="10"/>
        <v>25043.489660865926</v>
      </c>
      <c r="Z60" s="138">
        <f t="shared" si="10"/>
        <v>25011.920540323161</v>
      </c>
      <c r="AA60" s="138">
        <f t="shared" si="10"/>
        <v>26941.513554902427</v>
      </c>
      <c r="AB60" s="138">
        <f t="shared" si="10"/>
        <v>28762.975901340738</v>
      </c>
      <c r="AC60" s="138">
        <f t="shared" si="10"/>
        <v>30675.204118948121</v>
      </c>
      <c r="AD60" s="138">
        <f t="shared" si="10"/>
        <v>33105.513442847085</v>
      </c>
      <c r="AE60" s="138">
        <f t="shared" si="10"/>
        <v>35555.154828110462</v>
      </c>
      <c r="AF60" s="138">
        <f t="shared" si="10"/>
        <v>36787.789880750992</v>
      </c>
      <c r="AG60" s="138">
        <f t="shared" si="10"/>
        <v>37687.770941335577</v>
      </c>
      <c r="AH60" s="138">
        <f t="shared" si="10"/>
        <v>38788.535906213539</v>
      </c>
      <c r="AI60" s="138">
        <f t="shared" si="10"/>
        <v>38718.358561185247</v>
      </c>
      <c r="AJ60" s="138">
        <f t="shared" ref="AJ60:BO60" si="11">SUM(AJ61:AJ62)</f>
        <v>38790.122446032779</v>
      </c>
      <c r="AK60" s="138">
        <f t="shared" si="11"/>
        <v>40412.162426092014</v>
      </c>
      <c r="AL60" s="138">
        <f t="shared" si="11"/>
        <v>42047.783780567923</v>
      </c>
      <c r="AM60" s="138">
        <f t="shared" si="11"/>
        <v>43275.683306259125</v>
      </c>
      <c r="AN60" s="138">
        <f t="shared" si="11"/>
        <v>42772.14885915177</v>
      </c>
      <c r="AO60" s="138">
        <f t="shared" si="11"/>
        <v>44005.376150259981</v>
      </c>
      <c r="AP60" s="138">
        <f t="shared" si="11"/>
        <v>45281.647456667328</v>
      </c>
      <c r="AQ60" s="138">
        <f t="shared" si="11"/>
        <v>44974.085902831081</v>
      </c>
      <c r="AR60" s="138">
        <f t="shared" si="11"/>
        <v>43545.149506594011</v>
      </c>
      <c r="AS60" s="138">
        <f t="shared" si="11"/>
        <v>43470.127764301011</v>
      </c>
      <c r="AT60" s="138">
        <f t="shared" si="11"/>
        <v>44048.321653992396</v>
      </c>
      <c r="AU60" s="138">
        <f t="shared" si="11"/>
        <v>46837.593794010449</v>
      </c>
      <c r="AV60" s="138">
        <f t="shared" si="11"/>
        <v>47724.30996394049</v>
      </c>
      <c r="AW60" s="138">
        <f t="shared" si="11"/>
        <v>49152.021917258513</v>
      </c>
      <c r="AX60" s="138">
        <f t="shared" si="11"/>
        <v>49487.448615385358</v>
      </c>
      <c r="AY60" s="138">
        <f t="shared" si="11"/>
        <v>50093.330860654969</v>
      </c>
      <c r="AZ60" s="138">
        <f t="shared" si="11"/>
        <v>51641.426021939289</v>
      </c>
      <c r="BA60" s="138">
        <f t="shared" si="11"/>
        <v>54339.048617289125</v>
      </c>
      <c r="BB60" s="138">
        <f t="shared" si="11"/>
        <v>56670.084016928042</v>
      </c>
      <c r="BC60" s="138">
        <f t="shared" si="11"/>
        <v>59903.318202707334</v>
      </c>
      <c r="BD60" s="138">
        <f t="shared" si="11"/>
        <v>60297.906935709318</v>
      </c>
      <c r="BE60" s="138">
        <f t="shared" si="11"/>
        <v>64301.24704341052</v>
      </c>
      <c r="BF60" s="138">
        <f t="shared" si="11"/>
        <v>66567.254966190696</v>
      </c>
      <c r="BG60" s="138">
        <f t="shared" si="11"/>
        <v>68309.13788228418</v>
      </c>
      <c r="BH60" s="138">
        <f t="shared" si="11"/>
        <v>69690.17026150602</v>
      </c>
      <c r="BI60" s="138">
        <f t="shared" si="11"/>
        <v>71544.969324187201</v>
      </c>
      <c r="BJ60" s="138">
        <f t="shared" si="11"/>
        <v>72601.738030690991</v>
      </c>
      <c r="BK60" s="138">
        <f t="shared" si="11"/>
        <v>75782.901568028567</v>
      </c>
      <c r="BL60" s="138">
        <f t="shared" si="11"/>
        <v>78896.107324484794</v>
      </c>
      <c r="BM60" s="138">
        <f t="shared" si="11"/>
        <v>84352.516057558663</v>
      </c>
      <c r="BN60" s="138">
        <f t="shared" si="11"/>
        <v>86475.183205879162</v>
      </c>
      <c r="BO60" s="138">
        <f t="shared" si="11"/>
        <v>90447.467817752971</v>
      </c>
      <c r="BP60" s="138">
        <f t="shared" ref="BP60:CC60" si="12">SUM(BP61:BP62)</f>
        <v>95399.059746310406</v>
      </c>
      <c r="BQ60" s="138">
        <f t="shared" si="12"/>
        <v>97585.212880676612</v>
      </c>
      <c r="BR60" s="138">
        <f t="shared" si="12"/>
        <v>100202.12519930527</v>
      </c>
      <c r="BS60" s="138">
        <f t="shared" si="12"/>
        <v>102667.57121333409</v>
      </c>
      <c r="BT60" s="138">
        <f t="shared" si="12"/>
        <v>102668.40146985727</v>
      </c>
      <c r="BU60" s="138">
        <f t="shared" si="12"/>
        <v>103337.7955767317</v>
      </c>
      <c r="BV60" s="138">
        <f t="shared" si="12"/>
        <v>104158.99450277579</v>
      </c>
      <c r="BW60" s="138">
        <f t="shared" si="12"/>
        <v>104068.23572725662</v>
      </c>
      <c r="BX60" s="138">
        <f t="shared" si="12"/>
        <v>99565.293970752609</v>
      </c>
      <c r="BY60" s="138">
        <f t="shared" si="12"/>
        <v>105323.86061561243</v>
      </c>
      <c r="BZ60" s="138">
        <f t="shared" si="12"/>
        <v>111882.83223000976</v>
      </c>
      <c r="CA60" s="138">
        <f t="shared" si="12"/>
        <v>115482.71652523855</v>
      </c>
      <c r="CB60" s="138">
        <f t="shared" si="12"/>
        <v>118319.9504402251</v>
      </c>
      <c r="CC60" s="139">
        <f t="shared" si="12"/>
        <v>121566.98246147503</v>
      </c>
    </row>
    <row r="61" spans="1:81" x14ac:dyDescent="0.4">
      <c r="A61" s="132"/>
      <c r="B61" s="65" t="s">
        <v>224</v>
      </c>
      <c r="C61" s="137" t="s">
        <v>221</v>
      </c>
      <c r="D61" s="138">
        <v>6161.5026240552534</v>
      </c>
      <c r="E61" s="138">
        <v>8476.519575108663</v>
      </c>
      <c r="F61" s="138">
        <v>8259.8076076081652</v>
      </c>
      <c r="G61" s="138">
        <v>8520.1730781617443</v>
      </c>
      <c r="H61" s="138">
        <v>8953.8701149952558</v>
      </c>
      <c r="I61" s="138">
        <v>9288.232107128686</v>
      </c>
      <c r="J61" s="138">
        <v>9483.8938179038178</v>
      </c>
      <c r="K61" s="138">
        <v>11330.144068468944</v>
      </c>
      <c r="L61" s="138">
        <v>11040.732675104087</v>
      </c>
      <c r="M61" s="138">
        <v>11360.116101905183</v>
      </c>
      <c r="N61" s="138">
        <v>14207.277551128856</v>
      </c>
      <c r="O61" s="138">
        <v>15042.947063021549</v>
      </c>
      <c r="P61" s="138">
        <v>15189.86875743645</v>
      </c>
      <c r="Q61" s="138">
        <v>16970.063437867873</v>
      </c>
      <c r="R61" s="138">
        <v>16940.154140838051</v>
      </c>
      <c r="S61" s="138">
        <v>19795.69729511203</v>
      </c>
      <c r="T61" s="138">
        <v>20003.911229470599</v>
      </c>
      <c r="U61" s="138">
        <v>23152.249753007309</v>
      </c>
      <c r="V61" s="138">
        <v>22629.394710502049</v>
      </c>
      <c r="W61" s="138">
        <v>23981.847571119724</v>
      </c>
      <c r="X61" s="138">
        <v>25399.152465242849</v>
      </c>
      <c r="Y61" s="138">
        <v>25043.489660865926</v>
      </c>
      <c r="Z61" s="138">
        <v>24908.241281977658</v>
      </c>
      <c r="AA61" s="138">
        <v>26643.205528402443</v>
      </c>
      <c r="AB61" s="138">
        <v>28438.798096475068</v>
      </c>
      <c r="AC61" s="138">
        <v>30368.430007678693</v>
      </c>
      <c r="AD61" s="138">
        <v>32824.818316399003</v>
      </c>
      <c r="AE61" s="138">
        <v>35305.342448854324</v>
      </c>
      <c r="AF61" s="138">
        <v>36556.212648465487</v>
      </c>
      <c r="AG61" s="138">
        <v>37483.622925221818</v>
      </c>
      <c r="AH61" s="138">
        <v>38599.423265743135</v>
      </c>
      <c r="AI61" s="138">
        <v>38560.895738297462</v>
      </c>
      <c r="AJ61" s="138">
        <v>38650.589631478702</v>
      </c>
      <c r="AK61" s="138">
        <v>40282.604322136605</v>
      </c>
      <c r="AL61" s="138">
        <v>41924.013720135023</v>
      </c>
      <c r="AM61" s="138">
        <v>43154.603531756831</v>
      </c>
      <c r="AN61" s="138">
        <v>42663.171671884054</v>
      </c>
      <c r="AO61" s="138">
        <v>43896.85161358866</v>
      </c>
      <c r="AP61" s="138">
        <v>45187.609605480189</v>
      </c>
      <c r="AQ61" s="138">
        <v>44884.660243176317</v>
      </c>
      <c r="AR61" s="138">
        <v>43463.527711931398</v>
      </c>
      <c r="AS61" s="138">
        <v>43397.636091203276</v>
      </c>
      <c r="AT61" s="138">
        <v>43978.90371571228</v>
      </c>
      <c r="AU61" s="138">
        <v>46771.966979560151</v>
      </c>
      <c r="AV61" s="138">
        <v>47660.844092203217</v>
      </c>
      <c r="AW61" s="138">
        <v>49089.02838855546</v>
      </c>
      <c r="AX61" s="138">
        <v>49427.787531655864</v>
      </c>
      <c r="AY61" s="138">
        <v>50033.591265978015</v>
      </c>
      <c r="AZ61" s="138">
        <v>51593.492357204275</v>
      </c>
      <c r="BA61" s="138">
        <v>54291.736141891182</v>
      </c>
      <c r="BB61" s="138">
        <v>56624.274627621664</v>
      </c>
      <c r="BC61" s="138">
        <v>59859.460075411516</v>
      </c>
      <c r="BD61" s="138">
        <v>60255.042651856602</v>
      </c>
      <c r="BE61" s="138">
        <v>64257.377106681415</v>
      </c>
      <c r="BF61" s="138">
        <v>66523.957929930795</v>
      </c>
      <c r="BG61" s="138">
        <v>68265.517332043004</v>
      </c>
      <c r="BH61" s="138">
        <v>69646.919685288391</v>
      </c>
      <c r="BI61" s="138">
        <v>71502.502477986549</v>
      </c>
      <c r="BJ61" s="138">
        <v>72555.618468861081</v>
      </c>
      <c r="BK61" s="138">
        <v>75730.802782187136</v>
      </c>
      <c r="BL61" s="138">
        <v>78838.438590947568</v>
      </c>
      <c r="BM61" s="138">
        <v>84292.391863853787</v>
      </c>
      <c r="BN61" s="138">
        <v>86403.24111815478</v>
      </c>
      <c r="BO61" s="138">
        <v>90371.150490149128</v>
      </c>
      <c r="BP61" s="138">
        <v>95309.379993874332</v>
      </c>
      <c r="BQ61" s="138">
        <v>97472.900493605834</v>
      </c>
      <c r="BR61" s="138">
        <v>100100.07306818917</v>
      </c>
      <c r="BS61" s="138">
        <v>102560.85124555115</v>
      </c>
      <c r="BT61" s="138">
        <v>102557.10415722585</v>
      </c>
      <c r="BU61" s="138">
        <v>103222.53613933966</v>
      </c>
      <c r="BV61" s="138">
        <v>104037.19919642064</v>
      </c>
      <c r="BW61" s="138">
        <v>103943.24165400806</v>
      </c>
      <c r="BX61" s="138">
        <v>99408.653488440032</v>
      </c>
      <c r="BY61" s="138">
        <v>105018.18199433113</v>
      </c>
      <c r="BZ61" s="138">
        <v>111634.57553271553</v>
      </c>
      <c r="CA61" s="138">
        <v>115246.36620150018</v>
      </c>
      <c r="CB61" s="138">
        <v>118086.59334445004</v>
      </c>
      <c r="CC61" s="139">
        <v>121307.77823516412</v>
      </c>
    </row>
    <row r="62" spans="1:81" x14ac:dyDescent="0.4">
      <c r="A62" s="132"/>
      <c r="B62" s="65" t="s">
        <v>225</v>
      </c>
      <c r="C62" s="137" t="s">
        <v>218</v>
      </c>
      <c r="D62" s="138">
        <v>0</v>
      </c>
      <c r="E62" s="138">
        <v>0</v>
      </c>
      <c r="F62" s="138">
        <v>0</v>
      </c>
      <c r="G62" s="138">
        <v>0</v>
      </c>
      <c r="H62" s="138">
        <v>0</v>
      </c>
      <c r="I62" s="138">
        <v>0</v>
      </c>
      <c r="J62" s="138">
        <v>0</v>
      </c>
      <c r="K62" s="138">
        <v>0</v>
      </c>
      <c r="L62" s="138">
        <v>0</v>
      </c>
      <c r="M62" s="138">
        <v>0</v>
      </c>
      <c r="N62" s="138">
        <v>0</v>
      </c>
      <c r="O62" s="138">
        <v>0</v>
      </c>
      <c r="P62" s="138">
        <v>0</v>
      </c>
      <c r="Q62" s="138">
        <v>0</v>
      </c>
      <c r="R62" s="138">
        <v>0</v>
      </c>
      <c r="S62" s="138">
        <v>0</v>
      </c>
      <c r="T62" s="138">
        <v>0</v>
      </c>
      <c r="U62" s="138">
        <v>0</v>
      </c>
      <c r="V62" s="138">
        <v>0</v>
      </c>
      <c r="W62" s="138">
        <v>0</v>
      </c>
      <c r="X62" s="138">
        <v>0</v>
      </c>
      <c r="Y62" s="138">
        <v>0</v>
      </c>
      <c r="Z62" s="138">
        <v>103.67925834550269</v>
      </c>
      <c r="AA62" s="138">
        <v>298.30802649998333</v>
      </c>
      <c r="AB62" s="138">
        <v>324.17780486567034</v>
      </c>
      <c r="AC62" s="138">
        <v>306.77411126942866</v>
      </c>
      <c r="AD62" s="138">
        <v>280.69512644808003</v>
      </c>
      <c r="AE62" s="138">
        <v>249.81237925613891</v>
      </c>
      <c r="AF62" s="138">
        <v>231.57723228550321</v>
      </c>
      <c r="AG62" s="138">
        <v>204.14801611376041</v>
      </c>
      <c r="AH62" s="138">
        <v>189.11264047040467</v>
      </c>
      <c r="AI62" s="138">
        <v>157.46282288778457</v>
      </c>
      <c r="AJ62" s="138">
        <v>139.53281455407472</v>
      </c>
      <c r="AK62" s="138">
        <v>129.55810395541215</v>
      </c>
      <c r="AL62" s="138">
        <v>123.77006043290287</v>
      </c>
      <c r="AM62" s="138">
        <v>121.07977450229454</v>
      </c>
      <c r="AN62" s="138">
        <v>108.97718726771537</v>
      </c>
      <c r="AO62" s="138">
        <v>108.52453667131783</v>
      </c>
      <c r="AP62" s="138">
        <v>94.037851187140973</v>
      </c>
      <c r="AQ62" s="138">
        <v>89.425659654764488</v>
      </c>
      <c r="AR62" s="138">
        <v>81.621794662614278</v>
      </c>
      <c r="AS62" s="138">
        <v>72.491673097735713</v>
      </c>
      <c r="AT62" s="138">
        <v>69.417938280116033</v>
      </c>
      <c r="AU62" s="138">
        <v>65.626814450295157</v>
      </c>
      <c r="AV62" s="138">
        <v>63.4658717372713</v>
      </c>
      <c r="AW62" s="138">
        <v>62.993528703055894</v>
      </c>
      <c r="AX62" s="138">
        <v>59.66108372949175</v>
      </c>
      <c r="AY62" s="138">
        <v>59.739594676957211</v>
      </c>
      <c r="AZ62" s="138">
        <v>47.933664735012215</v>
      </c>
      <c r="BA62" s="138">
        <v>47.312475397945157</v>
      </c>
      <c r="BB62" s="138">
        <v>45.809389306375898</v>
      </c>
      <c r="BC62" s="138">
        <v>43.858127295819678</v>
      </c>
      <c r="BD62" s="138">
        <v>42.864283852715737</v>
      </c>
      <c r="BE62" s="138">
        <v>43.869936729104353</v>
      </c>
      <c r="BF62" s="138">
        <v>43.297036259899592</v>
      </c>
      <c r="BG62" s="138">
        <v>43.62055024117722</v>
      </c>
      <c r="BH62" s="138">
        <v>43.250576217626232</v>
      </c>
      <c r="BI62" s="138">
        <v>42.466846200656164</v>
      </c>
      <c r="BJ62" s="138">
        <v>46.1195618299137</v>
      </c>
      <c r="BK62" s="138">
        <v>52.098785841435323</v>
      </c>
      <c r="BL62" s="138">
        <v>57.668733537227808</v>
      </c>
      <c r="BM62" s="138">
        <v>60.124193704876475</v>
      </c>
      <c r="BN62" s="138">
        <v>71.942087724388159</v>
      </c>
      <c r="BO62" s="138">
        <v>76.31732760384574</v>
      </c>
      <c r="BP62" s="138">
        <v>89.679752436068895</v>
      </c>
      <c r="BQ62" s="138">
        <v>112.31238707078458</v>
      </c>
      <c r="BR62" s="138">
        <v>102.05213111610199</v>
      </c>
      <c r="BS62" s="138">
        <v>106.71996778293982</v>
      </c>
      <c r="BT62" s="138">
        <v>111.29731263141629</v>
      </c>
      <c r="BU62" s="138">
        <v>115.25943739204283</v>
      </c>
      <c r="BV62" s="138">
        <v>121.79530635515805</v>
      </c>
      <c r="BW62" s="138">
        <v>124.9940732485512</v>
      </c>
      <c r="BX62" s="138">
        <v>156.64048231257863</v>
      </c>
      <c r="BY62" s="138">
        <v>305.67862128129758</v>
      </c>
      <c r="BZ62" s="138">
        <v>248.25669729422566</v>
      </c>
      <c r="CA62" s="138">
        <v>236.35032373836492</v>
      </c>
      <c r="CB62" s="138">
        <v>233.35709577506145</v>
      </c>
      <c r="CC62" s="139">
        <v>259.2042263109102</v>
      </c>
    </row>
    <row r="63" spans="1:81" ht="25.5" customHeight="1" x14ac:dyDescent="0.4">
      <c r="A63" s="132"/>
      <c r="B63" s="49" t="s">
        <v>267</v>
      </c>
      <c r="C63" s="137" t="s">
        <v>221</v>
      </c>
      <c r="D63" s="138">
        <v>0</v>
      </c>
      <c r="E63" s="138">
        <v>0</v>
      </c>
      <c r="F63" s="138">
        <v>0</v>
      </c>
      <c r="G63" s="138">
        <v>0</v>
      </c>
      <c r="H63" s="138">
        <v>0</v>
      </c>
      <c r="I63" s="138">
        <v>0</v>
      </c>
      <c r="J63" s="138">
        <v>0</v>
      </c>
      <c r="K63" s="138">
        <v>0</v>
      </c>
      <c r="L63" s="138">
        <v>0</v>
      </c>
      <c r="M63" s="138">
        <v>0</v>
      </c>
      <c r="N63" s="138">
        <v>0</v>
      </c>
      <c r="O63" s="138">
        <v>0</v>
      </c>
      <c r="P63" s="138">
        <v>0</v>
      </c>
      <c r="Q63" s="138">
        <v>0</v>
      </c>
      <c r="R63" s="138">
        <v>0</v>
      </c>
      <c r="S63" s="138">
        <v>0</v>
      </c>
      <c r="T63" s="138">
        <v>0</v>
      </c>
      <c r="U63" s="138">
        <v>0</v>
      </c>
      <c r="V63" s="138">
        <v>0</v>
      </c>
      <c r="W63" s="138">
        <v>0</v>
      </c>
      <c r="X63" s="138">
        <v>0</v>
      </c>
      <c r="Y63" s="138">
        <v>0</v>
      </c>
      <c r="Z63" s="138">
        <v>0</v>
      </c>
      <c r="AA63" s="138">
        <v>0</v>
      </c>
      <c r="AB63" s="138">
        <v>0</v>
      </c>
      <c r="AC63" s="138">
        <v>0</v>
      </c>
      <c r="AD63" s="138">
        <v>0</v>
      </c>
      <c r="AE63" s="138">
        <v>0</v>
      </c>
      <c r="AF63" s="138">
        <v>0</v>
      </c>
      <c r="AG63" s="138">
        <v>0</v>
      </c>
      <c r="AH63" s="138">
        <v>0</v>
      </c>
      <c r="AI63" s="138">
        <v>0</v>
      </c>
      <c r="AJ63" s="138">
        <v>0</v>
      </c>
      <c r="AK63" s="138">
        <v>0</v>
      </c>
      <c r="AL63" s="138">
        <v>0</v>
      </c>
      <c r="AM63" s="138">
        <v>0</v>
      </c>
      <c r="AN63" s="138">
        <v>0</v>
      </c>
      <c r="AO63" s="138">
        <v>0</v>
      </c>
      <c r="AP63" s="138">
        <v>0</v>
      </c>
      <c r="AQ63" s="138">
        <v>0</v>
      </c>
      <c r="AR63" s="138">
        <v>0</v>
      </c>
      <c r="AS63" s="138">
        <v>0</v>
      </c>
      <c r="AT63" s="138">
        <v>0</v>
      </c>
      <c r="AU63" s="138">
        <v>0</v>
      </c>
      <c r="AV63" s="138">
        <v>0</v>
      </c>
      <c r="AW63" s="138">
        <v>0</v>
      </c>
      <c r="AX63" s="138">
        <v>0</v>
      </c>
      <c r="AY63" s="138">
        <v>0</v>
      </c>
      <c r="AZ63" s="138">
        <v>0</v>
      </c>
      <c r="BA63" s="138">
        <v>0</v>
      </c>
      <c r="BB63" s="138">
        <v>0</v>
      </c>
      <c r="BC63" s="138">
        <v>0</v>
      </c>
      <c r="BD63" s="138">
        <v>0</v>
      </c>
      <c r="BE63" s="138">
        <v>0</v>
      </c>
      <c r="BF63" s="138">
        <v>0</v>
      </c>
      <c r="BG63" s="138">
        <v>0</v>
      </c>
      <c r="BH63" s="138">
        <v>0</v>
      </c>
      <c r="BI63" s="138">
        <v>0</v>
      </c>
      <c r="BJ63" s="138">
        <v>0</v>
      </c>
      <c r="BK63" s="138">
        <v>0</v>
      </c>
      <c r="BL63" s="138">
        <v>12.606476578065697</v>
      </c>
      <c r="BM63" s="138">
        <v>0.31705242112598064</v>
      </c>
      <c r="BN63" s="138">
        <v>-2.1957430084489986</v>
      </c>
      <c r="BO63" s="138">
        <v>6.2971814243060598</v>
      </c>
      <c r="BP63" s="138">
        <v>2.4399996878841983</v>
      </c>
      <c r="BQ63" s="138">
        <v>2.9889960544448431</v>
      </c>
      <c r="BR63" s="138">
        <v>2.0866736567406394</v>
      </c>
      <c r="BS63" s="138">
        <v>3.1592743201243305</v>
      </c>
      <c r="BT63" s="138">
        <v>2.1798827389139559</v>
      </c>
      <c r="BU63" s="138">
        <v>3.5962458386980982</v>
      </c>
      <c r="BV63" s="138">
        <v>3.0893317117463939</v>
      </c>
      <c r="BW63" s="138">
        <v>3.4778507165326329</v>
      </c>
      <c r="BX63" s="138">
        <v>2.4734239777160631</v>
      </c>
      <c r="BY63" s="138">
        <v>3.3017055800000001</v>
      </c>
      <c r="BZ63" s="138">
        <v>3.3063346850794999</v>
      </c>
      <c r="CA63" s="138">
        <v>3.240700738815208</v>
      </c>
      <c r="CB63" s="138">
        <v>3.174435418540845</v>
      </c>
      <c r="CC63" s="139">
        <v>3.1079562762444479</v>
      </c>
    </row>
    <row r="64" spans="1:81" x14ac:dyDescent="0.4">
      <c r="A64" s="132"/>
      <c r="B64" s="49" t="s">
        <v>268</v>
      </c>
      <c r="C64" s="137" t="s">
        <v>221</v>
      </c>
      <c r="D64" s="138">
        <v>0</v>
      </c>
      <c r="E64" s="138">
        <v>0</v>
      </c>
      <c r="F64" s="138">
        <v>0</v>
      </c>
      <c r="G64" s="138">
        <v>0</v>
      </c>
      <c r="H64" s="138">
        <v>0</v>
      </c>
      <c r="I64" s="138">
        <v>0</v>
      </c>
      <c r="J64" s="138">
        <v>0</v>
      </c>
      <c r="K64" s="138">
        <v>0</v>
      </c>
      <c r="L64" s="138">
        <v>0</v>
      </c>
      <c r="M64" s="138">
        <v>0</v>
      </c>
      <c r="N64" s="138">
        <v>0</v>
      </c>
      <c r="O64" s="138">
        <v>0</v>
      </c>
      <c r="P64" s="138">
        <v>0</v>
      </c>
      <c r="Q64" s="138">
        <v>0</v>
      </c>
      <c r="R64" s="138">
        <v>0</v>
      </c>
      <c r="S64" s="138">
        <v>0</v>
      </c>
      <c r="T64" s="138">
        <v>0</v>
      </c>
      <c r="U64" s="138">
        <v>0</v>
      </c>
      <c r="V64" s="138">
        <v>0</v>
      </c>
      <c r="W64" s="138">
        <v>0</v>
      </c>
      <c r="X64" s="138">
        <v>0</v>
      </c>
      <c r="Y64" s="138">
        <v>0</v>
      </c>
      <c r="Z64" s="138">
        <v>0</v>
      </c>
      <c r="AA64" s="138">
        <v>0</v>
      </c>
      <c r="AB64" s="138">
        <v>0</v>
      </c>
      <c r="AC64" s="138">
        <v>0</v>
      </c>
      <c r="AD64" s="138">
        <v>0</v>
      </c>
      <c r="AE64" s="138">
        <v>0</v>
      </c>
      <c r="AF64" s="138">
        <v>0</v>
      </c>
      <c r="AG64" s="138">
        <v>0</v>
      </c>
      <c r="AH64" s="138">
        <v>0</v>
      </c>
      <c r="AI64" s="138">
        <v>0</v>
      </c>
      <c r="AJ64" s="138">
        <v>0</v>
      </c>
      <c r="AK64" s="138">
        <v>0</v>
      </c>
      <c r="AL64" s="138">
        <v>0</v>
      </c>
      <c r="AM64" s="138">
        <v>0</v>
      </c>
      <c r="AN64" s="138">
        <v>0</v>
      </c>
      <c r="AO64" s="138">
        <v>0</v>
      </c>
      <c r="AP64" s="138">
        <v>0</v>
      </c>
      <c r="AQ64" s="138">
        <v>464.53012632205264</v>
      </c>
      <c r="AR64" s="138">
        <v>564.82543985533164</v>
      </c>
      <c r="AS64" s="138">
        <v>599.67658305476573</v>
      </c>
      <c r="AT64" s="138">
        <v>608.36843394893617</v>
      </c>
      <c r="AU64" s="138">
        <v>747.09096807255639</v>
      </c>
      <c r="AV64" s="138">
        <v>774.53991153410232</v>
      </c>
      <c r="AW64" s="138">
        <v>724.58408285326698</v>
      </c>
      <c r="AX64" s="138">
        <v>825.3781470531485</v>
      </c>
      <c r="AY64" s="138">
        <v>875.51277397983688</v>
      </c>
      <c r="AZ64" s="138">
        <v>549.56410232774306</v>
      </c>
      <c r="BA64" s="138">
        <v>812.18967444408815</v>
      </c>
      <c r="BB64" s="138">
        <v>880.21515936156595</v>
      </c>
      <c r="BC64" s="138">
        <v>1006.2474557519057</v>
      </c>
      <c r="BD64" s="138">
        <v>1008.461530572552</v>
      </c>
      <c r="BE64" s="138">
        <v>975.43512972748317</v>
      </c>
      <c r="BF64" s="138">
        <v>1085.9013236367875</v>
      </c>
      <c r="BG64" s="138">
        <v>1520.2215199826649</v>
      </c>
      <c r="BH64" s="138">
        <v>1843.8223163374539</v>
      </c>
      <c r="BI64" s="138">
        <v>1646.8397711354769</v>
      </c>
      <c r="BJ64" s="138">
        <v>1776.3066996430973</v>
      </c>
      <c r="BK64" s="138">
        <v>2135.8208818535795</v>
      </c>
      <c r="BL64" s="138">
        <v>2497.4169829879525</v>
      </c>
      <c r="BM64" s="138">
        <v>2554.9460588088623</v>
      </c>
      <c r="BN64" s="138">
        <v>2643.0688887995243</v>
      </c>
      <c r="BO64" s="138">
        <v>2677.259831835001</v>
      </c>
      <c r="BP64" s="138">
        <v>2682.9928514248663</v>
      </c>
      <c r="BQ64" s="138">
        <v>2625.4318626161553</v>
      </c>
      <c r="BR64" s="138">
        <v>2617.5186744485381</v>
      </c>
      <c r="BS64" s="138">
        <v>2700.875414737784</v>
      </c>
      <c r="BT64" s="138">
        <v>2586.3207193309399</v>
      </c>
      <c r="BU64" s="138">
        <v>2559.1956847282981</v>
      </c>
      <c r="BV64" s="138">
        <v>2608.7291022012391</v>
      </c>
      <c r="BW64" s="138">
        <v>2649.1745978390877</v>
      </c>
      <c r="BX64" s="138">
        <v>2522.6380801314795</v>
      </c>
      <c r="BY64" s="138">
        <v>2609.8757447205153</v>
      </c>
      <c r="BZ64" s="138">
        <v>2668.3692090299128</v>
      </c>
      <c r="CA64" s="138">
        <v>2705.9537147386295</v>
      </c>
      <c r="CB64" s="138">
        <v>2739.5741810605232</v>
      </c>
      <c r="CC64" s="139">
        <v>2758.8751886768487</v>
      </c>
    </row>
    <row r="65" spans="1:81" x14ac:dyDescent="0.4">
      <c r="A65" s="132"/>
      <c r="B65" s="49" t="s">
        <v>269</v>
      </c>
      <c r="C65" s="137" t="s">
        <v>221</v>
      </c>
      <c r="D65" s="138">
        <v>0</v>
      </c>
      <c r="E65" s="138">
        <v>0</v>
      </c>
      <c r="F65" s="138">
        <v>0</v>
      </c>
      <c r="G65" s="138">
        <v>0</v>
      </c>
      <c r="H65" s="138">
        <v>0</v>
      </c>
      <c r="I65" s="138">
        <v>0</v>
      </c>
      <c r="J65" s="138">
        <v>0</v>
      </c>
      <c r="K65" s="138">
        <v>0</v>
      </c>
      <c r="L65" s="138">
        <v>0</v>
      </c>
      <c r="M65" s="138">
        <v>0</v>
      </c>
      <c r="N65" s="138">
        <v>0</v>
      </c>
      <c r="O65" s="138">
        <v>0</v>
      </c>
      <c r="P65" s="138">
        <v>0</v>
      </c>
      <c r="Q65" s="138">
        <v>0</v>
      </c>
      <c r="R65" s="138">
        <v>0</v>
      </c>
      <c r="S65" s="138">
        <v>0</v>
      </c>
      <c r="T65" s="138">
        <v>0</v>
      </c>
      <c r="U65" s="138">
        <v>0</v>
      </c>
      <c r="V65" s="138">
        <v>0</v>
      </c>
      <c r="W65" s="138">
        <v>0</v>
      </c>
      <c r="X65" s="138">
        <v>0</v>
      </c>
      <c r="Y65" s="138">
        <v>0</v>
      </c>
      <c r="Z65" s="138">
        <v>0</v>
      </c>
      <c r="AA65" s="138">
        <v>0</v>
      </c>
      <c r="AB65" s="138">
        <v>0</v>
      </c>
      <c r="AC65" s="138">
        <v>0</v>
      </c>
      <c r="AD65" s="138">
        <v>0</v>
      </c>
      <c r="AE65" s="138">
        <v>0</v>
      </c>
      <c r="AF65" s="138">
        <v>0</v>
      </c>
      <c r="AG65" s="138">
        <v>0</v>
      </c>
      <c r="AH65" s="138">
        <v>0</v>
      </c>
      <c r="AI65" s="138">
        <v>0</v>
      </c>
      <c r="AJ65" s="138">
        <v>0</v>
      </c>
      <c r="AK65" s="138">
        <v>0</v>
      </c>
      <c r="AL65" s="138">
        <v>0</v>
      </c>
      <c r="AM65" s="138">
        <v>1476.5826158816408</v>
      </c>
      <c r="AN65" s="138">
        <v>1419.4977213333182</v>
      </c>
      <c r="AO65" s="138">
        <v>1442.5822557528834</v>
      </c>
      <c r="AP65" s="138">
        <v>1923.9636040179921</v>
      </c>
      <c r="AQ65" s="138">
        <v>2021.7891508317316</v>
      </c>
      <c r="AR65" s="138">
        <v>2028.8529799603514</v>
      </c>
      <c r="AS65" s="138">
        <v>1989.8359346817226</v>
      </c>
      <c r="AT65" s="138">
        <v>1823.1678227577991</v>
      </c>
      <c r="AU65" s="138">
        <v>1430.0932501584964</v>
      </c>
      <c r="AV65" s="138">
        <v>1227.8420717406968</v>
      </c>
      <c r="AW65" s="138">
        <v>1147.8387274045745</v>
      </c>
      <c r="AX65" s="138">
        <v>137.56302450885809</v>
      </c>
      <c r="AY65" s="138">
        <v>60.616276359847568</v>
      </c>
      <c r="AZ65" s="138">
        <v>157.38690254456492</v>
      </c>
      <c r="BA65" s="138">
        <v>42.065600668418909</v>
      </c>
      <c r="BB65" s="138">
        <v>42.976147021269952</v>
      </c>
      <c r="BC65" s="138">
        <v>104.58634973169414</v>
      </c>
      <c r="BD65" s="138">
        <v>104.26994220426077</v>
      </c>
      <c r="BE65" s="138">
        <v>105.83531435236226</v>
      </c>
      <c r="BF65" s="138">
        <v>105.02582305713543</v>
      </c>
      <c r="BG65" s="138">
        <v>117.10641812689524</v>
      </c>
      <c r="BH65" s="138">
        <v>61.405050924750817</v>
      </c>
      <c r="BI65" s="138">
        <v>57.044015184959918</v>
      </c>
      <c r="BJ65" s="138">
        <v>60.880875169649009</v>
      </c>
      <c r="BK65" s="138">
        <v>57.204196020976624</v>
      </c>
      <c r="BL65" s="138">
        <v>59.191425484823078</v>
      </c>
      <c r="BM65" s="138">
        <v>59.037086795649934</v>
      </c>
      <c r="BN65" s="138">
        <v>54.998405040369818</v>
      </c>
      <c r="BO65" s="138">
        <v>57.792597359548061</v>
      </c>
      <c r="BP65" s="138">
        <v>66.939153664184346</v>
      </c>
      <c r="BQ65" s="138">
        <v>58.70822590823245</v>
      </c>
      <c r="BR65" s="138">
        <v>5.7909705186914566</v>
      </c>
      <c r="BS65" s="138">
        <v>0</v>
      </c>
      <c r="BT65" s="138">
        <v>0</v>
      </c>
      <c r="BU65" s="138">
        <v>0</v>
      </c>
      <c r="BV65" s="138">
        <v>0</v>
      </c>
      <c r="BW65" s="138">
        <v>0</v>
      </c>
      <c r="BX65" s="138">
        <v>49.193410298975813</v>
      </c>
      <c r="BY65" s="138">
        <v>33</v>
      </c>
      <c r="BZ65" s="138">
        <v>0</v>
      </c>
      <c r="CA65" s="138">
        <v>0</v>
      </c>
      <c r="CB65" s="138">
        <v>0</v>
      </c>
      <c r="CC65" s="139">
        <v>0</v>
      </c>
    </row>
    <row r="66" spans="1:81" x14ac:dyDescent="0.4">
      <c r="A66" s="132"/>
      <c r="B66" s="49" t="s">
        <v>270</v>
      </c>
      <c r="C66" s="137" t="s">
        <v>227</v>
      </c>
      <c r="D66" s="138">
        <v>0</v>
      </c>
      <c r="E66" s="138">
        <v>0</v>
      </c>
      <c r="F66" s="138">
        <v>0</v>
      </c>
      <c r="G66" s="138">
        <v>0</v>
      </c>
      <c r="H66" s="138">
        <v>0</v>
      </c>
      <c r="I66" s="138">
        <v>0</v>
      </c>
      <c r="J66" s="138">
        <v>0</v>
      </c>
      <c r="K66" s="138">
        <v>0</v>
      </c>
      <c r="L66" s="138">
        <v>0</v>
      </c>
      <c r="M66" s="138">
        <v>0</v>
      </c>
      <c r="N66" s="138">
        <v>0</v>
      </c>
      <c r="O66" s="138">
        <v>0</v>
      </c>
      <c r="P66" s="138">
        <v>0</v>
      </c>
      <c r="Q66" s="138">
        <v>0</v>
      </c>
      <c r="R66" s="138">
        <v>0</v>
      </c>
      <c r="S66" s="138">
        <v>0</v>
      </c>
      <c r="T66" s="138">
        <v>0</v>
      </c>
      <c r="U66" s="138">
        <v>0</v>
      </c>
      <c r="V66" s="138">
        <v>0</v>
      </c>
      <c r="W66" s="138">
        <v>0</v>
      </c>
      <c r="X66" s="138">
        <v>0</v>
      </c>
      <c r="Y66" s="138">
        <v>0</v>
      </c>
      <c r="Z66" s="138">
        <v>0</v>
      </c>
      <c r="AA66" s="138">
        <v>0</v>
      </c>
      <c r="AB66" s="138">
        <v>0</v>
      </c>
      <c r="AC66" s="138">
        <v>0</v>
      </c>
      <c r="AD66" s="138">
        <v>0</v>
      </c>
      <c r="AE66" s="138">
        <v>0</v>
      </c>
      <c r="AF66" s="138">
        <v>0</v>
      </c>
      <c r="AG66" s="138">
        <v>0</v>
      </c>
      <c r="AH66" s="138">
        <v>0</v>
      </c>
      <c r="AI66" s="138">
        <v>0</v>
      </c>
      <c r="AJ66" s="138">
        <v>0</v>
      </c>
      <c r="AK66" s="138">
        <v>0</v>
      </c>
      <c r="AL66" s="138">
        <v>0</v>
      </c>
      <c r="AM66" s="138">
        <v>0</v>
      </c>
      <c r="AN66" s="138">
        <v>0</v>
      </c>
      <c r="AO66" s="138">
        <v>0</v>
      </c>
      <c r="AP66" s="138">
        <v>0</v>
      </c>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0</v>
      </c>
      <c r="BK66" s="138">
        <v>0</v>
      </c>
      <c r="BL66" s="138">
        <v>0</v>
      </c>
      <c r="BM66" s="138">
        <v>0</v>
      </c>
      <c r="BN66" s="138">
        <v>0</v>
      </c>
      <c r="BO66" s="138">
        <v>0</v>
      </c>
      <c r="BP66" s="138">
        <v>0</v>
      </c>
      <c r="BQ66" s="138">
        <v>0</v>
      </c>
      <c r="BR66" s="138">
        <v>0</v>
      </c>
      <c r="BS66" s="138">
        <v>0</v>
      </c>
      <c r="BT66" s="138">
        <v>0</v>
      </c>
      <c r="BU66" s="138">
        <v>0</v>
      </c>
      <c r="BV66" s="138">
        <v>6.8094348465978634</v>
      </c>
      <c r="BW66" s="138">
        <v>7.6479909964855732</v>
      </c>
      <c r="BX66" s="138">
        <v>0.25503090843087561</v>
      </c>
      <c r="BY66" s="138">
        <v>0.35451893151083458</v>
      </c>
      <c r="BZ66" s="138">
        <v>0.46069676728809439</v>
      </c>
      <c r="CA66" s="138">
        <v>0.5563358282806965</v>
      </c>
      <c r="CB66" s="138">
        <v>0.64238731217216194</v>
      </c>
      <c r="CC66" s="139">
        <v>0.71951495276155542</v>
      </c>
    </row>
    <row r="67" spans="1:81" x14ac:dyDescent="0.4">
      <c r="A67" s="132"/>
      <c r="B67" s="49" t="s">
        <v>271</v>
      </c>
      <c r="C67" s="137" t="s">
        <v>227</v>
      </c>
      <c r="D67" s="138">
        <v>0</v>
      </c>
      <c r="E67" s="138">
        <v>0</v>
      </c>
      <c r="F67" s="138">
        <v>0</v>
      </c>
      <c r="G67" s="138">
        <v>0</v>
      </c>
      <c r="H67" s="138">
        <v>0</v>
      </c>
      <c r="I67" s="138">
        <v>0</v>
      </c>
      <c r="J67" s="138">
        <v>0</v>
      </c>
      <c r="K67" s="138">
        <v>0</v>
      </c>
      <c r="L67" s="138">
        <v>0</v>
      </c>
      <c r="M67" s="138">
        <v>0</v>
      </c>
      <c r="N67" s="138">
        <v>0</v>
      </c>
      <c r="O67" s="138">
        <v>0</v>
      </c>
      <c r="P67" s="138">
        <v>0</v>
      </c>
      <c r="Q67" s="138">
        <v>0</v>
      </c>
      <c r="R67" s="138">
        <v>0</v>
      </c>
      <c r="S67" s="138">
        <v>0</v>
      </c>
      <c r="T67" s="138">
        <v>0</v>
      </c>
      <c r="U67" s="138">
        <v>0</v>
      </c>
      <c r="V67" s="138">
        <v>0</v>
      </c>
      <c r="W67" s="138">
        <v>0</v>
      </c>
      <c r="X67" s="138">
        <v>0</v>
      </c>
      <c r="Y67" s="138">
        <v>0</v>
      </c>
      <c r="Z67" s="138">
        <v>0</v>
      </c>
      <c r="AA67" s="138">
        <v>0</v>
      </c>
      <c r="AB67" s="138">
        <v>0</v>
      </c>
      <c r="AC67" s="138">
        <v>0</v>
      </c>
      <c r="AD67" s="138">
        <v>0</v>
      </c>
      <c r="AE67" s="138">
        <v>0</v>
      </c>
      <c r="AF67" s="138">
        <v>0</v>
      </c>
      <c r="AG67" s="138">
        <v>0</v>
      </c>
      <c r="AH67" s="138">
        <v>0</v>
      </c>
      <c r="AI67" s="138">
        <v>0</v>
      </c>
      <c r="AJ67" s="138">
        <v>0</v>
      </c>
      <c r="AK67" s="138">
        <v>0</v>
      </c>
      <c r="AL67" s="138">
        <v>0</v>
      </c>
      <c r="AM67" s="138">
        <v>0</v>
      </c>
      <c r="AN67" s="138">
        <v>0</v>
      </c>
      <c r="AO67" s="138">
        <v>0</v>
      </c>
      <c r="AP67" s="138">
        <v>0</v>
      </c>
      <c r="AQ67" s="138">
        <v>33.696485847195525</v>
      </c>
      <c r="AR67" s="138">
        <v>33.889526391319897</v>
      </c>
      <c r="AS67" s="138">
        <v>31.451569041333869</v>
      </c>
      <c r="AT67" s="138">
        <v>36.812102691177664</v>
      </c>
      <c r="AU67" s="138">
        <v>41.56242841497766</v>
      </c>
      <c r="AV67" s="138">
        <v>40.290352633165654</v>
      </c>
      <c r="AW67" s="138">
        <v>40.832751572906588</v>
      </c>
      <c r="AX67" s="138">
        <v>38.576111147896533</v>
      </c>
      <c r="AY67" s="138">
        <v>36.568480330697028</v>
      </c>
      <c r="AZ67" s="138">
        <v>35.48623132577557</v>
      </c>
      <c r="BA67" s="138">
        <v>32.34844691401414</v>
      </c>
      <c r="BB67" s="138">
        <v>29.250839029995475</v>
      </c>
      <c r="BC67" s="138">
        <v>27.621888820805463</v>
      </c>
      <c r="BD67" s="138">
        <v>69.070277237455244</v>
      </c>
      <c r="BE67" s="138">
        <v>93.564553268030394</v>
      </c>
      <c r="BF67" s="138">
        <v>165.99781444850498</v>
      </c>
      <c r="BG67" s="138">
        <v>177.05953946650274</v>
      </c>
      <c r="BH67" s="138">
        <v>170.65891676428362</v>
      </c>
      <c r="BI67" s="138">
        <v>167.7622747066365</v>
      </c>
      <c r="BJ67" s="138">
        <v>162.49917327781583</v>
      </c>
      <c r="BK67" s="138">
        <v>161.93907702400494</v>
      </c>
      <c r="BL67" s="138">
        <v>170.75995930098756</v>
      </c>
      <c r="BM67" s="138">
        <v>175.03793682286434</v>
      </c>
      <c r="BN67" s="138">
        <v>162.08872143479891</v>
      </c>
      <c r="BO67" s="138">
        <v>56.15876225876098</v>
      </c>
      <c r="BP67" s="138">
        <v>46.663762156114792</v>
      </c>
      <c r="BQ67" s="138">
        <v>43.581464420717275</v>
      </c>
      <c r="BR67" s="138">
        <v>39.207186799748634</v>
      </c>
      <c r="BS67" s="138">
        <v>34.595560288989205</v>
      </c>
      <c r="BT67" s="138">
        <v>31.264547993368552</v>
      </c>
      <c r="BU67" s="138">
        <v>28.218354829371734</v>
      </c>
      <c r="BV67" s="138">
        <v>26.73435919800205</v>
      </c>
      <c r="BW67" s="138">
        <v>27.301771928982628</v>
      </c>
      <c r="BX67" s="138">
        <v>27.654654137452304</v>
      </c>
      <c r="BY67" s="138">
        <v>30.034742368121346</v>
      </c>
      <c r="BZ67" s="138">
        <v>28.228369405584097</v>
      </c>
      <c r="CA67" s="138">
        <v>27.484498195453209</v>
      </c>
      <c r="CB67" s="138">
        <v>26.766636237087134</v>
      </c>
      <c r="CC67" s="139">
        <v>26.101708925042274</v>
      </c>
    </row>
    <row r="68" spans="1:81" x14ac:dyDescent="0.4">
      <c r="A68" s="132"/>
      <c r="B68" s="49" t="s">
        <v>272</v>
      </c>
      <c r="C68" s="137" t="s">
        <v>221</v>
      </c>
      <c r="D68" s="138">
        <v>530.92312860340041</v>
      </c>
      <c r="E68" s="138">
        <v>653.87374785892462</v>
      </c>
      <c r="F68" s="138">
        <v>564.82996512203863</v>
      </c>
      <c r="G68" s="138">
        <v>458.20698240114035</v>
      </c>
      <c r="H68" s="138">
        <v>760.5823108775686</v>
      </c>
      <c r="I68" s="138">
        <v>617.17675180561753</v>
      </c>
      <c r="J68" s="138">
        <v>427.74241005771307</v>
      </c>
      <c r="K68" s="138">
        <v>411.29077890164717</v>
      </c>
      <c r="L68" s="138">
        <v>515.18489151523875</v>
      </c>
      <c r="M68" s="138">
        <v>598.5209479120341</v>
      </c>
      <c r="N68" s="138">
        <v>1136.7662957981302</v>
      </c>
      <c r="O68" s="138">
        <v>959.35994207093279</v>
      </c>
      <c r="P68" s="138">
        <v>677.69838450964812</v>
      </c>
      <c r="Q68" s="138">
        <v>785.83148717260337</v>
      </c>
      <c r="R68" s="138">
        <v>1353.7850849759068</v>
      </c>
      <c r="S68" s="138">
        <v>1333.7526546352076</v>
      </c>
      <c r="T68" s="138">
        <v>885.16370770003925</v>
      </c>
      <c r="U68" s="138">
        <v>920.25423157857472</v>
      </c>
      <c r="V68" s="138">
        <v>1393.4268683802379</v>
      </c>
      <c r="W68" s="138">
        <v>2107.8945900659187</v>
      </c>
      <c r="X68" s="138">
        <v>2029.2331361138101</v>
      </c>
      <c r="Y68" s="138">
        <v>1956.4985775991511</v>
      </c>
      <c r="Z68" s="138">
        <v>2107.210872319406</v>
      </c>
      <c r="AA68" s="138">
        <v>3118.556399305503</v>
      </c>
      <c r="AB68" s="138">
        <v>2510.5769999041358</v>
      </c>
      <c r="AC68" s="138">
        <v>1921.090109024994</v>
      </c>
      <c r="AD68" s="138">
        <v>1964.150387755418</v>
      </c>
      <c r="AE68" s="138">
        <v>3348.4070191239139</v>
      </c>
      <c r="AF68" s="138">
        <v>3614.9723450788924</v>
      </c>
      <c r="AG68" s="138">
        <v>3575.8657487674518</v>
      </c>
      <c r="AH68" s="138">
        <v>3230.2483453323175</v>
      </c>
      <c r="AI68" s="138">
        <v>2856.2006484923145</v>
      </c>
      <c r="AJ68" s="138">
        <v>4700.0527007688324</v>
      </c>
      <c r="AK68" s="138">
        <v>5654.0485367208066</v>
      </c>
      <c r="AL68" s="138">
        <v>4641.3772662338579</v>
      </c>
      <c r="AM68" s="138">
        <v>4420.8883519496321</v>
      </c>
      <c r="AN68" s="138">
        <v>4409.3846540629447</v>
      </c>
      <c r="AO68" s="138">
        <v>4205.9875309932695</v>
      </c>
      <c r="AP68" s="138">
        <v>4407.0711880676336</v>
      </c>
      <c r="AQ68" s="138">
        <v>3533.1439340501456</v>
      </c>
      <c r="AR68" s="138">
        <v>2500.4709257307559</v>
      </c>
      <c r="AS68" s="138">
        <v>1537.7930167069781</v>
      </c>
      <c r="AT68" s="138">
        <v>1685.2968107838938</v>
      </c>
      <c r="AU68" s="138">
        <v>2936.7541690178605</v>
      </c>
      <c r="AV68" s="138">
        <v>3141.2733216729089</v>
      </c>
      <c r="AW68" s="138">
        <v>2877.0238053606818</v>
      </c>
      <c r="AX68" s="138">
        <v>2234.5101472230554</v>
      </c>
      <c r="AY68" s="138">
        <v>1839.9077116457788</v>
      </c>
      <c r="AZ68" s="138">
        <v>947.05956035469148</v>
      </c>
      <c r="BA68" s="138">
        <v>0</v>
      </c>
      <c r="BB68" s="138">
        <v>0</v>
      </c>
      <c r="BC68" s="138">
        <v>0</v>
      </c>
      <c r="BD68" s="138">
        <v>0</v>
      </c>
      <c r="BE68" s="138">
        <v>0</v>
      </c>
      <c r="BF68" s="138">
        <v>0</v>
      </c>
      <c r="BG68" s="138">
        <v>0</v>
      </c>
      <c r="BH68" s="138">
        <v>0</v>
      </c>
      <c r="BI68" s="138">
        <v>0</v>
      </c>
      <c r="BJ68" s="138">
        <v>0</v>
      </c>
      <c r="BK68" s="138">
        <v>0</v>
      </c>
      <c r="BL68" s="138">
        <v>0</v>
      </c>
      <c r="BM68" s="138">
        <v>0</v>
      </c>
      <c r="BN68" s="138">
        <v>0</v>
      </c>
      <c r="BO68" s="138">
        <v>0</v>
      </c>
      <c r="BP68" s="138">
        <v>0</v>
      </c>
      <c r="BQ68" s="138">
        <v>0</v>
      </c>
      <c r="BR68" s="138">
        <v>0</v>
      </c>
      <c r="BS68" s="138">
        <v>0</v>
      </c>
      <c r="BT68" s="138">
        <v>0</v>
      </c>
      <c r="BU68" s="138">
        <v>0</v>
      </c>
      <c r="BV68" s="138">
        <v>0</v>
      </c>
      <c r="BW68" s="138">
        <v>0</v>
      </c>
      <c r="BX68" s="138">
        <v>0</v>
      </c>
      <c r="BY68" s="138">
        <v>0</v>
      </c>
      <c r="BZ68" s="138">
        <v>0</v>
      </c>
      <c r="CA68" s="138">
        <v>0</v>
      </c>
      <c r="CB68" s="138">
        <v>0</v>
      </c>
      <c r="CC68" s="139">
        <v>0</v>
      </c>
    </row>
    <row r="69" spans="1:81" x14ac:dyDescent="0.4">
      <c r="A69" s="132"/>
      <c r="B69" s="13" t="s">
        <v>273</v>
      </c>
      <c r="C69" s="137"/>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f t="shared" ref="BQ69:CC69" si="13">SUM(BQ70:BQ71)</f>
        <v>6.8776330409979547</v>
      </c>
      <c r="BR69" s="138">
        <f t="shared" si="13"/>
        <v>65.032980700427473</v>
      </c>
      <c r="BS69" s="138">
        <f t="shared" si="13"/>
        <v>563.93588963443779</v>
      </c>
      <c r="BT69" s="138">
        <f t="shared" si="13"/>
        <v>1777.7594772409561</v>
      </c>
      <c r="BU69" s="138">
        <f t="shared" si="13"/>
        <v>3660.3688259460196</v>
      </c>
      <c r="BV69" s="138">
        <f t="shared" si="13"/>
        <v>8758.4227512548532</v>
      </c>
      <c r="BW69" s="138">
        <f t="shared" si="13"/>
        <v>19367.058224900247</v>
      </c>
      <c r="BX69" s="138">
        <f t="shared" si="13"/>
        <v>37546.837931095906</v>
      </c>
      <c r="BY69" s="138">
        <f t="shared" si="13"/>
        <v>41272.762496459989</v>
      </c>
      <c r="BZ69" s="138">
        <f t="shared" si="13"/>
        <v>42282.223228257521</v>
      </c>
      <c r="CA69" s="138">
        <f t="shared" si="13"/>
        <v>45116.758833053726</v>
      </c>
      <c r="CB69" s="138">
        <f t="shared" si="13"/>
        <v>50225.680617953556</v>
      </c>
      <c r="CC69" s="139">
        <f t="shared" si="13"/>
        <v>57845.172545618421</v>
      </c>
    </row>
    <row r="70" spans="1:81" x14ac:dyDescent="0.4">
      <c r="A70" s="132"/>
      <c r="B70" s="147" t="s">
        <v>274</v>
      </c>
      <c r="C70" s="137" t="s">
        <v>227</v>
      </c>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v>0.92021983917195227</v>
      </c>
      <c r="BR70" s="138">
        <v>6.3809048431644051</v>
      </c>
      <c r="BS70" s="138">
        <v>38.799621227231796</v>
      </c>
      <c r="BT70" s="138">
        <v>776.22757848751155</v>
      </c>
      <c r="BU70" s="138">
        <v>2199.8844709713321</v>
      </c>
      <c r="BV70" s="138">
        <v>6643.0416548690573</v>
      </c>
      <c r="BW70" s="138">
        <v>12256.651214283786</v>
      </c>
      <c r="BX70" s="138">
        <v>21425.172553318207</v>
      </c>
      <c r="BY70" s="138">
        <v>23708.125537946838</v>
      </c>
      <c r="BZ70" s="138">
        <v>26000.730765893626</v>
      </c>
      <c r="CA70" s="138">
        <v>29617.343216329562</v>
      </c>
      <c r="CB70" s="138">
        <v>34246.086835552946</v>
      </c>
      <c r="CC70" s="139">
        <v>40702.361035829788</v>
      </c>
    </row>
    <row r="71" spans="1:81" x14ac:dyDescent="0.4">
      <c r="A71" s="132"/>
      <c r="B71" s="147" t="s">
        <v>275</v>
      </c>
      <c r="C71" s="137" t="s">
        <v>227</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5.957413201826002</v>
      </c>
      <c r="BR71" s="138">
        <v>58.652075857263071</v>
      </c>
      <c r="BS71" s="138">
        <v>525.13626840720599</v>
      </c>
      <c r="BT71" s="138">
        <v>1001.5318987534447</v>
      </c>
      <c r="BU71" s="138">
        <v>1460.4843549746872</v>
      </c>
      <c r="BV71" s="138">
        <v>2115.3810963857968</v>
      </c>
      <c r="BW71" s="138">
        <v>7110.40701061646</v>
      </c>
      <c r="BX71" s="138">
        <v>16121.665377777699</v>
      </c>
      <c r="BY71" s="138">
        <v>17564.636958513151</v>
      </c>
      <c r="BZ71" s="138">
        <v>16281.492462363894</v>
      </c>
      <c r="CA71" s="138">
        <v>15499.415616724167</v>
      </c>
      <c r="CB71" s="138">
        <v>15979.593782400609</v>
      </c>
      <c r="CC71" s="139">
        <v>17142.811509788637</v>
      </c>
    </row>
    <row r="72" spans="1:81" x14ac:dyDescent="0.4">
      <c r="A72" s="132"/>
      <c r="B72" s="49" t="s">
        <v>276</v>
      </c>
      <c r="C72" s="137" t="s">
        <v>218</v>
      </c>
      <c r="D72" s="138">
        <v>0</v>
      </c>
      <c r="E72" s="138">
        <v>0</v>
      </c>
      <c r="F72" s="138">
        <v>0</v>
      </c>
      <c r="G72" s="138">
        <v>0</v>
      </c>
      <c r="H72" s="138">
        <v>0</v>
      </c>
      <c r="I72" s="138">
        <v>0</v>
      </c>
      <c r="J72" s="138">
        <v>0</v>
      </c>
      <c r="K72" s="138">
        <v>0</v>
      </c>
      <c r="L72" s="138">
        <v>0</v>
      </c>
      <c r="M72" s="138">
        <v>0</v>
      </c>
      <c r="N72" s="138">
        <v>0</v>
      </c>
      <c r="O72" s="138">
        <v>0</v>
      </c>
      <c r="P72" s="138">
        <v>0</v>
      </c>
      <c r="Q72" s="138">
        <v>0</v>
      </c>
      <c r="R72" s="138">
        <v>0</v>
      </c>
      <c r="S72" s="138">
        <v>0</v>
      </c>
      <c r="T72" s="138">
        <v>0</v>
      </c>
      <c r="U72" s="138">
        <v>0</v>
      </c>
      <c r="V72" s="138">
        <v>0</v>
      </c>
      <c r="W72" s="138">
        <v>0</v>
      </c>
      <c r="X72" s="138">
        <v>0</v>
      </c>
      <c r="Y72" s="138">
        <v>0</v>
      </c>
      <c r="Z72" s="138">
        <v>0</v>
      </c>
      <c r="AA72" s="138">
        <v>0</v>
      </c>
      <c r="AB72" s="138">
        <v>0</v>
      </c>
      <c r="AC72" s="138">
        <v>0</v>
      </c>
      <c r="AD72" s="138">
        <v>0</v>
      </c>
      <c r="AE72" s="138">
        <v>0</v>
      </c>
      <c r="AF72" s="138">
        <v>0</v>
      </c>
      <c r="AG72" s="138">
        <v>0</v>
      </c>
      <c r="AH72" s="138">
        <v>0</v>
      </c>
      <c r="AI72" s="138">
        <v>0</v>
      </c>
      <c r="AJ72" s="138">
        <v>0</v>
      </c>
      <c r="AK72" s="138">
        <v>0</v>
      </c>
      <c r="AL72" s="138">
        <v>0</v>
      </c>
      <c r="AM72" s="138">
        <v>0</v>
      </c>
      <c r="AN72" s="138">
        <v>0</v>
      </c>
      <c r="AO72" s="138">
        <v>0</v>
      </c>
      <c r="AP72" s="138">
        <v>0</v>
      </c>
      <c r="AQ72" s="138">
        <v>0</v>
      </c>
      <c r="AR72" s="138">
        <v>0</v>
      </c>
      <c r="AS72" s="138">
        <v>0</v>
      </c>
      <c r="AT72" s="138">
        <v>0</v>
      </c>
      <c r="AU72" s="138">
        <v>0</v>
      </c>
      <c r="AV72" s="138">
        <v>0</v>
      </c>
      <c r="AW72" s="138">
        <v>4.5286505178329189E-2</v>
      </c>
      <c r="AX72" s="138">
        <v>2.9232142708132347E-2</v>
      </c>
      <c r="AY72" s="138">
        <v>0</v>
      </c>
      <c r="AZ72" s="138">
        <v>1.4513136505134059E-2</v>
      </c>
      <c r="BA72" s="138">
        <v>1.9414892616193342E-2</v>
      </c>
      <c r="BB72" s="138">
        <v>0</v>
      </c>
      <c r="BC72" s="138">
        <v>9.507849975608558E-2</v>
      </c>
      <c r="BD72" s="138">
        <v>94.518368206471251</v>
      </c>
      <c r="BE72" s="138">
        <v>10.007572586840398</v>
      </c>
      <c r="BF72" s="138">
        <v>0.85220953566361302</v>
      </c>
      <c r="BG72" s="138">
        <v>0.70209264401131766</v>
      </c>
      <c r="BH72" s="138">
        <v>0.61262248480739767</v>
      </c>
      <c r="BI72" s="138">
        <v>0.69565872176780386</v>
      </c>
      <c r="BJ72" s="138">
        <v>0.52628134313318808</v>
      </c>
      <c r="BK72" s="138">
        <v>0.26316366491538212</v>
      </c>
      <c r="BL72" s="138">
        <v>0</v>
      </c>
      <c r="BM72" s="138">
        <v>0.36756781436933561</v>
      </c>
      <c r="BN72" s="138">
        <v>0.11330225889570926</v>
      </c>
      <c r="BO72" s="138">
        <v>0</v>
      </c>
      <c r="BP72" s="138">
        <v>0</v>
      </c>
      <c r="BQ72" s="138">
        <v>2.478661297845804E-4</v>
      </c>
      <c r="BR72" s="138">
        <v>0.1158194103738291</v>
      </c>
      <c r="BS72" s="138">
        <v>0.27571675862912298</v>
      </c>
      <c r="BT72" s="138">
        <v>0.26905807223208733</v>
      </c>
      <c r="BU72" s="138">
        <v>0.39660372212750206</v>
      </c>
      <c r="BV72" s="138">
        <v>0.21533050781685831</v>
      </c>
      <c r="BW72" s="138">
        <v>0.3160049222074458</v>
      </c>
      <c r="BX72" s="138">
        <v>0.35419255415262585</v>
      </c>
      <c r="BY72" s="138">
        <v>0.24</v>
      </c>
      <c r="BZ72" s="138">
        <v>0.24033648827618359</v>
      </c>
      <c r="CA72" s="138">
        <v>0.23556557617582904</v>
      </c>
      <c r="CB72" s="138">
        <v>0.23074876968581878</v>
      </c>
      <c r="CC72" s="139">
        <v>0.22591642053640271</v>
      </c>
    </row>
    <row r="73" spans="1:81" ht="26.1" customHeight="1" x14ac:dyDescent="0.4">
      <c r="A73" s="132"/>
      <c r="B73" s="49" t="s">
        <v>277</v>
      </c>
      <c r="C73" s="137" t="s">
        <v>218</v>
      </c>
      <c r="D73" s="138">
        <v>3003.907174992924</v>
      </c>
      <c r="E73" s="138">
        <v>2853.886462009265</v>
      </c>
      <c r="F73" s="138">
        <v>2701.2162449659845</v>
      </c>
      <c r="G73" s="138">
        <v>2458.2185407196316</v>
      </c>
      <c r="H73" s="138">
        <v>2463.3785292601847</v>
      </c>
      <c r="I73" s="138">
        <v>2299.1224042488548</v>
      </c>
      <c r="J73" s="138">
        <v>2362.1189141403647</v>
      </c>
      <c r="K73" s="138">
        <v>2315.8028570003576</v>
      </c>
      <c r="L73" s="138">
        <v>2193.8495380313993</v>
      </c>
      <c r="M73" s="138">
        <v>2139.5945697012871</v>
      </c>
      <c r="N73" s="138">
        <v>2312.6520795083416</v>
      </c>
      <c r="O73" s="138">
        <v>2271.3247315855979</v>
      </c>
      <c r="P73" s="138">
        <v>2149.7849415902083</v>
      </c>
      <c r="Q73" s="138">
        <v>2242.7587347405429</v>
      </c>
      <c r="R73" s="138">
        <v>2138.7705451014713</v>
      </c>
      <c r="S73" s="138">
        <v>2269.0312189537049</v>
      </c>
      <c r="T73" s="138">
        <v>2176.4381587992057</v>
      </c>
      <c r="U73" s="138">
        <v>2261.3564349156436</v>
      </c>
      <c r="V73" s="138">
        <v>2107.0465034000022</v>
      </c>
      <c r="W73" s="138">
        <v>2092.3062159405335</v>
      </c>
      <c r="X73" s="138">
        <v>2052.2739016495711</v>
      </c>
      <c r="Y73" s="138">
        <v>1918.0151280004266</v>
      </c>
      <c r="Z73" s="138">
        <v>1793.370955165452</v>
      </c>
      <c r="AA73" s="138">
        <v>1780.7295730370183</v>
      </c>
      <c r="AB73" s="138">
        <v>1797.385829199661</v>
      </c>
      <c r="AC73" s="138">
        <v>1809.7465556901548</v>
      </c>
      <c r="AD73" s="138">
        <v>1870.3835386524024</v>
      </c>
      <c r="AE73" s="138">
        <v>1901.963866843937</v>
      </c>
      <c r="AF73" s="138">
        <v>1829.9776260773424</v>
      </c>
      <c r="AG73" s="138">
        <v>1760.5633924462461</v>
      </c>
      <c r="AH73" s="138">
        <v>1737.7918313496646</v>
      </c>
      <c r="AI73" s="138">
        <v>1640.2377384144224</v>
      </c>
      <c r="AJ73" s="138">
        <v>1556.8924571296759</v>
      </c>
      <c r="AK73" s="138">
        <v>1591.2392767857029</v>
      </c>
      <c r="AL73" s="138">
        <v>1559.5027614545761</v>
      </c>
      <c r="AM73" s="138">
        <v>1547.4585814439595</v>
      </c>
      <c r="AN73" s="138">
        <v>1520.0920480419784</v>
      </c>
      <c r="AO73" s="138">
        <v>1537.8720928301382</v>
      </c>
      <c r="AP73" s="138">
        <v>1499.5224919030586</v>
      </c>
      <c r="AQ73" s="138">
        <v>1441.7282158907228</v>
      </c>
      <c r="AR73" s="138">
        <v>1378.9512730522504</v>
      </c>
      <c r="AS73" s="138">
        <v>1343.7200615517927</v>
      </c>
      <c r="AT73" s="138">
        <v>1591.7644569076776</v>
      </c>
      <c r="AU73" s="138">
        <v>1770.0013295783704</v>
      </c>
      <c r="AV73" s="138">
        <v>2066.3100804431469</v>
      </c>
      <c r="AW73" s="138">
        <v>2240.4766885740869</v>
      </c>
      <c r="AX73" s="138">
        <v>1972.0467746113795</v>
      </c>
      <c r="AY73" s="138">
        <v>2100.5677192123562</v>
      </c>
      <c r="AZ73" s="138">
        <v>2179.2877398987621</v>
      </c>
      <c r="BA73" s="138">
        <v>2084.1563641939952</v>
      </c>
      <c r="BB73" s="138">
        <v>2011.2136453928806</v>
      </c>
      <c r="BC73" s="138">
        <v>1989.5540541543305</v>
      </c>
      <c r="BD73" s="138">
        <v>2172.3568633479808</v>
      </c>
      <c r="BE73" s="138">
        <v>1898.9002778003546</v>
      </c>
      <c r="BF73" s="138">
        <v>0</v>
      </c>
      <c r="BG73" s="138">
        <v>0</v>
      </c>
      <c r="BH73" s="138">
        <v>0</v>
      </c>
      <c r="BI73" s="138">
        <v>0</v>
      </c>
      <c r="BJ73" s="138">
        <v>0</v>
      </c>
      <c r="BK73" s="138">
        <v>0</v>
      </c>
      <c r="BL73" s="138">
        <v>0</v>
      </c>
      <c r="BM73" s="138">
        <v>0</v>
      </c>
      <c r="BN73" s="138">
        <v>0</v>
      </c>
      <c r="BO73" s="138">
        <v>0</v>
      </c>
      <c r="BP73" s="138">
        <v>0</v>
      </c>
      <c r="BQ73" s="138">
        <v>0</v>
      </c>
      <c r="BR73" s="138">
        <v>0</v>
      </c>
      <c r="BS73" s="138">
        <v>0</v>
      </c>
      <c r="BT73" s="138">
        <v>0</v>
      </c>
      <c r="BU73" s="138">
        <v>0</v>
      </c>
      <c r="BV73" s="138">
        <v>0</v>
      </c>
      <c r="BW73" s="138">
        <v>0</v>
      </c>
      <c r="BX73" s="138">
        <v>0</v>
      </c>
      <c r="BY73" s="138">
        <v>0</v>
      </c>
      <c r="BZ73" s="138">
        <v>0</v>
      </c>
      <c r="CA73" s="138">
        <v>0</v>
      </c>
      <c r="CB73" s="138">
        <v>0</v>
      </c>
      <c r="CC73" s="139">
        <v>0</v>
      </c>
    </row>
    <row r="74" spans="1:81" x14ac:dyDescent="0.4">
      <c r="A74" s="132"/>
      <c r="B74" s="49" t="s">
        <v>278</v>
      </c>
      <c r="C74" s="137" t="s">
        <v>218</v>
      </c>
      <c r="D74" s="138">
        <v>0</v>
      </c>
      <c r="E74" s="138">
        <v>0</v>
      </c>
      <c r="F74" s="138">
        <v>0</v>
      </c>
      <c r="G74" s="138">
        <v>0</v>
      </c>
      <c r="H74" s="138">
        <v>0</v>
      </c>
      <c r="I74" s="138">
        <v>0</v>
      </c>
      <c r="J74" s="138">
        <v>0</v>
      </c>
      <c r="K74" s="138">
        <v>0</v>
      </c>
      <c r="L74" s="138">
        <v>0</v>
      </c>
      <c r="M74" s="138">
        <v>0</v>
      </c>
      <c r="N74" s="138">
        <v>0</v>
      </c>
      <c r="O74" s="138">
        <v>0</v>
      </c>
      <c r="P74" s="138">
        <v>0</v>
      </c>
      <c r="Q74" s="138">
        <v>0</v>
      </c>
      <c r="R74" s="138">
        <v>0</v>
      </c>
      <c r="S74" s="138">
        <v>0</v>
      </c>
      <c r="T74" s="138">
        <v>0</v>
      </c>
      <c r="U74" s="138">
        <v>0</v>
      </c>
      <c r="V74" s="138">
        <v>0</v>
      </c>
      <c r="W74" s="138">
        <v>0</v>
      </c>
      <c r="X74" s="138">
        <v>0</v>
      </c>
      <c r="Y74" s="138">
        <v>0</v>
      </c>
      <c r="Z74" s="138">
        <v>0</v>
      </c>
      <c r="AA74" s="138">
        <v>0</v>
      </c>
      <c r="AB74" s="138">
        <v>0</v>
      </c>
      <c r="AC74" s="138">
        <v>0</v>
      </c>
      <c r="AD74" s="138">
        <v>0</v>
      </c>
      <c r="AE74" s="138">
        <v>0</v>
      </c>
      <c r="AF74" s="138">
        <v>0</v>
      </c>
      <c r="AG74" s="138">
        <v>0</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8">
        <v>0</v>
      </c>
      <c r="AW74" s="138">
        <v>0</v>
      </c>
      <c r="AX74" s="138">
        <v>0</v>
      </c>
      <c r="AY74" s="138">
        <v>0</v>
      </c>
      <c r="AZ74" s="138">
        <v>0</v>
      </c>
      <c r="BA74" s="138">
        <v>308.43792736259155</v>
      </c>
      <c r="BB74" s="138">
        <v>309.46327615442021</v>
      </c>
      <c r="BC74" s="138">
        <v>1203.4973113458809</v>
      </c>
      <c r="BD74" s="138">
        <v>2722.3294516382512</v>
      </c>
      <c r="BE74" s="138">
        <v>2577.7233825209996</v>
      </c>
      <c r="BF74" s="138">
        <v>2558.7831367324115</v>
      </c>
      <c r="BG74" s="138">
        <v>2813.6524278190464</v>
      </c>
      <c r="BH74" s="138">
        <v>2802.2694798064072</v>
      </c>
      <c r="BI74" s="138">
        <v>2757.2391697743601</v>
      </c>
      <c r="BJ74" s="138">
        <v>2726.1414161549255</v>
      </c>
      <c r="BK74" s="138">
        <v>2724.0759631938627</v>
      </c>
      <c r="BL74" s="138">
        <v>3459.877527955568</v>
      </c>
      <c r="BM74" s="138">
        <v>3448.4711136225105</v>
      </c>
      <c r="BN74" s="138">
        <v>3417.0003604910644</v>
      </c>
      <c r="BO74" s="138">
        <v>2621.6030289508344</v>
      </c>
      <c r="BP74" s="138">
        <v>2562.9208924971608</v>
      </c>
      <c r="BQ74" s="138">
        <v>2512.8071750241565</v>
      </c>
      <c r="BR74" s="138">
        <v>2451.7880473682117</v>
      </c>
      <c r="BS74" s="138">
        <v>2381.6906316690847</v>
      </c>
      <c r="BT74" s="138">
        <v>2296.8798553707902</v>
      </c>
      <c r="BU74" s="138">
        <v>2228.1711534006113</v>
      </c>
      <c r="BV74" s="138">
        <v>2148.3339547921</v>
      </c>
      <c r="BW74" s="138">
        <v>2078.8405767652221</v>
      </c>
      <c r="BX74" s="138">
        <v>1966.9278710385065</v>
      </c>
      <c r="BY74" s="138">
        <v>1979.9470223019082</v>
      </c>
      <c r="BZ74" s="138">
        <v>2012.9130058219694</v>
      </c>
      <c r="CA74" s="138">
        <v>2012.7858930959833</v>
      </c>
      <c r="CB74" s="138">
        <v>2013.6795411343962</v>
      </c>
      <c r="CC74" s="139">
        <v>2012.3855881540155</v>
      </c>
    </row>
    <row r="75" spans="1:81" x14ac:dyDescent="0.4">
      <c r="A75" s="132"/>
      <c r="B75" s="49" t="s">
        <v>279</v>
      </c>
      <c r="C75" s="137" t="s">
        <v>227</v>
      </c>
      <c r="D75" s="138">
        <v>0</v>
      </c>
      <c r="E75" s="138">
        <v>0</v>
      </c>
      <c r="F75" s="138">
        <v>0</v>
      </c>
      <c r="G75" s="138">
        <v>0</v>
      </c>
      <c r="H75" s="138">
        <v>0</v>
      </c>
      <c r="I75" s="138">
        <v>0</v>
      </c>
      <c r="J75" s="138">
        <v>0</v>
      </c>
      <c r="K75" s="138">
        <v>0</v>
      </c>
      <c r="L75" s="138">
        <v>0</v>
      </c>
      <c r="M75" s="138">
        <v>0</v>
      </c>
      <c r="N75" s="138">
        <v>0</v>
      </c>
      <c r="O75" s="138">
        <v>0</v>
      </c>
      <c r="P75" s="138">
        <v>0</v>
      </c>
      <c r="Q75" s="138">
        <v>0</v>
      </c>
      <c r="R75" s="138">
        <v>0</v>
      </c>
      <c r="S75" s="138">
        <v>0</v>
      </c>
      <c r="T75" s="138">
        <v>0</v>
      </c>
      <c r="U75" s="138">
        <v>0</v>
      </c>
      <c r="V75" s="138">
        <v>0</v>
      </c>
      <c r="W75" s="138">
        <v>0</v>
      </c>
      <c r="X75" s="138">
        <v>0</v>
      </c>
      <c r="Y75" s="138">
        <v>0</v>
      </c>
      <c r="Z75" s="138">
        <v>0</v>
      </c>
      <c r="AA75" s="138">
        <v>0</v>
      </c>
      <c r="AB75" s="138">
        <v>0</v>
      </c>
      <c r="AC75" s="138">
        <v>0</v>
      </c>
      <c r="AD75" s="138">
        <v>0</v>
      </c>
      <c r="AE75" s="138">
        <v>0</v>
      </c>
      <c r="AF75" s="138">
        <v>0</v>
      </c>
      <c r="AG75" s="138">
        <v>0</v>
      </c>
      <c r="AH75" s="138">
        <v>0</v>
      </c>
      <c r="AI75" s="138">
        <v>0</v>
      </c>
      <c r="AJ75" s="138">
        <v>0</v>
      </c>
      <c r="AK75" s="138">
        <v>0</v>
      </c>
      <c r="AL75" s="138">
        <v>0</v>
      </c>
      <c r="AM75" s="138">
        <v>0</v>
      </c>
      <c r="AN75" s="138">
        <v>0</v>
      </c>
      <c r="AO75" s="138">
        <v>0</v>
      </c>
      <c r="AP75" s="138">
        <v>0</v>
      </c>
      <c r="AQ75" s="138">
        <v>0</v>
      </c>
      <c r="AR75" s="138">
        <v>76.522550591600321</v>
      </c>
      <c r="AS75" s="138">
        <v>53.704602523712289</v>
      </c>
      <c r="AT75" s="138">
        <v>20.791088104159343</v>
      </c>
      <c r="AU75" s="138">
        <v>7.8023397425420651</v>
      </c>
      <c r="AV75" s="138">
        <v>3.9637169205466392</v>
      </c>
      <c r="AW75" s="138">
        <v>2.2660670475771645</v>
      </c>
      <c r="AX75" s="138">
        <v>1.4478508329557314</v>
      </c>
      <c r="AY75" s="138">
        <v>2.6484136172649655</v>
      </c>
      <c r="AZ75" s="138">
        <v>0</v>
      </c>
      <c r="BA75" s="138">
        <v>0.36402923655362518</v>
      </c>
      <c r="BB75" s="138">
        <v>0.85315610382965534</v>
      </c>
      <c r="BC75" s="138">
        <v>0.34386724078450953</v>
      </c>
      <c r="BD75" s="138">
        <v>6.8475782940111543E-2</v>
      </c>
      <c r="BE75" s="138">
        <v>0.52457503635518676</v>
      </c>
      <c r="BF75" s="138">
        <v>0.51312616407914735</v>
      </c>
      <c r="BG75" s="138">
        <v>0.18653925897371831</v>
      </c>
      <c r="BH75" s="138">
        <v>0.1242381262896121</v>
      </c>
      <c r="BI75" s="138">
        <v>0</v>
      </c>
      <c r="BJ75" s="138">
        <v>0</v>
      </c>
      <c r="BK75" s="138">
        <v>0</v>
      </c>
      <c r="BL75" s="138">
        <v>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38">
        <v>0</v>
      </c>
      <c r="CB75" s="138">
        <v>0</v>
      </c>
      <c r="CC75" s="139">
        <v>0</v>
      </c>
    </row>
    <row r="76" spans="1:81" x14ac:dyDescent="0.4">
      <c r="A76" s="132"/>
      <c r="B76" s="49" t="s">
        <v>280</v>
      </c>
      <c r="C76" s="137" t="s">
        <v>218</v>
      </c>
      <c r="D76" s="138">
        <v>422.64275369086482</v>
      </c>
      <c r="E76" s="138">
        <v>783.28626045600345</v>
      </c>
      <c r="F76" s="138">
        <v>893.76035657546106</v>
      </c>
      <c r="G76" s="138">
        <v>857.59009543997206</v>
      </c>
      <c r="H76" s="138">
        <v>939.37591380774325</v>
      </c>
      <c r="I76" s="138">
        <v>1070.3290515547872</v>
      </c>
      <c r="J76" s="138">
        <v>1138.8301108542935</v>
      </c>
      <c r="K76" s="138">
        <v>1301.9841854402464</v>
      </c>
      <c r="L76" s="138">
        <v>1306.4497248951031</v>
      </c>
      <c r="M76" s="138">
        <v>1314.8609800587205</v>
      </c>
      <c r="N76" s="138">
        <v>1633.813906916341</v>
      </c>
      <c r="O76" s="138">
        <v>1701.2039068226804</v>
      </c>
      <c r="P76" s="138">
        <v>1703.2220988172944</v>
      </c>
      <c r="Q76" s="138">
        <v>1939.683230045875</v>
      </c>
      <c r="R76" s="138">
        <v>1924.6836014308628</v>
      </c>
      <c r="S76" s="138">
        <v>2264.901953769076</v>
      </c>
      <c r="T76" s="138">
        <v>2302.6084868455364</v>
      </c>
      <c r="U76" s="138">
        <v>2577.4600225920244</v>
      </c>
      <c r="V76" s="138">
        <v>2468.3053211282117</v>
      </c>
      <c r="W76" s="138">
        <v>2523.5845667428457</v>
      </c>
      <c r="X76" s="138">
        <v>2509.7976744311118</v>
      </c>
      <c r="Y76" s="138">
        <v>2446.0080564949262</v>
      </c>
      <c r="Z76" s="138">
        <v>0</v>
      </c>
      <c r="AA76" s="138">
        <v>0</v>
      </c>
      <c r="AB76" s="138">
        <v>0</v>
      </c>
      <c r="AC76" s="138">
        <v>0</v>
      </c>
      <c r="AD76" s="138">
        <v>0</v>
      </c>
      <c r="AE76" s="138">
        <v>0</v>
      </c>
      <c r="AF76" s="138">
        <v>0</v>
      </c>
      <c r="AG76" s="138">
        <v>0</v>
      </c>
      <c r="AH76" s="138">
        <v>0</v>
      </c>
      <c r="AI76" s="138">
        <v>0.26243803814630762</v>
      </c>
      <c r="AJ76" s="138">
        <v>0.22031497034853903</v>
      </c>
      <c r="AK76" s="138">
        <v>0.19932015993140328</v>
      </c>
      <c r="AL76" s="138">
        <v>0.18565509064935429</v>
      </c>
      <c r="AM76" s="138">
        <v>0.17718991390579689</v>
      </c>
      <c r="AN76" s="138">
        <v>0.16765721118110055</v>
      </c>
      <c r="AO76" s="138">
        <v>0.15881639512875781</v>
      </c>
      <c r="AP76" s="138">
        <v>0.15249381273590426</v>
      </c>
      <c r="AQ76" s="138">
        <v>0.1444135107736951</v>
      </c>
      <c r="AR76" s="138">
        <v>0.13555810556527959</v>
      </c>
      <c r="AS76" s="138">
        <v>0.12580627616533546</v>
      </c>
      <c r="AT76" s="138">
        <v>1.9374790890093509E-2</v>
      </c>
      <c r="AU76" s="138">
        <v>0</v>
      </c>
      <c r="AV76" s="138">
        <v>4.4598507809339738</v>
      </c>
      <c r="AW76" s="138">
        <v>0</v>
      </c>
      <c r="AX76" s="138">
        <v>0</v>
      </c>
      <c r="AY76" s="138">
        <v>-1.1355116525463911E-4</v>
      </c>
      <c r="AZ76" s="138">
        <v>0</v>
      </c>
      <c r="BA76" s="138">
        <v>1.0435650393009051</v>
      </c>
      <c r="BB76" s="138">
        <v>0.1368869868570379</v>
      </c>
      <c r="BC76" s="138">
        <v>1.4833830603871694</v>
      </c>
      <c r="BD76" s="138">
        <v>0.37141564579987341</v>
      </c>
      <c r="BE76" s="138">
        <v>0.27153660434490889</v>
      </c>
      <c r="BF76" s="138">
        <v>0.29707304236161169</v>
      </c>
      <c r="BG76" s="138">
        <v>0.22288063177314937</v>
      </c>
      <c r="BH76" s="138">
        <v>0</v>
      </c>
      <c r="BI76" s="138">
        <v>0</v>
      </c>
      <c r="BJ76" s="138">
        <v>-0.2010812779444944</v>
      </c>
      <c r="BK76" s="138">
        <v>0</v>
      </c>
      <c r="BL76" s="138">
        <v>0</v>
      </c>
      <c r="BM76" s="138">
        <v>0</v>
      </c>
      <c r="BN76" s="138">
        <v>0</v>
      </c>
      <c r="BO76" s="138">
        <v>0</v>
      </c>
      <c r="BP76" s="138">
        <v>0</v>
      </c>
      <c r="BQ76" s="138">
        <v>0</v>
      </c>
      <c r="BR76" s="138">
        <v>0</v>
      </c>
      <c r="BS76" s="138">
        <v>0</v>
      </c>
      <c r="BT76" s="138">
        <v>0</v>
      </c>
      <c r="BU76" s="138">
        <v>0</v>
      </c>
      <c r="BV76" s="138">
        <v>0</v>
      </c>
      <c r="BW76" s="138">
        <v>0</v>
      </c>
      <c r="BX76" s="138">
        <v>0</v>
      </c>
      <c r="BY76" s="138">
        <v>0</v>
      </c>
      <c r="BZ76" s="138">
        <v>0</v>
      </c>
      <c r="CA76" s="138">
        <v>0</v>
      </c>
      <c r="CB76" s="138">
        <v>0</v>
      </c>
      <c r="CC76" s="139">
        <v>0</v>
      </c>
    </row>
    <row r="77" spans="1:81" s="93" customFormat="1" ht="25.5" customHeight="1" x14ac:dyDescent="0.4">
      <c r="A77" s="148"/>
      <c r="B77" s="93" t="s">
        <v>281</v>
      </c>
      <c r="C77" s="149"/>
      <c r="D77" s="51">
        <v>16462.109902025175</v>
      </c>
      <c r="E77" s="51">
        <v>20358.631586982559</v>
      </c>
      <c r="F77" s="51">
        <v>20284.040806294382</v>
      </c>
      <c r="G77" s="51">
        <v>19879.37185133596</v>
      </c>
      <c r="H77" s="51">
        <v>22000.127141503399</v>
      </c>
      <c r="I77" s="51">
        <v>22704.876270254412</v>
      </c>
      <c r="J77" s="51">
        <v>22863.78538346706</v>
      </c>
      <c r="K77" s="51">
        <v>24685.305793568292</v>
      </c>
      <c r="L77" s="51">
        <v>24176.714909002207</v>
      </c>
      <c r="M77" s="51">
        <v>24767.927887808622</v>
      </c>
      <c r="N77" s="51">
        <v>29615.753495793389</v>
      </c>
      <c r="O77" s="51">
        <v>30919.323765455556</v>
      </c>
      <c r="P77" s="51">
        <v>31187.589893758577</v>
      </c>
      <c r="Q77" s="51">
        <v>33621.897595806338</v>
      </c>
      <c r="R77" s="51">
        <v>34543.558028734071</v>
      </c>
      <c r="S77" s="51">
        <v>39033.943790299134</v>
      </c>
      <c r="T77" s="51">
        <v>38681.062603079001</v>
      </c>
      <c r="U77" s="51">
        <v>43438.992427196783</v>
      </c>
      <c r="V77" s="51">
        <v>43715.87614528805</v>
      </c>
      <c r="W77" s="51">
        <v>48317.031622414834</v>
      </c>
      <c r="X77" s="51">
        <v>52207.083166100798</v>
      </c>
      <c r="Y77" s="51">
        <v>52215.883753533286</v>
      </c>
      <c r="Z77" s="51">
        <v>50949.949050462237</v>
      </c>
      <c r="AA77" s="51">
        <v>55099.70700828077</v>
      </c>
      <c r="AB77" s="51">
        <v>58804.653144096061</v>
      </c>
      <c r="AC77" s="51">
        <v>60747.884020291131</v>
      </c>
      <c r="AD77" s="51">
        <v>63309.840946899603</v>
      </c>
      <c r="AE77" s="51">
        <v>68809.522905078411</v>
      </c>
      <c r="AF77" s="51">
        <v>71893.70806588298</v>
      </c>
      <c r="AG77" s="51">
        <v>76013.120589263766</v>
      </c>
      <c r="AH77" s="51">
        <v>81129.322761803603</v>
      </c>
      <c r="AI77" s="51">
        <v>82130.246475925116</v>
      </c>
      <c r="AJ77" s="51">
        <v>83198.49695092364</v>
      </c>
      <c r="AK77" s="51">
        <v>92013.859650493119</v>
      </c>
      <c r="AL77" s="51">
        <v>97865.172439386952</v>
      </c>
      <c r="AM77" s="51">
        <v>104341.41115857416</v>
      </c>
      <c r="AN77" s="51">
        <v>106884.43407201581</v>
      </c>
      <c r="AO77" s="51">
        <v>110557.54534536105</v>
      </c>
      <c r="AP77" s="51">
        <v>114161.08212645653</v>
      </c>
      <c r="AQ77" s="51">
        <v>112403.63994639294</v>
      </c>
      <c r="AR77" s="51">
        <v>106905.07697910236</v>
      </c>
      <c r="AS77" s="51">
        <v>105497.47275430453</v>
      </c>
      <c r="AT77" s="51">
        <v>109426.49342148704</v>
      </c>
      <c r="AU77" s="51">
        <v>121407.57140170599</v>
      </c>
      <c r="AV77" s="51">
        <v>134308.52583954364</v>
      </c>
      <c r="AW77" s="51">
        <v>143588.81767491749</v>
      </c>
      <c r="AX77" s="51">
        <v>145924.56462308185</v>
      </c>
      <c r="AY77" s="51">
        <v>148135.52423937226</v>
      </c>
      <c r="AZ77" s="51">
        <v>148707.96589410392</v>
      </c>
      <c r="BA77" s="51">
        <v>151027.46881613933</v>
      </c>
      <c r="BB77" s="51">
        <v>152112.19028128005</v>
      </c>
      <c r="BC77" s="51">
        <v>156956.51479694317</v>
      </c>
      <c r="BD77" s="51">
        <v>157764.84357743079</v>
      </c>
      <c r="BE77" s="51">
        <v>163671.78570790021</v>
      </c>
      <c r="BF77" s="51">
        <v>165494.13907818098</v>
      </c>
      <c r="BG77" s="51">
        <v>155386.64910745682</v>
      </c>
      <c r="BH77" s="51">
        <v>158642.88099459469</v>
      </c>
      <c r="BI77" s="51">
        <v>161118.73328317227</v>
      </c>
      <c r="BJ77" s="51">
        <v>161285.4745457212</v>
      </c>
      <c r="BK77" s="51">
        <v>166111.80780935843</v>
      </c>
      <c r="BL77" s="51">
        <v>173919.37972329071</v>
      </c>
      <c r="BM77" s="51">
        <v>186626.10758093721</v>
      </c>
      <c r="BN77" s="51">
        <v>189903.94129505655</v>
      </c>
      <c r="BO77" s="51">
        <v>193897.08828844078</v>
      </c>
      <c r="BP77" s="51">
        <v>199087.41729014867</v>
      </c>
      <c r="BQ77" s="51">
        <v>192718.18907681084</v>
      </c>
      <c r="BR77" s="51">
        <v>194909.27061515176</v>
      </c>
      <c r="BS77" s="51">
        <v>197366.67901875713</v>
      </c>
      <c r="BT77" s="51">
        <v>194890.21889112226</v>
      </c>
      <c r="BU77" s="51">
        <v>196164.58172966191</v>
      </c>
      <c r="BV77" s="51">
        <v>197830.9653193386</v>
      </c>
      <c r="BW77" s="51">
        <v>202680.28567787484</v>
      </c>
      <c r="BX77" s="51">
        <v>208639.7854115784</v>
      </c>
      <c r="BY77" s="51">
        <v>219230.49282134665</v>
      </c>
      <c r="BZ77" s="51">
        <v>227358.24269549147</v>
      </c>
      <c r="CA77" s="51">
        <v>232348.59395230658</v>
      </c>
      <c r="CB77" s="51">
        <v>237371.81867973419</v>
      </c>
      <c r="CC77" s="52">
        <v>243881.13341324363</v>
      </c>
    </row>
    <row r="78" spans="1:81" ht="26.25" customHeight="1" x14ac:dyDescent="0.4">
      <c r="A78" s="132"/>
      <c r="B78" s="13" t="s">
        <v>282</v>
      </c>
      <c r="D78" s="55">
        <v>8760.2316219561089</v>
      </c>
      <c r="E78" s="55">
        <v>12086.44755807981</v>
      </c>
      <c r="F78" s="55">
        <v>11824.881446290208</v>
      </c>
      <c r="G78" s="55">
        <v>11681.182058104747</v>
      </c>
      <c r="H78" s="55">
        <v>12756.781669383099</v>
      </c>
      <c r="I78" s="55">
        <v>13113.615938140081</v>
      </c>
      <c r="J78" s="55">
        <v>13085.648379026727</v>
      </c>
      <c r="K78" s="55">
        <v>15285.870668096251</v>
      </c>
      <c r="L78" s="55">
        <v>14881.201866399502</v>
      </c>
      <c r="M78" s="55">
        <v>15615.741424460824</v>
      </c>
      <c r="N78" s="55">
        <v>19739.23337116672</v>
      </c>
      <c r="O78" s="55">
        <v>20400.709030673061</v>
      </c>
      <c r="P78" s="55">
        <v>20366.856085462139</v>
      </c>
      <c r="Q78" s="55">
        <v>22834.574453709698</v>
      </c>
      <c r="R78" s="55">
        <v>23446.718115140859</v>
      </c>
      <c r="S78" s="55">
        <v>27125.142997828727</v>
      </c>
      <c r="T78" s="55">
        <v>26978.764676781819</v>
      </c>
      <c r="U78" s="55">
        <v>31264.328213081048</v>
      </c>
      <c r="V78" s="55">
        <v>31191.050730651885</v>
      </c>
      <c r="W78" s="55">
        <v>34245.925911900857</v>
      </c>
      <c r="X78" s="55">
        <v>35696.728890761187</v>
      </c>
      <c r="Y78" s="55">
        <v>35384.76223703516</v>
      </c>
      <c r="Z78" s="55">
        <v>35329.407816759398</v>
      </c>
      <c r="AA78" s="55">
        <v>38436.142488683443</v>
      </c>
      <c r="AB78" s="55">
        <v>40105.597096029582</v>
      </c>
      <c r="AC78" s="55">
        <v>42513.583967715451</v>
      </c>
      <c r="AD78" s="55">
        <v>45116.026770523073</v>
      </c>
      <c r="AE78" s="55">
        <v>48517.978140485378</v>
      </c>
      <c r="AF78" s="55">
        <v>50463.757986591263</v>
      </c>
      <c r="AG78" s="55">
        <v>51647.287178560684</v>
      </c>
      <c r="AH78" s="55">
        <v>53462.654576227913</v>
      </c>
      <c r="AI78" s="55">
        <v>52212.047689207895</v>
      </c>
      <c r="AJ78" s="55">
        <v>53349.270069898732</v>
      </c>
      <c r="AK78" s="55">
        <v>56018.930948720896</v>
      </c>
      <c r="AL78" s="55">
        <v>56346.320012079028</v>
      </c>
      <c r="AM78" s="55">
        <v>58466.76525844945</v>
      </c>
      <c r="AN78" s="55">
        <v>58297.206614521681</v>
      </c>
      <c r="AO78" s="55">
        <v>59418.507297505923</v>
      </c>
      <c r="AP78" s="55">
        <v>61652.226780580771</v>
      </c>
      <c r="AQ78" s="55">
        <v>61150.663994712238</v>
      </c>
      <c r="AR78" s="55">
        <v>58819.127420937257</v>
      </c>
      <c r="AS78" s="55">
        <v>58084.900285981712</v>
      </c>
      <c r="AT78" s="55">
        <v>59108.894919444268</v>
      </c>
      <c r="AU78" s="55">
        <v>64550.33327172578</v>
      </c>
      <c r="AV78" s="55">
        <v>66603.823817526325</v>
      </c>
      <c r="AW78" s="55">
        <v>68868.224788938329</v>
      </c>
      <c r="AX78" s="55">
        <v>68479.857176134799</v>
      </c>
      <c r="AY78" s="55">
        <v>67966.672826037582</v>
      </c>
      <c r="AZ78" s="55">
        <v>67983.83211616562</v>
      </c>
      <c r="BA78" s="55">
        <v>69763.708371801084</v>
      </c>
      <c r="BB78" s="55">
        <v>71655.895134009566</v>
      </c>
      <c r="BC78" s="55">
        <v>74294.843625453985</v>
      </c>
      <c r="BD78" s="55">
        <v>74384.575368959515</v>
      </c>
      <c r="BE78" s="55">
        <v>78369.663680279482</v>
      </c>
      <c r="BF78" s="55">
        <v>80549.598068683059</v>
      </c>
      <c r="BG78" s="55">
        <v>82370.063531731474</v>
      </c>
      <c r="BH78" s="55">
        <v>83408.821203146363</v>
      </c>
      <c r="BI78" s="55">
        <v>84751.834512446425</v>
      </c>
      <c r="BJ78" s="55">
        <v>85408.042703233514</v>
      </c>
      <c r="BK78" s="55">
        <v>88701.916425969146</v>
      </c>
      <c r="BL78" s="55">
        <v>93099.523311300698</v>
      </c>
      <c r="BM78" s="55">
        <v>98120.835144625686</v>
      </c>
      <c r="BN78" s="55">
        <v>99489.744576140671</v>
      </c>
      <c r="BO78" s="55">
        <v>103073.87496132407</v>
      </c>
      <c r="BP78" s="55">
        <v>106853.1493395763</v>
      </c>
      <c r="BQ78" s="55">
        <v>107624.35279009446</v>
      </c>
      <c r="BR78" s="55">
        <v>109473.65686914501</v>
      </c>
      <c r="BS78" s="55">
        <v>112118.65506501234</v>
      </c>
      <c r="BT78" s="55">
        <v>111968.90443755846</v>
      </c>
      <c r="BU78" s="55">
        <v>112395.98874771288</v>
      </c>
      <c r="BV78" s="55">
        <v>112822.92342536207</v>
      </c>
      <c r="BW78" s="55">
        <v>112570.92771534716</v>
      </c>
      <c r="BX78" s="55">
        <v>108070.30416216748</v>
      </c>
      <c r="BY78" s="55">
        <v>113620.09586198392</v>
      </c>
      <c r="BZ78" s="55">
        <v>120314.39637551666</v>
      </c>
      <c r="CA78" s="55">
        <v>123850.26509750559</v>
      </c>
      <c r="CB78" s="55">
        <v>126532.17874866488</v>
      </c>
      <c r="CC78" s="56">
        <v>129536.92571874498</v>
      </c>
    </row>
    <row r="79" spans="1:81" x14ac:dyDescent="0.4">
      <c r="A79" s="132"/>
      <c r="B79" s="13" t="s">
        <v>283</v>
      </c>
      <c r="D79" s="55">
        <v>2183.0720748495087</v>
      </c>
      <c r="E79" s="55">
        <v>2561.0055124474547</v>
      </c>
      <c r="F79" s="55">
        <v>2807.5371795771921</v>
      </c>
      <c r="G79" s="55">
        <v>2928.8094956180994</v>
      </c>
      <c r="H79" s="55">
        <v>3365.8605250029709</v>
      </c>
      <c r="I79" s="55">
        <v>3344.4307766763868</v>
      </c>
      <c r="J79" s="55">
        <v>3416.4903325628807</v>
      </c>
      <c r="K79" s="55">
        <v>2989.0622848839457</v>
      </c>
      <c r="L79" s="55">
        <v>2990.0443703731321</v>
      </c>
      <c r="M79" s="55">
        <v>2818.2324948928849</v>
      </c>
      <c r="N79" s="55">
        <v>3032.9108863601937</v>
      </c>
      <c r="O79" s="55">
        <v>3629.0823584306172</v>
      </c>
      <c r="P79" s="55">
        <v>4028.0417224993985</v>
      </c>
      <c r="Q79" s="55">
        <v>3704.0156323755491</v>
      </c>
      <c r="R79" s="55">
        <v>4193.5854260183905</v>
      </c>
      <c r="S79" s="55">
        <v>4488.5112556918602</v>
      </c>
      <c r="T79" s="55">
        <v>4402.1616019915091</v>
      </c>
      <c r="U79" s="55">
        <v>4599.4007224628358</v>
      </c>
      <c r="V79" s="55">
        <v>5294.3102598099713</v>
      </c>
      <c r="W79" s="55">
        <v>6680.4843335121177</v>
      </c>
      <c r="X79" s="55">
        <v>7058.7030987770731</v>
      </c>
      <c r="Y79" s="55">
        <v>7245.6638904478395</v>
      </c>
      <c r="Z79" s="55">
        <v>7899.2386290803261</v>
      </c>
      <c r="AA79" s="55">
        <v>8937.5168987615107</v>
      </c>
      <c r="AB79" s="55">
        <v>10149.166609368562</v>
      </c>
      <c r="AC79" s="55">
        <v>10751.43944639584</v>
      </c>
      <c r="AD79" s="55">
        <v>11082.870973025172</v>
      </c>
      <c r="AE79" s="55">
        <v>12167.115616218613</v>
      </c>
      <c r="AF79" s="55">
        <v>13467.056980312547</v>
      </c>
      <c r="AG79" s="55">
        <v>14269.320803182703</v>
      </c>
      <c r="AH79" s="55">
        <v>13759.222382333226</v>
      </c>
      <c r="AI79" s="55">
        <v>12859.463869169072</v>
      </c>
      <c r="AJ79" s="55">
        <v>14063.438940581742</v>
      </c>
      <c r="AK79" s="55">
        <v>19457.800112636865</v>
      </c>
      <c r="AL79" s="55">
        <v>24497.1892111823</v>
      </c>
      <c r="AM79" s="55">
        <v>27904.458274931247</v>
      </c>
      <c r="AN79" s="55">
        <v>30130.795136096789</v>
      </c>
      <c r="AO79" s="55">
        <v>32377.369086916093</v>
      </c>
      <c r="AP79" s="55">
        <v>33487.641276804578</v>
      </c>
      <c r="AQ79" s="55">
        <v>32256.418386678703</v>
      </c>
      <c r="AR79" s="55">
        <v>29940.252252983002</v>
      </c>
      <c r="AS79" s="55">
        <v>29774.723356128321</v>
      </c>
      <c r="AT79" s="55">
        <v>32545.45792808757</v>
      </c>
      <c r="AU79" s="55">
        <v>37163.065874737724</v>
      </c>
      <c r="AV79" s="55">
        <v>45555.931941975548</v>
      </c>
      <c r="AW79" s="55">
        <v>50215.676515113897</v>
      </c>
      <c r="AX79" s="55">
        <v>52169.410380409463</v>
      </c>
      <c r="AY79" s="55">
        <v>53246.629009239841</v>
      </c>
      <c r="AZ79" s="55">
        <v>52307.628585362669</v>
      </c>
      <c r="BA79" s="55">
        <v>51191.269604112291</v>
      </c>
      <c r="BB79" s="55">
        <v>49681.960101575627</v>
      </c>
      <c r="BC79" s="55">
        <v>48690.62538158262</v>
      </c>
      <c r="BD79" s="55">
        <v>46169.12971474915</v>
      </c>
      <c r="BE79" s="55">
        <v>47423.556836007927</v>
      </c>
      <c r="BF79" s="55">
        <v>48454.944346544915</v>
      </c>
      <c r="BG79" s="55">
        <v>48989.393844217855</v>
      </c>
      <c r="BH79" s="55">
        <v>50020.873001983375</v>
      </c>
      <c r="BI79" s="55">
        <v>49693.381169141328</v>
      </c>
      <c r="BJ79" s="55">
        <v>50290.628714076454</v>
      </c>
      <c r="BK79" s="55">
        <v>50917.013668590167</v>
      </c>
      <c r="BL79" s="55">
        <v>52482.886130224753</v>
      </c>
      <c r="BM79" s="55">
        <v>58881.240255209152</v>
      </c>
      <c r="BN79" s="55">
        <v>60384.362164519873</v>
      </c>
      <c r="BO79" s="55">
        <v>60915.935684423988</v>
      </c>
      <c r="BP79" s="55">
        <v>61447.701321882116</v>
      </c>
      <c r="BQ79" s="55">
        <v>54212.26287408793</v>
      </c>
      <c r="BR79" s="55">
        <v>53092.4518175587</v>
      </c>
      <c r="BS79" s="55">
        <v>52162.918179587832</v>
      </c>
      <c r="BT79" s="55">
        <v>50372.018646538811</v>
      </c>
      <c r="BU79" s="55">
        <v>50187.193545650181</v>
      </c>
      <c r="BV79" s="55">
        <v>51441.673271218904</v>
      </c>
      <c r="BW79" s="55">
        <v>56187.025471072622</v>
      </c>
      <c r="BX79" s="55">
        <v>69987.237799331939</v>
      </c>
      <c r="BY79" s="55">
        <v>73331.611593959271</v>
      </c>
      <c r="BZ79" s="55">
        <v>72823.44206917948</v>
      </c>
      <c r="CA79" s="55">
        <v>73147.39524329672</v>
      </c>
      <c r="CB79" s="55">
        <v>74649.193227541225</v>
      </c>
      <c r="CC79" s="56">
        <v>76817.715699026987</v>
      </c>
    </row>
    <row r="80" spans="1:81" x14ac:dyDescent="0.4">
      <c r="A80" s="132"/>
      <c r="B80" s="13" t="s">
        <v>284</v>
      </c>
      <c r="D80" s="55">
        <v>5518.8062052195573</v>
      </c>
      <c r="E80" s="55">
        <v>5711.1785164552948</v>
      </c>
      <c r="F80" s="55">
        <v>5651.6221804269862</v>
      </c>
      <c r="G80" s="55">
        <v>5269.3802976131137</v>
      </c>
      <c r="H80" s="55">
        <v>5877.4849471173302</v>
      </c>
      <c r="I80" s="55">
        <v>6246.8295554379392</v>
      </c>
      <c r="J80" s="55">
        <v>6361.6466718774527</v>
      </c>
      <c r="K80" s="55">
        <v>6410.3728405880938</v>
      </c>
      <c r="L80" s="55">
        <v>6305.4686722295728</v>
      </c>
      <c r="M80" s="55">
        <v>6333.9539684549127</v>
      </c>
      <c r="N80" s="55">
        <v>6843.6092382664756</v>
      </c>
      <c r="O80" s="55">
        <v>6889.5323763518791</v>
      </c>
      <c r="P80" s="55">
        <v>6792.6920857970363</v>
      </c>
      <c r="Q80" s="55">
        <v>7083.3075097210967</v>
      </c>
      <c r="R80" s="55">
        <v>6903.2544875748181</v>
      </c>
      <c r="S80" s="55">
        <v>7420.2895367785404</v>
      </c>
      <c r="T80" s="55">
        <v>7300.1363243056685</v>
      </c>
      <c r="U80" s="55">
        <v>7575.2634916529023</v>
      </c>
      <c r="V80" s="55">
        <v>7230.5151548261902</v>
      </c>
      <c r="W80" s="55">
        <v>7390.6213770018685</v>
      </c>
      <c r="X80" s="55">
        <v>9451.6511765625401</v>
      </c>
      <c r="Y80" s="55">
        <v>9585.4576260502854</v>
      </c>
      <c r="Z80" s="55">
        <v>7721.3026046225032</v>
      </c>
      <c r="AA80" s="55">
        <v>7726.0476208358123</v>
      </c>
      <c r="AB80" s="55">
        <v>8549.8894386979191</v>
      </c>
      <c r="AC80" s="55">
        <v>7482.8606061798409</v>
      </c>
      <c r="AD80" s="55">
        <v>7110.9432033513594</v>
      </c>
      <c r="AE80" s="55">
        <v>8124.4291483744291</v>
      </c>
      <c r="AF80" s="55">
        <v>7962.8930989791752</v>
      </c>
      <c r="AG80" s="55">
        <v>10096.512607520379</v>
      </c>
      <c r="AH80" s="55">
        <v>13907.445803242463</v>
      </c>
      <c r="AI80" s="55">
        <v>17058.734917548139</v>
      </c>
      <c r="AJ80" s="55">
        <v>15785.787940443171</v>
      </c>
      <c r="AK80" s="55">
        <v>16537.128589135358</v>
      </c>
      <c r="AL80" s="55">
        <v>17021.663216125617</v>
      </c>
      <c r="AM80" s="55">
        <v>17970.187625193477</v>
      </c>
      <c r="AN80" s="55">
        <v>18456.432321397337</v>
      </c>
      <c r="AO80" s="55">
        <v>18761.668960939052</v>
      </c>
      <c r="AP80" s="55">
        <v>19021.214069071197</v>
      </c>
      <c r="AQ80" s="55">
        <v>18996.557565002022</v>
      </c>
      <c r="AR80" s="55">
        <v>18145.697305182119</v>
      </c>
      <c r="AS80" s="55">
        <v>17637.849112194515</v>
      </c>
      <c r="AT80" s="55">
        <v>17772.140573955199</v>
      </c>
      <c r="AU80" s="55">
        <v>19694.172255242498</v>
      </c>
      <c r="AV80" s="55">
        <v>22148.770080041806</v>
      </c>
      <c r="AW80" s="55">
        <v>24504.916370865263</v>
      </c>
      <c r="AX80" s="55">
        <v>25275.297066537612</v>
      </c>
      <c r="AY80" s="55">
        <v>26922.222404094809</v>
      </c>
      <c r="AZ80" s="55">
        <v>28416.505192575638</v>
      </c>
      <c r="BA80" s="55">
        <v>30072.49084022595</v>
      </c>
      <c r="BB80" s="55">
        <v>30774.335045694912</v>
      </c>
      <c r="BC80" s="55">
        <v>33971.045789906522</v>
      </c>
      <c r="BD80" s="55">
        <v>37211.138493722174</v>
      </c>
      <c r="BE80" s="55">
        <v>37878.565191612783</v>
      </c>
      <c r="BF80" s="55">
        <v>36489.596662952979</v>
      </c>
      <c r="BG80" s="55">
        <v>24027.191731507493</v>
      </c>
      <c r="BH80" s="55">
        <v>25213.186789464919</v>
      </c>
      <c r="BI80" s="55">
        <v>26673.517601584535</v>
      </c>
      <c r="BJ80" s="55">
        <v>25586.803128411229</v>
      </c>
      <c r="BK80" s="55">
        <v>26492.877714799153</v>
      </c>
      <c r="BL80" s="55">
        <v>28336.970281765243</v>
      </c>
      <c r="BM80" s="55">
        <v>29624.03218110236</v>
      </c>
      <c r="BN80" s="55">
        <v>30029.834554396057</v>
      </c>
      <c r="BO80" s="55">
        <v>29907.277642692614</v>
      </c>
      <c r="BP80" s="55">
        <v>30786.566628690234</v>
      </c>
      <c r="BQ80" s="55">
        <v>30881.573412628451</v>
      </c>
      <c r="BR80" s="55">
        <v>32343.161928448037</v>
      </c>
      <c r="BS80" s="55">
        <v>33085.105774156946</v>
      </c>
      <c r="BT80" s="55">
        <v>32549.295807024977</v>
      </c>
      <c r="BU80" s="55">
        <v>33581.399436298852</v>
      </c>
      <c r="BV80" s="55">
        <v>33566.368622757618</v>
      </c>
      <c r="BW80" s="55">
        <v>33922.332491455047</v>
      </c>
      <c r="BX80" s="55">
        <v>30582.243450079008</v>
      </c>
      <c r="BY80" s="55">
        <v>32278.785365403452</v>
      </c>
      <c r="BZ80" s="55">
        <v>34220.404250795385</v>
      </c>
      <c r="CA80" s="55">
        <v>35350.933611504239</v>
      </c>
      <c r="CB80" s="55">
        <v>36190.446703528149</v>
      </c>
      <c r="CC80" s="56">
        <v>37526.49199547169</v>
      </c>
    </row>
    <row r="81" spans="1:81" x14ac:dyDescent="0.4">
      <c r="A81" s="132"/>
      <c r="BX81" s="55"/>
      <c r="BY81" s="55"/>
      <c r="BZ81" s="55"/>
      <c r="CA81" s="55"/>
      <c r="CB81" s="55"/>
      <c r="CC81" s="56"/>
    </row>
    <row r="82" spans="1:81" s="93" customFormat="1" ht="26.25" customHeight="1" x14ac:dyDescent="0.4">
      <c r="A82" s="169"/>
      <c r="B82" s="154" t="s">
        <v>285</v>
      </c>
      <c r="C82" s="155"/>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1">
        <v>114119.48110662586</v>
      </c>
      <c r="AV82" s="171">
        <v>126273.24891602139</v>
      </c>
      <c r="AW82" s="171">
        <v>134982.33508935862</v>
      </c>
      <c r="AX82" s="171">
        <v>137025.17855243586</v>
      </c>
      <c r="AY82" s="171">
        <v>139092.64304045046</v>
      </c>
      <c r="AZ82" s="171">
        <v>139762.49941685316</v>
      </c>
      <c r="BA82" s="171">
        <v>142249.53200510208</v>
      </c>
      <c r="BB82" s="171">
        <v>143636.24266751466</v>
      </c>
      <c r="BC82" s="171">
        <v>148537.78927964714</v>
      </c>
      <c r="BD82" s="171">
        <v>149563.26945305069</v>
      </c>
      <c r="BE82" s="171">
        <v>155566.8131742446</v>
      </c>
      <c r="BF82" s="171">
        <v>157552.83705449055</v>
      </c>
      <c r="BG82" s="171">
        <v>147921.21158842271</v>
      </c>
      <c r="BH82" s="171">
        <v>157953.35679044112</v>
      </c>
      <c r="BI82" s="171">
        <v>160347.93323640118</v>
      </c>
      <c r="BJ82" s="171">
        <v>160590.8238439158</v>
      </c>
      <c r="BK82" s="171">
        <v>185757.22360974731</v>
      </c>
      <c r="BL82" s="171">
        <v>172821.16376325156</v>
      </c>
      <c r="BM82" s="171">
        <v>185463.90003357432</v>
      </c>
      <c r="BN82" s="171">
        <v>188701.41127804297</v>
      </c>
      <c r="BO82" s="171">
        <v>192706.69069130902</v>
      </c>
      <c r="BP82" s="171">
        <v>197879.74475673607</v>
      </c>
      <c r="BQ82" s="171">
        <v>191558.47633243934</v>
      </c>
      <c r="BR82" s="171">
        <v>193469.11677599853</v>
      </c>
      <c r="BS82" s="171">
        <v>196235.40123028465</v>
      </c>
      <c r="BT82" s="171">
        <v>193880.83802997883</v>
      </c>
      <c r="BU82" s="171">
        <v>195111.61805235373</v>
      </c>
      <c r="BV82" s="171">
        <v>196909.80926006328</v>
      </c>
      <c r="BW82" s="171">
        <v>201844.18535955259</v>
      </c>
      <c r="BX82" s="171">
        <v>207831.9466491674</v>
      </c>
      <c r="BY82" s="171">
        <v>218433.40074407571</v>
      </c>
      <c r="BZ82" s="171">
        <v>226584.42632923732</v>
      </c>
      <c r="CA82" s="171">
        <v>231608.42493767888</v>
      </c>
      <c r="CB82" s="171">
        <v>236656.49357271462</v>
      </c>
      <c r="CC82" s="172">
        <v>243244.91401384998</v>
      </c>
    </row>
    <row r="83" spans="1:81" ht="15" customHeight="1" x14ac:dyDescent="0.4">
      <c r="A83" s="132"/>
      <c r="B83" s="65" t="s">
        <v>286</v>
      </c>
      <c r="C83" s="173"/>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5">
        <v>0</v>
      </c>
      <c r="AV83" s="175">
        <v>0</v>
      </c>
      <c r="AW83" s="175">
        <v>0</v>
      </c>
      <c r="AX83" s="175">
        <v>0</v>
      </c>
      <c r="AY83" s="175">
        <v>0</v>
      </c>
      <c r="AZ83" s="175">
        <v>0</v>
      </c>
      <c r="BA83" s="175">
        <v>0</v>
      </c>
      <c r="BB83" s="175">
        <v>0</v>
      </c>
      <c r="BC83" s="175">
        <v>0</v>
      </c>
      <c r="BD83" s="175">
        <v>0</v>
      </c>
      <c r="BE83" s="175">
        <v>0</v>
      </c>
      <c r="BF83" s="175">
        <v>0</v>
      </c>
      <c r="BG83" s="175">
        <v>0</v>
      </c>
      <c r="BH83" s="175">
        <v>0</v>
      </c>
      <c r="BI83" s="175">
        <v>0</v>
      </c>
      <c r="BJ83" s="175">
        <v>0</v>
      </c>
      <c r="BK83" s="175">
        <v>0</v>
      </c>
      <c r="BL83" s="175">
        <v>0</v>
      </c>
      <c r="BM83" s="175">
        <v>0</v>
      </c>
      <c r="BN83" s="175">
        <v>0</v>
      </c>
      <c r="BO83" s="175">
        <v>0</v>
      </c>
      <c r="BP83" s="175">
        <v>0</v>
      </c>
      <c r="BQ83" s="175">
        <v>84419.095111179355</v>
      </c>
      <c r="BR83" s="175">
        <v>86221.409485197233</v>
      </c>
      <c r="BS83" s="175">
        <v>87524.730656642278</v>
      </c>
      <c r="BT83" s="175">
        <v>85612.863244922875</v>
      </c>
      <c r="BU83" s="175">
        <v>86200.848389364139</v>
      </c>
      <c r="BV83" s="175">
        <v>87572.566741966351</v>
      </c>
      <c r="BW83" s="175">
        <v>89101.448601845783</v>
      </c>
      <c r="BX83" s="175">
        <v>90719.879578888664</v>
      </c>
      <c r="BY83" s="175">
        <v>94600.081869507514</v>
      </c>
      <c r="BZ83" s="175">
        <v>97778.48598808884</v>
      </c>
      <c r="CA83" s="175">
        <v>100350.04823734832</v>
      </c>
      <c r="CB83" s="175">
        <v>102148.56319041505</v>
      </c>
      <c r="CC83" s="176">
        <v>104286.60992486084</v>
      </c>
    </row>
    <row r="84" spans="1:81" x14ac:dyDescent="0.4">
      <c r="A84" s="132"/>
      <c r="B84" s="65" t="s">
        <v>287</v>
      </c>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5">
        <v>0</v>
      </c>
      <c r="AV84" s="175">
        <v>0</v>
      </c>
      <c r="AW84" s="175">
        <v>0</v>
      </c>
      <c r="AX84" s="175">
        <v>0</v>
      </c>
      <c r="AY84" s="175">
        <v>0</v>
      </c>
      <c r="AZ84" s="175">
        <v>0</v>
      </c>
      <c r="BA84" s="175">
        <v>0</v>
      </c>
      <c r="BB84" s="175">
        <v>0</v>
      </c>
      <c r="BC84" s="175">
        <v>0</v>
      </c>
      <c r="BD84" s="175">
        <v>0</v>
      </c>
      <c r="BE84" s="175">
        <v>0</v>
      </c>
      <c r="BF84" s="175">
        <v>0</v>
      </c>
      <c r="BG84" s="175">
        <v>0</v>
      </c>
      <c r="BH84" s="175">
        <v>0</v>
      </c>
      <c r="BI84" s="175">
        <v>0</v>
      </c>
      <c r="BJ84" s="175">
        <v>0</v>
      </c>
      <c r="BK84" s="175">
        <v>0</v>
      </c>
      <c r="BL84" s="175">
        <v>0</v>
      </c>
      <c r="BM84" s="175">
        <v>0</v>
      </c>
      <c r="BN84" s="175">
        <v>0</v>
      </c>
      <c r="BO84" s="175">
        <v>0</v>
      </c>
      <c r="BP84" s="175">
        <v>0</v>
      </c>
      <c r="BQ84" s="175">
        <v>107139.38122125999</v>
      </c>
      <c r="BR84" s="175">
        <v>107247.70729080129</v>
      </c>
      <c r="BS84" s="175">
        <v>108710.67057364243</v>
      </c>
      <c r="BT84" s="175">
        <v>108267.97478505597</v>
      </c>
      <c r="BU84" s="175">
        <v>108910.76966298961</v>
      </c>
      <c r="BV84" s="175">
        <v>109337.24251809691</v>
      </c>
      <c r="BW84" s="175">
        <v>112742.73675770679</v>
      </c>
      <c r="BX84" s="175">
        <v>117112.06707027876</v>
      </c>
      <c r="BY84" s="175">
        <v>123833.31887456817</v>
      </c>
      <c r="BZ84" s="175">
        <v>128805.94034114851</v>
      </c>
      <c r="CA84" s="175">
        <v>131258.37670033058</v>
      </c>
      <c r="CB84" s="175">
        <v>134507.93038229959</v>
      </c>
      <c r="CC84" s="176">
        <v>138958.30408898919</v>
      </c>
    </row>
    <row r="85" spans="1:81" ht="26.25" customHeight="1" x14ac:dyDescent="0.4">
      <c r="A85" s="132"/>
      <c r="B85" s="65" t="s">
        <v>288</v>
      </c>
      <c r="D85" s="175">
        <v>0</v>
      </c>
      <c r="E85" s="175">
        <v>0</v>
      </c>
      <c r="F85" s="175">
        <v>0</v>
      </c>
      <c r="G85" s="175">
        <v>0</v>
      </c>
      <c r="H85" s="175">
        <v>0</v>
      </c>
      <c r="I85" s="175">
        <v>0</v>
      </c>
      <c r="J85" s="175">
        <v>0</v>
      </c>
      <c r="K85" s="175">
        <v>0</v>
      </c>
      <c r="L85" s="175">
        <v>0</v>
      </c>
      <c r="M85" s="175">
        <v>0</v>
      </c>
      <c r="N85" s="175">
        <v>0</v>
      </c>
      <c r="O85" s="175">
        <v>0</v>
      </c>
      <c r="P85" s="175">
        <v>0</v>
      </c>
      <c r="Q85" s="175">
        <v>0</v>
      </c>
      <c r="R85" s="175">
        <v>0</v>
      </c>
      <c r="S85" s="175">
        <v>0</v>
      </c>
      <c r="T85" s="175">
        <v>0</v>
      </c>
      <c r="U85" s="175">
        <v>0</v>
      </c>
      <c r="V85" s="175">
        <v>0</v>
      </c>
      <c r="W85" s="175">
        <v>0</v>
      </c>
      <c r="X85" s="175">
        <v>0</v>
      </c>
      <c r="Y85" s="175">
        <v>0</v>
      </c>
      <c r="Z85" s="175">
        <v>0</v>
      </c>
      <c r="AA85" s="175">
        <v>0</v>
      </c>
      <c r="AB85" s="175">
        <v>0</v>
      </c>
      <c r="AC85" s="175">
        <v>0</v>
      </c>
      <c r="AD85" s="175">
        <v>0</v>
      </c>
      <c r="AE85" s="175">
        <v>0</v>
      </c>
      <c r="AF85" s="175">
        <v>0</v>
      </c>
      <c r="AG85" s="175">
        <v>0</v>
      </c>
      <c r="AH85" s="175">
        <v>0</v>
      </c>
      <c r="AI85" s="175">
        <v>0</v>
      </c>
      <c r="AJ85" s="175">
        <v>0</v>
      </c>
      <c r="AK85" s="175">
        <v>0</v>
      </c>
      <c r="AL85" s="175">
        <v>0</v>
      </c>
      <c r="AM85" s="175">
        <v>0</v>
      </c>
      <c r="AN85" s="175">
        <v>0</v>
      </c>
      <c r="AO85" s="175">
        <v>0</v>
      </c>
      <c r="AP85" s="175">
        <v>0</v>
      </c>
      <c r="AQ85" s="175">
        <v>0</v>
      </c>
      <c r="AR85" s="175">
        <v>0</v>
      </c>
      <c r="AS85" s="175">
        <v>0</v>
      </c>
      <c r="AT85" s="175">
        <v>0</v>
      </c>
      <c r="AU85" s="175">
        <v>0</v>
      </c>
      <c r="AV85" s="175">
        <v>0</v>
      </c>
      <c r="AW85" s="175">
        <v>0</v>
      </c>
      <c r="AX85" s="175">
        <v>0</v>
      </c>
      <c r="AY85" s="175">
        <v>0</v>
      </c>
      <c r="AZ85" s="175">
        <v>0</v>
      </c>
      <c r="BA85" s="175">
        <v>0</v>
      </c>
      <c r="BB85" s="175">
        <v>0</v>
      </c>
      <c r="BC85" s="175">
        <v>0</v>
      </c>
      <c r="BD85" s="175">
        <v>0</v>
      </c>
      <c r="BE85" s="175">
        <v>0</v>
      </c>
      <c r="BF85" s="175">
        <v>0</v>
      </c>
      <c r="BG85" s="175">
        <v>0</v>
      </c>
      <c r="BH85" s="175">
        <v>0</v>
      </c>
      <c r="BI85" s="175">
        <v>0</v>
      </c>
      <c r="BJ85" s="175">
        <v>0</v>
      </c>
      <c r="BK85" s="175">
        <v>0</v>
      </c>
      <c r="BL85" s="175">
        <v>6379.4709097267005</v>
      </c>
      <c r="BM85" s="175">
        <v>6956.0846910472965</v>
      </c>
      <c r="BN85" s="175">
        <v>7152.5211550879994</v>
      </c>
      <c r="BO85" s="175">
        <v>6870.1125112847676</v>
      </c>
      <c r="BP85" s="175">
        <v>6699.6829992926032</v>
      </c>
      <c r="BQ85" s="175">
        <v>722.32056369594022</v>
      </c>
      <c r="BR85" s="175">
        <v>708.74448563115504</v>
      </c>
      <c r="BS85" s="175">
        <v>714.27847634691091</v>
      </c>
      <c r="BT85" s="175">
        <v>703.53192619716106</v>
      </c>
      <c r="BU85" s="175">
        <v>721.32621404204076</v>
      </c>
      <c r="BV85" s="175">
        <v>503.87338829144858</v>
      </c>
      <c r="BW85" s="175">
        <v>266.5472614902921</v>
      </c>
      <c r="BX85" s="175">
        <v>2.876030749432644</v>
      </c>
      <c r="BY85" s="175">
        <v>0</v>
      </c>
      <c r="BZ85" s="175">
        <v>0</v>
      </c>
      <c r="CA85" s="175">
        <v>0</v>
      </c>
      <c r="CB85" s="175">
        <v>0</v>
      </c>
      <c r="CC85" s="176">
        <v>0</v>
      </c>
    </row>
    <row r="86" spans="1:81" x14ac:dyDescent="0.4">
      <c r="A86" s="132"/>
      <c r="B86" s="65" t="s">
        <v>289</v>
      </c>
      <c r="D86" s="175">
        <v>0</v>
      </c>
      <c r="E86" s="175">
        <v>0</v>
      </c>
      <c r="F86" s="175">
        <v>0</v>
      </c>
      <c r="G86" s="175">
        <v>0</v>
      </c>
      <c r="H86" s="175">
        <v>0</v>
      </c>
      <c r="I86" s="175">
        <v>0</v>
      </c>
      <c r="J86" s="175">
        <v>0</v>
      </c>
      <c r="K86" s="175">
        <v>0</v>
      </c>
      <c r="L86" s="175">
        <v>0</v>
      </c>
      <c r="M86" s="175">
        <v>0</v>
      </c>
      <c r="N86" s="175">
        <v>0</v>
      </c>
      <c r="O86" s="175">
        <v>0</v>
      </c>
      <c r="P86" s="175">
        <v>0</v>
      </c>
      <c r="Q86" s="175">
        <v>0</v>
      </c>
      <c r="R86" s="175">
        <v>0</v>
      </c>
      <c r="S86" s="175">
        <v>0</v>
      </c>
      <c r="T86" s="175">
        <v>0</v>
      </c>
      <c r="U86" s="175">
        <v>0</v>
      </c>
      <c r="V86" s="175">
        <v>0</v>
      </c>
      <c r="W86" s="175">
        <v>0</v>
      </c>
      <c r="X86" s="175">
        <v>0</v>
      </c>
      <c r="Y86" s="175">
        <v>0</v>
      </c>
      <c r="Z86" s="175">
        <v>0</v>
      </c>
      <c r="AA86" s="175">
        <v>0</v>
      </c>
      <c r="AB86" s="175">
        <v>0</v>
      </c>
      <c r="AC86" s="175">
        <v>0</v>
      </c>
      <c r="AD86" s="175">
        <v>0</v>
      </c>
      <c r="AE86" s="175">
        <v>0</v>
      </c>
      <c r="AF86" s="175">
        <v>0</v>
      </c>
      <c r="AG86" s="175">
        <v>0</v>
      </c>
      <c r="AH86" s="175">
        <v>0</v>
      </c>
      <c r="AI86" s="175">
        <v>0</v>
      </c>
      <c r="AJ86" s="175">
        <v>0</v>
      </c>
      <c r="AK86" s="175">
        <v>0</v>
      </c>
      <c r="AL86" s="175">
        <v>0</v>
      </c>
      <c r="AM86" s="175">
        <v>0</v>
      </c>
      <c r="AN86" s="175">
        <v>0</v>
      </c>
      <c r="AO86" s="175">
        <v>0</v>
      </c>
      <c r="AP86" s="175">
        <v>0</v>
      </c>
      <c r="AQ86" s="175">
        <v>0</v>
      </c>
      <c r="AR86" s="175">
        <v>0</v>
      </c>
      <c r="AS86" s="175">
        <v>0</v>
      </c>
      <c r="AT86" s="175">
        <v>0</v>
      </c>
      <c r="AU86" s="175">
        <v>0</v>
      </c>
      <c r="AV86" s="175">
        <v>0</v>
      </c>
      <c r="AW86" s="175">
        <v>0</v>
      </c>
      <c r="AX86" s="175">
        <v>5.9444421965890299</v>
      </c>
      <c r="AY86" s="175">
        <v>6.8942164739032981</v>
      </c>
      <c r="AZ86" s="175">
        <v>8.8014110050024108</v>
      </c>
      <c r="BA86" s="175">
        <v>8.0361476353860279</v>
      </c>
      <c r="BB86" s="175">
        <v>13.20597314983095</v>
      </c>
      <c r="BC86" s="175">
        <v>16.738569882058869</v>
      </c>
      <c r="BD86" s="175">
        <v>18.477059194918155</v>
      </c>
      <c r="BE86" s="175">
        <v>22.085984889639946</v>
      </c>
      <c r="BF86" s="175">
        <v>29.571813422572951</v>
      </c>
      <c r="BG86" s="175">
        <v>28.40758021899968</v>
      </c>
      <c r="BH86" s="175">
        <v>29.478835611375892</v>
      </c>
      <c r="BI86" s="175">
        <v>68.923083517866914</v>
      </c>
      <c r="BJ86" s="175">
        <v>53.669873732888362</v>
      </c>
      <c r="BK86" s="175">
        <v>53.865687846035847</v>
      </c>
      <c r="BL86" s="175">
        <v>513.15941375718501</v>
      </c>
      <c r="BM86" s="175">
        <v>526.4515022220952</v>
      </c>
      <c r="BN86" s="175">
        <v>548.64507759407388</v>
      </c>
      <c r="BO86" s="175">
        <v>545.63426979711858</v>
      </c>
      <c r="BP86" s="175">
        <v>557.45532646102788</v>
      </c>
      <c r="BQ86" s="175">
        <v>587.09150253985229</v>
      </c>
      <c r="BR86" s="175">
        <v>738.58967747289569</v>
      </c>
      <c r="BS86" s="175">
        <v>403.76926529983001</v>
      </c>
      <c r="BT86" s="175">
        <v>351.1926584519868</v>
      </c>
      <c r="BU86" s="175">
        <v>358.05798874554171</v>
      </c>
      <c r="BV86" s="175">
        <v>340.82105247864479</v>
      </c>
      <c r="BW86" s="175">
        <v>311.51815159987729</v>
      </c>
      <c r="BX86" s="175">
        <v>346.8798618136812</v>
      </c>
      <c r="BY86" s="175">
        <v>316.48984697927966</v>
      </c>
      <c r="BZ86" s="175">
        <v>295.09382171115328</v>
      </c>
      <c r="CA86" s="175">
        <v>280.86254155113994</v>
      </c>
      <c r="CB86" s="175">
        <v>271.61217020943235</v>
      </c>
      <c r="CC86" s="176">
        <v>258.1343311217401</v>
      </c>
    </row>
    <row r="87" spans="1:81" x14ac:dyDescent="0.4">
      <c r="A87" s="132"/>
      <c r="B87" s="65" t="s">
        <v>303</v>
      </c>
      <c r="D87" s="175">
        <v>0</v>
      </c>
      <c r="E87" s="175">
        <v>0</v>
      </c>
      <c r="F87" s="175">
        <v>0</v>
      </c>
      <c r="G87" s="175">
        <v>0</v>
      </c>
      <c r="H87" s="175">
        <v>0</v>
      </c>
      <c r="I87" s="175">
        <v>0</v>
      </c>
      <c r="J87" s="175">
        <v>0</v>
      </c>
      <c r="K87" s="175">
        <v>0</v>
      </c>
      <c r="L87" s="175">
        <v>0</v>
      </c>
      <c r="M87" s="175">
        <v>0</v>
      </c>
      <c r="N87" s="175">
        <v>0</v>
      </c>
      <c r="O87" s="175">
        <v>0</v>
      </c>
      <c r="P87" s="175">
        <v>0</v>
      </c>
      <c r="Q87" s="175">
        <v>0</v>
      </c>
      <c r="R87" s="175">
        <v>0</v>
      </c>
      <c r="S87" s="175">
        <v>0</v>
      </c>
      <c r="T87" s="175">
        <v>0</v>
      </c>
      <c r="U87" s="175">
        <v>0</v>
      </c>
      <c r="V87" s="175">
        <v>0</v>
      </c>
      <c r="W87" s="175">
        <v>0</v>
      </c>
      <c r="X87" s="175">
        <v>0</v>
      </c>
      <c r="Y87" s="175">
        <v>0</v>
      </c>
      <c r="Z87" s="175">
        <v>0</v>
      </c>
      <c r="AA87" s="175">
        <v>0</v>
      </c>
      <c r="AB87" s="175">
        <v>0</v>
      </c>
      <c r="AC87" s="175">
        <v>0</v>
      </c>
      <c r="AD87" s="175">
        <v>0</v>
      </c>
      <c r="AE87" s="175">
        <v>0</v>
      </c>
      <c r="AF87" s="175">
        <v>0</v>
      </c>
      <c r="AG87" s="175">
        <v>0</v>
      </c>
      <c r="AH87" s="175">
        <v>0</v>
      </c>
      <c r="AI87" s="175">
        <v>0</v>
      </c>
      <c r="AJ87" s="175">
        <v>0</v>
      </c>
      <c r="AK87" s="175">
        <v>0</v>
      </c>
      <c r="AL87" s="175">
        <v>0</v>
      </c>
      <c r="AM87" s="175">
        <v>0</v>
      </c>
      <c r="AN87" s="175">
        <v>0</v>
      </c>
      <c r="AO87" s="175">
        <v>0</v>
      </c>
      <c r="AP87" s="175">
        <v>0</v>
      </c>
      <c r="AQ87" s="175">
        <v>0</v>
      </c>
      <c r="AR87" s="175">
        <v>0</v>
      </c>
      <c r="AS87" s="175">
        <v>0</v>
      </c>
      <c r="AT87" s="175">
        <v>0</v>
      </c>
      <c r="AU87" s="175">
        <v>7288.090295080141</v>
      </c>
      <c r="AV87" s="175">
        <v>8035.2769235222686</v>
      </c>
      <c r="AW87" s="175">
        <v>8606.482585558877</v>
      </c>
      <c r="AX87" s="175">
        <v>8893.44162844942</v>
      </c>
      <c r="AY87" s="175">
        <v>9035.9869824478446</v>
      </c>
      <c r="AZ87" s="175">
        <v>8936.665066245745</v>
      </c>
      <c r="BA87" s="175">
        <v>8769.9006634018842</v>
      </c>
      <c r="BB87" s="175">
        <v>8462.7416406155753</v>
      </c>
      <c r="BC87" s="175">
        <v>8401.9869474139832</v>
      </c>
      <c r="BD87" s="175">
        <v>8183.097065185163</v>
      </c>
      <c r="BE87" s="175">
        <v>8082.886548765955</v>
      </c>
      <c r="BF87" s="175">
        <v>7911.7302102678668</v>
      </c>
      <c r="BG87" s="175">
        <v>7437.0299388150934</v>
      </c>
      <c r="BH87" s="175">
        <v>660.04536854216815</v>
      </c>
      <c r="BI87" s="175">
        <v>701.87696325322747</v>
      </c>
      <c r="BJ87" s="175">
        <v>640.98082807249534</v>
      </c>
      <c r="BK87" s="175">
        <v>577.67159245731602</v>
      </c>
      <c r="BL87" s="175">
        <v>585.05654628195953</v>
      </c>
      <c r="BM87" s="175">
        <v>635.75604514082249</v>
      </c>
      <c r="BN87" s="175">
        <v>653.88493941951788</v>
      </c>
      <c r="BO87" s="175">
        <v>644.76332733461527</v>
      </c>
      <c r="BP87" s="175">
        <v>650.21720695158297</v>
      </c>
      <c r="BQ87" s="175">
        <v>572.62124183162302</v>
      </c>
      <c r="BR87" s="175">
        <v>701.56416168033411</v>
      </c>
      <c r="BS87" s="175">
        <v>727.50852317262036</v>
      </c>
      <c r="BT87" s="175">
        <v>658.18820269143566</v>
      </c>
      <c r="BU87" s="175">
        <v>694.9056885626369</v>
      </c>
      <c r="BV87" s="175">
        <v>580.33500679666622</v>
      </c>
      <c r="BW87" s="175">
        <v>524.58216672236631</v>
      </c>
      <c r="BX87" s="175">
        <v>460.95890059728993</v>
      </c>
      <c r="BY87" s="175">
        <v>480.60223029167719</v>
      </c>
      <c r="BZ87" s="175">
        <v>478.72254454302487</v>
      </c>
      <c r="CA87" s="175">
        <v>459.30647307653896</v>
      </c>
      <c r="CB87" s="175">
        <v>443.71293681013958</v>
      </c>
      <c r="CC87" s="176">
        <v>378.08506827191707</v>
      </c>
    </row>
    <row r="88" spans="1:81" x14ac:dyDescent="0.4">
      <c r="A88" s="132"/>
      <c r="B88" s="178" t="s">
        <v>290</v>
      </c>
      <c r="D88" s="175">
        <v>0</v>
      </c>
      <c r="E88" s="175">
        <v>0</v>
      </c>
      <c r="F88" s="175">
        <v>0</v>
      </c>
      <c r="G88" s="175">
        <v>0</v>
      </c>
      <c r="H88" s="175">
        <v>0</v>
      </c>
      <c r="I88" s="175">
        <v>0</v>
      </c>
      <c r="J88" s="175">
        <v>0</v>
      </c>
      <c r="K88" s="175">
        <v>0</v>
      </c>
      <c r="L88" s="175">
        <v>0</v>
      </c>
      <c r="M88" s="175">
        <v>0</v>
      </c>
      <c r="N88" s="175">
        <v>0</v>
      </c>
      <c r="O88" s="175">
        <v>0</v>
      </c>
      <c r="P88" s="175">
        <v>0</v>
      </c>
      <c r="Q88" s="175">
        <v>0</v>
      </c>
      <c r="R88" s="175">
        <v>0</v>
      </c>
      <c r="S88" s="175">
        <v>0</v>
      </c>
      <c r="T88" s="175">
        <v>0</v>
      </c>
      <c r="U88" s="175">
        <v>0</v>
      </c>
      <c r="V88" s="175">
        <v>0</v>
      </c>
      <c r="W88" s="175">
        <v>0</v>
      </c>
      <c r="X88" s="175">
        <v>0</v>
      </c>
      <c r="Y88" s="175">
        <v>0</v>
      </c>
      <c r="Z88" s="175">
        <v>0</v>
      </c>
      <c r="AA88" s="175">
        <v>0</v>
      </c>
      <c r="AB88" s="175">
        <v>0</v>
      </c>
      <c r="AC88" s="175">
        <v>0</v>
      </c>
      <c r="AD88" s="175">
        <v>0</v>
      </c>
      <c r="AE88" s="175">
        <v>0</v>
      </c>
      <c r="AF88" s="175">
        <v>0</v>
      </c>
      <c r="AG88" s="175">
        <v>0</v>
      </c>
      <c r="AH88" s="175">
        <v>0</v>
      </c>
      <c r="AI88" s="175">
        <v>0</v>
      </c>
      <c r="AJ88" s="175">
        <v>0</v>
      </c>
      <c r="AK88" s="175">
        <v>0</v>
      </c>
      <c r="AL88" s="175">
        <v>0</v>
      </c>
      <c r="AM88" s="175">
        <v>0</v>
      </c>
      <c r="AN88" s="175">
        <v>0</v>
      </c>
      <c r="AO88" s="175">
        <v>0</v>
      </c>
      <c r="AP88" s="175">
        <v>0</v>
      </c>
      <c r="AQ88" s="175">
        <v>0</v>
      </c>
      <c r="AR88" s="175">
        <v>0</v>
      </c>
      <c r="AS88" s="175">
        <v>0</v>
      </c>
      <c r="AT88" s="175">
        <v>0</v>
      </c>
      <c r="AU88" s="175">
        <v>6683.5197469046225</v>
      </c>
      <c r="AV88" s="175">
        <v>7632.701773558636</v>
      </c>
      <c r="AW88" s="175">
        <v>8295.4931873446476</v>
      </c>
      <c r="AX88" s="175">
        <v>8580.2894464594701</v>
      </c>
      <c r="AY88" s="175">
        <v>8722.1023113002484</v>
      </c>
      <c r="AZ88" s="175">
        <v>8628.6627810363316</v>
      </c>
      <c r="BA88" s="175">
        <v>8449.830586262151</v>
      </c>
      <c r="BB88" s="175">
        <v>8127.4678217100327</v>
      </c>
      <c r="BC88" s="175">
        <v>8013.5596638938459</v>
      </c>
      <c r="BD88" s="175">
        <v>7752.2823630381718</v>
      </c>
      <c r="BE88" s="175">
        <v>7610.4771774677283</v>
      </c>
      <c r="BF88" s="175">
        <v>7556.3113968826392</v>
      </c>
      <c r="BG88" s="175">
        <v>7037.8873349706018</v>
      </c>
      <c r="BH88" s="175">
        <v>503.80512219638086</v>
      </c>
      <c r="BI88" s="175">
        <v>515.9893228120103</v>
      </c>
      <c r="BJ88" s="175">
        <v>463.65023480018414</v>
      </c>
      <c r="BK88" s="175">
        <v>423.23842079874959</v>
      </c>
      <c r="BL88" s="175">
        <v>446.13123022962918</v>
      </c>
      <c r="BM88" s="175">
        <v>486.76666586655926</v>
      </c>
      <c r="BN88" s="175">
        <v>494.69021226647118</v>
      </c>
      <c r="BO88" s="175">
        <v>528.41522355738005</v>
      </c>
      <c r="BP88" s="175">
        <v>534.22909249642362</v>
      </c>
      <c r="BQ88" s="175">
        <v>552.90583131714618</v>
      </c>
      <c r="BR88" s="175">
        <v>653.18447715594402</v>
      </c>
      <c r="BS88" s="175">
        <v>721.76442403451358</v>
      </c>
      <c r="BT88" s="175">
        <v>612.22411535178742</v>
      </c>
      <c r="BU88" s="175">
        <v>688.29562652717857</v>
      </c>
      <c r="BV88" s="175">
        <v>573.87509156216049</v>
      </c>
      <c r="BW88" s="175">
        <v>515.10201905614292</v>
      </c>
      <c r="BX88" s="175">
        <v>460.95890059728993</v>
      </c>
      <c r="BY88" s="175">
        <v>480.60223029167719</v>
      </c>
      <c r="BZ88" s="175">
        <v>478.72254454302487</v>
      </c>
      <c r="CA88" s="175">
        <v>459.30647307653896</v>
      </c>
      <c r="CB88" s="175">
        <v>443.71293681013958</v>
      </c>
      <c r="CC88" s="176">
        <v>378.08506827191707</v>
      </c>
    </row>
    <row r="89" spans="1:81" x14ac:dyDescent="0.4">
      <c r="A89" s="132"/>
      <c r="B89" s="178" t="s">
        <v>291</v>
      </c>
      <c r="D89" s="175">
        <v>0</v>
      </c>
      <c r="E89" s="175">
        <v>0</v>
      </c>
      <c r="F89" s="175">
        <v>0</v>
      </c>
      <c r="G89" s="175">
        <v>0</v>
      </c>
      <c r="H89" s="175">
        <v>0</v>
      </c>
      <c r="I89" s="175">
        <v>0</v>
      </c>
      <c r="J89" s="175">
        <v>0</v>
      </c>
      <c r="K89" s="175">
        <v>0</v>
      </c>
      <c r="L89" s="175">
        <v>0</v>
      </c>
      <c r="M89" s="175">
        <v>0</v>
      </c>
      <c r="N89" s="175">
        <v>0</v>
      </c>
      <c r="O89" s="175">
        <v>0</v>
      </c>
      <c r="P89" s="175">
        <v>0</v>
      </c>
      <c r="Q89" s="175">
        <v>0</v>
      </c>
      <c r="R89" s="175">
        <v>0</v>
      </c>
      <c r="S89" s="175">
        <v>0</v>
      </c>
      <c r="T89" s="175">
        <v>0</v>
      </c>
      <c r="U89" s="175">
        <v>0</v>
      </c>
      <c r="V89" s="175">
        <v>0</v>
      </c>
      <c r="W89" s="175">
        <v>0</v>
      </c>
      <c r="X89" s="175">
        <v>0</v>
      </c>
      <c r="Y89" s="175">
        <v>0</v>
      </c>
      <c r="Z89" s="175">
        <v>0</v>
      </c>
      <c r="AA89" s="175">
        <v>0</v>
      </c>
      <c r="AB89" s="175">
        <v>0</v>
      </c>
      <c r="AC89" s="175">
        <v>0</v>
      </c>
      <c r="AD89" s="175">
        <v>0</v>
      </c>
      <c r="AE89" s="175">
        <v>0</v>
      </c>
      <c r="AF89" s="175">
        <v>0</v>
      </c>
      <c r="AG89" s="175">
        <v>0</v>
      </c>
      <c r="AH89" s="175">
        <v>0</v>
      </c>
      <c r="AI89" s="175">
        <v>0</v>
      </c>
      <c r="AJ89" s="175">
        <v>0</v>
      </c>
      <c r="AK89" s="175">
        <v>0</v>
      </c>
      <c r="AL89" s="175">
        <v>0</v>
      </c>
      <c r="AM89" s="175">
        <v>0</v>
      </c>
      <c r="AN89" s="175">
        <v>0</v>
      </c>
      <c r="AO89" s="175">
        <v>0</v>
      </c>
      <c r="AP89" s="175">
        <v>0</v>
      </c>
      <c r="AQ89" s="175">
        <v>0</v>
      </c>
      <c r="AR89" s="175">
        <v>0</v>
      </c>
      <c r="AS89" s="175">
        <v>0</v>
      </c>
      <c r="AT89" s="175">
        <v>0</v>
      </c>
      <c r="AU89" s="175">
        <v>604.57054817551875</v>
      </c>
      <c r="AV89" s="175">
        <v>402.5751499636329</v>
      </c>
      <c r="AW89" s="175">
        <v>310.98939821422942</v>
      </c>
      <c r="AX89" s="175">
        <v>313.15218198994938</v>
      </c>
      <c r="AY89" s="175">
        <v>313.88467114759635</v>
      </c>
      <c r="AZ89" s="175">
        <v>308.00228520941317</v>
      </c>
      <c r="BA89" s="175">
        <v>320.07007713973309</v>
      </c>
      <c r="BB89" s="175">
        <v>335.27381890554278</v>
      </c>
      <c r="BC89" s="175">
        <v>388.42728352013643</v>
      </c>
      <c r="BD89" s="175">
        <v>430.81470214699078</v>
      </c>
      <c r="BE89" s="175">
        <v>472.40937129822709</v>
      </c>
      <c r="BF89" s="175">
        <v>353.96715261044363</v>
      </c>
      <c r="BG89" s="175">
        <v>397.35484000802052</v>
      </c>
      <c r="BH89" s="175">
        <v>154.31987383388352</v>
      </c>
      <c r="BI89" s="175">
        <v>184.02572795953242</v>
      </c>
      <c r="BJ89" s="175">
        <v>175.20023345347477</v>
      </c>
      <c r="BK89" s="175">
        <v>151.69046415299843</v>
      </c>
      <c r="BL89" s="175">
        <v>135.75810192217972</v>
      </c>
      <c r="BM89" s="175">
        <v>145.38805701008172</v>
      </c>
      <c r="BN89" s="175">
        <v>156.28114284881676</v>
      </c>
      <c r="BO89" s="175">
        <v>115.28816324957205</v>
      </c>
      <c r="BP89" s="175">
        <v>114.65037491546759</v>
      </c>
      <c r="BQ89" s="175">
        <v>0</v>
      </c>
      <c r="BR89" s="175">
        <v>0</v>
      </c>
      <c r="BS89" s="175">
        <v>0</v>
      </c>
      <c r="BT89" s="175">
        <v>0</v>
      </c>
      <c r="BU89" s="175">
        <v>0</v>
      </c>
      <c r="BV89" s="175">
        <v>0</v>
      </c>
      <c r="BW89" s="175">
        <v>0</v>
      </c>
      <c r="BX89" s="175">
        <v>0</v>
      </c>
      <c r="BY89" s="175">
        <v>0</v>
      </c>
      <c r="BZ89" s="175">
        <v>0</v>
      </c>
      <c r="CA89" s="175">
        <v>0</v>
      </c>
      <c r="CB89" s="175">
        <v>0</v>
      </c>
      <c r="CC89" s="176">
        <v>0</v>
      </c>
    </row>
    <row r="90" spans="1:81" x14ac:dyDescent="0.4">
      <c r="A90" s="132"/>
      <c r="B90" s="178" t="s">
        <v>292</v>
      </c>
      <c r="D90" s="175">
        <v>0</v>
      </c>
      <c r="E90" s="175">
        <v>0</v>
      </c>
      <c r="F90" s="175">
        <v>0</v>
      </c>
      <c r="G90" s="175">
        <v>0</v>
      </c>
      <c r="H90" s="175">
        <v>0</v>
      </c>
      <c r="I90" s="175">
        <v>0</v>
      </c>
      <c r="J90" s="175">
        <v>0</v>
      </c>
      <c r="K90" s="175">
        <v>0</v>
      </c>
      <c r="L90" s="175">
        <v>0</v>
      </c>
      <c r="M90" s="175">
        <v>0</v>
      </c>
      <c r="N90" s="175">
        <v>0</v>
      </c>
      <c r="O90" s="175">
        <v>0</v>
      </c>
      <c r="P90" s="175">
        <v>0</v>
      </c>
      <c r="Q90" s="175">
        <v>0</v>
      </c>
      <c r="R90" s="175">
        <v>0</v>
      </c>
      <c r="S90" s="175">
        <v>0</v>
      </c>
      <c r="T90" s="175">
        <v>0</v>
      </c>
      <c r="U90" s="175">
        <v>0</v>
      </c>
      <c r="V90" s="175">
        <v>0</v>
      </c>
      <c r="W90" s="175">
        <v>0</v>
      </c>
      <c r="X90" s="175">
        <v>0</v>
      </c>
      <c r="Y90" s="175">
        <v>0</v>
      </c>
      <c r="Z90" s="175">
        <v>0</v>
      </c>
      <c r="AA90" s="175">
        <v>0</v>
      </c>
      <c r="AB90" s="175">
        <v>0</v>
      </c>
      <c r="AC90" s="175">
        <v>0</v>
      </c>
      <c r="AD90" s="175">
        <v>0</v>
      </c>
      <c r="AE90" s="175">
        <v>0</v>
      </c>
      <c r="AF90" s="175">
        <v>0</v>
      </c>
      <c r="AG90" s="175">
        <v>0</v>
      </c>
      <c r="AH90" s="175">
        <v>0</v>
      </c>
      <c r="AI90" s="175">
        <v>0</v>
      </c>
      <c r="AJ90" s="175">
        <v>0</v>
      </c>
      <c r="AK90" s="175">
        <v>0</v>
      </c>
      <c r="AL90" s="175">
        <v>0</v>
      </c>
      <c r="AM90" s="175">
        <v>0</v>
      </c>
      <c r="AN90" s="175">
        <v>0</v>
      </c>
      <c r="AO90" s="175">
        <v>0</v>
      </c>
      <c r="AP90" s="175">
        <v>0</v>
      </c>
      <c r="AQ90" s="175">
        <v>0</v>
      </c>
      <c r="AR90" s="175">
        <v>0</v>
      </c>
      <c r="AS90" s="175">
        <v>0</v>
      </c>
      <c r="AT90" s="175">
        <v>0</v>
      </c>
      <c r="AU90" s="175">
        <v>0</v>
      </c>
      <c r="AV90" s="175">
        <v>0</v>
      </c>
      <c r="AW90" s="175">
        <v>0</v>
      </c>
      <c r="AX90" s="175">
        <v>0</v>
      </c>
      <c r="AY90" s="175">
        <v>0</v>
      </c>
      <c r="AZ90" s="175">
        <v>0</v>
      </c>
      <c r="BA90" s="175">
        <v>0</v>
      </c>
      <c r="BB90" s="175">
        <v>0</v>
      </c>
      <c r="BC90" s="175">
        <v>0</v>
      </c>
      <c r="BD90" s="175">
        <v>0</v>
      </c>
      <c r="BE90" s="175">
        <v>0</v>
      </c>
      <c r="BF90" s="175">
        <v>1.4516607747832373</v>
      </c>
      <c r="BG90" s="175">
        <v>1.7877638364713468</v>
      </c>
      <c r="BH90" s="175">
        <v>1.920372511903758</v>
      </c>
      <c r="BI90" s="175">
        <v>1.8619124816847603</v>
      </c>
      <c r="BJ90" s="175">
        <v>2.130359818836399</v>
      </c>
      <c r="BK90" s="175">
        <v>2.7427075055680077</v>
      </c>
      <c r="BL90" s="175">
        <v>3.1672141301506245</v>
      </c>
      <c r="BM90" s="175">
        <v>3.6013222641814178</v>
      </c>
      <c r="BN90" s="175">
        <v>2.9135843042298855</v>
      </c>
      <c r="BO90" s="175">
        <v>1.0599405276631297</v>
      </c>
      <c r="BP90" s="175">
        <v>1.3377395396917422</v>
      </c>
      <c r="BQ90" s="175">
        <v>19.715410514476833</v>
      </c>
      <c r="BR90" s="175">
        <v>48.379684524390129</v>
      </c>
      <c r="BS90" s="175">
        <v>5.744099138106729</v>
      </c>
      <c r="BT90" s="175">
        <v>45.964087339648259</v>
      </c>
      <c r="BU90" s="175">
        <v>6.6100620354583679</v>
      </c>
      <c r="BV90" s="175">
        <v>6.4599152345057513</v>
      </c>
      <c r="BW90" s="175">
        <v>9.4801476662233757</v>
      </c>
      <c r="BX90" s="175">
        <v>0</v>
      </c>
      <c r="BY90" s="175">
        <v>0</v>
      </c>
      <c r="BZ90" s="175">
        <v>0</v>
      </c>
      <c r="CA90" s="175">
        <v>0</v>
      </c>
      <c r="CB90" s="175">
        <v>0</v>
      </c>
      <c r="CC90" s="176">
        <v>0</v>
      </c>
    </row>
    <row r="91" spans="1:81" x14ac:dyDescent="0.4">
      <c r="A91" s="132"/>
      <c r="B91" s="93" t="s">
        <v>304</v>
      </c>
      <c r="CC91" s="111"/>
    </row>
    <row r="92" spans="1:81" ht="32.25" customHeight="1" x14ac:dyDescent="0.4">
      <c r="A92" s="132"/>
      <c r="B92" s="49" t="s">
        <v>305</v>
      </c>
      <c r="CC92" s="111"/>
    </row>
    <row r="93" spans="1:81" x14ac:dyDescent="0.4">
      <c r="A93" s="132"/>
      <c r="B93" s="49" t="s">
        <v>306</v>
      </c>
      <c r="CC93" s="111"/>
    </row>
    <row r="94" spans="1:81" ht="15.4" thickBot="1" x14ac:dyDescent="0.45">
      <c r="A94" s="179"/>
      <c r="B94" s="78" t="s">
        <v>307</v>
      </c>
      <c r="C94" s="152"/>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4"/>
      <c r="BY94" s="104"/>
      <c r="BZ94" s="104"/>
      <c r="CA94" s="104"/>
      <c r="CB94" s="104"/>
      <c r="CC94" s="11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2"/>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11.73046875" defaultRowHeight="15" x14ac:dyDescent="0.4"/>
  <cols>
    <col min="1" max="1" width="23.1328125" style="192" bestFit="1" customWidth="1"/>
    <col min="2" max="2" width="75.73046875" style="184" customWidth="1"/>
    <col min="3" max="3" width="25.73046875" style="192" customWidth="1"/>
    <col min="4" max="75" width="12.73046875" style="206" customWidth="1"/>
    <col min="76" max="81" width="12.73046875" style="184" customWidth="1"/>
    <col min="82" max="82" width="11.73046875" style="184" customWidth="1"/>
    <col min="83" max="16384" width="11.73046875" style="184"/>
  </cols>
  <sheetData>
    <row r="1" spans="1:81" s="181" customFormat="1" ht="25.5" customHeight="1" thickBot="1" x14ac:dyDescent="0.4">
      <c r="A1" s="42" t="s">
        <v>44</v>
      </c>
      <c r="B1" s="43" t="s">
        <v>85</v>
      </c>
      <c r="C1" s="95"/>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row>
    <row r="2" spans="1:81" ht="33" customHeight="1" x14ac:dyDescent="0.4">
      <c r="A2" s="45" t="s">
        <v>45</v>
      </c>
      <c r="B2" s="182" t="s">
        <v>308</v>
      </c>
      <c r="C2" s="183"/>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187" customFormat="1" x14ac:dyDescent="0.4">
      <c r="A3" s="97">
        <v>2021</v>
      </c>
      <c r="B3" s="185" t="s">
        <v>309</v>
      </c>
      <c r="C3" s="186"/>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9"/>
      <c r="B4" s="188"/>
      <c r="C4" s="18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1"/>
    </row>
    <row r="5" spans="1:81" ht="27" customHeight="1" x14ac:dyDescent="0.4">
      <c r="B5" s="49" t="s">
        <v>217</v>
      </c>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4">
        <v>1</v>
      </c>
      <c r="BR5" s="194">
        <v>1</v>
      </c>
      <c r="BS5" s="194">
        <v>1</v>
      </c>
      <c r="BT5" s="194">
        <v>1</v>
      </c>
      <c r="BU5" s="194">
        <v>1</v>
      </c>
      <c r="BV5" s="194">
        <v>1</v>
      </c>
      <c r="BW5" s="194">
        <v>1</v>
      </c>
      <c r="BX5" s="194">
        <v>1</v>
      </c>
      <c r="BY5" s="194">
        <v>1</v>
      </c>
      <c r="BZ5" s="194">
        <v>1</v>
      </c>
      <c r="CA5" s="194">
        <v>1</v>
      </c>
      <c r="CB5" s="194">
        <v>1</v>
      </c>
      <c r="CC5" s="195">
        <v>1</v>
      </c>
    </row>
    <row r="6" spans="1:81" x14ac:dyDescent="0.4">
      <c r="B6" s="184" t="s">
        <v>219</v>
      </c>
      <c r="D6" s="194">
        <v>0</v>
      </c>
      <c r="E6" s="194">
        <v>0</v>
      </c>
      <c r="F6" s="194">
        <v>0</v>
      </c>
      <c r="G6" s="194">
        <v>0</v>
      </c>
      <c r="H6" s="194">
        <v>0</v>
      </c>
      <c r="I6" s="194">
        <v>0</v>
      </c>
      <c r="J6" s="194">
        <v>0</v>
      </c>
      <c r="K6" s="194">
        <v>0</v>
      </c>
      <c r="L6" s="194">
        <v>0</v>
      </c>
      <c r="M6" s="194">
        <v>0</v>
      </c>
      <c r="N6" s="194">
        <v>0</v>
      </c>
      <c r="O6" s="194">
        <v>0</v>
      </c>
      <c r="P6" s="194">
        <v>0</v>
      </c>
      <c r="Q6" s="194">
        <v>0</v>
      </c>
      <c r="R6" s="194">
        <v>0</v>
      </c>
      <c r="S6" s="194">
        <v>0</v>
      </c>
      <c r="T6" s="194">
        <v>0</v>
      </c>
      <c r="U6" s="194">
        <v>0</v>
      </c>
      <c r="V6" s="194">
        <v>0</v>
      </c>
      <c r="W6" s="194">
        <v>0</v>
      </c>
      <c r="X6" s="194">
        <v>0</v>
      </c>
      <c r="Y6" s="194">
        <v>0</v>
      </c>
      <c r="Z6" s="194">
        <v>0</v>
      </c>
      <c r="AA6" s="194">
        <v>0</v>
      </c>
      <c r="AB6" s="194">
        <v>0</v>
      </c>
      <c r="AC6" s="194">
        <v>0</v>
      </c>
      <c r="AD6" s="194">
        <v>0</v>
      </c>
      <c r="AE6" s="194">
        <v>0</v>
      </c>
      <c r="AF6" s="194">
        <v>0</v>
      </c>
      <c r="AG6" s="194">
        <v>0</v>
      </c>
      <c r="AH6" s="194">
        <v>0</v>
      </c>
      <c r="AI6" s="194">
        <v>0</v>
      </c>
      <c r="AJ6" s="194">
        <v>0</v>
      </c>
      <c r="AK6" s="194">
        <v>0</v>
      </c>
      <c r="AL6" s="194">
        <v>0</v>
      </c>
      <c r="AM6" s="194">
        <v>0</v>
      </c>
      <c r="AN6" s="194">
        <v>0</v>
      </c>
      <c r="AO6" s="194">
        <v>0</v>
      </c>
      <c r="AP6" s="194">
        <v>0</v>
      </c>
      <c r="AQ6" s="194">
        <v>0</v>
      </c>
      <c r="AR6" s="194">
        <v>0</v>
      </c>
      <c r="AS6" s="194">
        <v>0</v>
      </c>
      <c r="AT6" s="194">
        <v>0</v>
      </c>
      <c r="AU6" s="194">
        <v>0</v>
      </c>
      <c r="AV6" s="194">
        <v>0</v>
      </c>
      <c r="AW6" s="194">
        <v>0</v>
      </c>
      <c r="AX6" s="194">
        <v>0</v>
      </c>
      <c r="AY6" s="194">
        <v>1268</v>
      </c>
      <c r="AZ6" s="194">
        <v>1298</v>
      </c>
      <c r="BA6" s="194">
        <v>1365</v>
      </c>
      <c r="BB6" s="194">
        <v>1404</v>
      </c>
      <c r="BC6" s="194">
        <v>1434</v>
      </c>
      <c r="BD6" s="194">
        <v>1464</v>
      </c>
      <c r="BE6" s="194">
        <v>1495</v>
      </c>
      <c r="BF6" s="194">
        <v>1510</v>
      </c>
      <c r="BG6" s="194">
        <v>1547</v>
      </c>
      <c r="BH6" s="194">
        <v>1589</v>
      </c>
      <c r="BI6" s="194">
        <v>1629</v>
      </c>
      <c r="BJ6" s="194">
        <v>1666</v>
      </c>
      <c r="BK6" s="194">
        <v>1700</v>
      </c>
      <c r="BL6" s="194">
        <v>1737</v>
      </c>
      <c r="BM6" s="194">
        <v>1776</v>
      </c>
      <c r="BN6" s="194">
        <v>1782</v>
      </c>
      <c r="BO6" s="194">
        <v>1756</v>
      </c>
      <c r="BP6" s="194">
        <v>1710</v>
      </c>
      <c r="BQ6" s="194">
        <v>1641</v>
      </c>
      <c r="BR6" s="194">
        <v>1617</v>
      </c>
      <c r="BS6" s="194">
        <v>1603</v>
      </c>
      <c r="BT6" s="194">
        <v>1594</v>
      </c>
      <c r="BU6" s="194">
        <v>1578</v>
      </c>
      <c r="BV6" s="194">
        <v>1571</v>
      </c>
      <c r="BW6" s="194">
        <v>1595</v>
      </c>
      <c r="BX6" s="194">
        <v>1412</v>
      </c>
      <c r="BY6" s="194">
        <v>1405</v>
      </c>
      <c r="BZ6" s="194">
        <v>1415</v>
      </c>
      <c r="CA6" s="194">
        <v>1451</v>
      </c>
      <c r="CB6" s="194">
        <v>1490</v>
      </c>
      <c r="CC6" s="195">
        <v>1540</v>
      </c>
    </row>
    <row r="7" spans="1:81" x14ac:dyDescent="0.4">
      <c r="B7" s="196" t="s">
        <v>310</v>
      </c>
      <c r="D7" s="174">
        <v>0</v>
      </c>
      <c r="E7" s="174">
        <v>0</v>
      </c>
      <c r="F7" s="174">
        <v>0</v>
      </c>
      <c r="G7" s="174">
        <v>0</v>
      </c>
      <c r="H7" s="174">
        <v>0</v>
      </c>
      <c r="I7" s="174">
        <v>0</v>
      </c>
      <c r="J7" s="174">
        <v>0</v>
      </c>
      <c r="K7" s="174">
        <v>0</v>
      </c>
      <c r="L7" s="174">
        <v>0</v>
      </c>
      <c r="M7" s="174">
        <v>0</v>
      </c>
      <c r="N7" s="174">
        <v>0</v>
      </c>
      <c r="O7" s="174">
        <v>0</v>
      </c>
      <c r="P7" s="174">
        <v>0</v>
      </c>
      <c r="Q7" s="174">
        <v>0</v>
      </c>
      <c r="R7" s="174">
        <v>0</v>
      </c>
      <c r="S7" s="174">
        <v>0</v>
      </c>
      <c r="T7" s="174">
        <v>0</v>
      </c>
      <c r="U7" s="174">
        <v>0</v>
      </c>
      <c r="V7" s="174">
        <v>0</v>
      </c>
      <c r="W7" s="174">
        <v>0</v>
      </c>
      <c r="X7" s="174">
        <v>0</v>
      </c>
      <c r="Y7" s="174">
        <v>0</v>
      </c>
      <c r="Z7" s="174">
        <v>0</v>
      </c>
      <c r="AA7" s="174">
        <v>0</v>
      </c>
      <c r="AB7" s="174">
        <v>0</v>
      </c>
      <c r="AC7" s="174">
        <v>143</v>
      </c>
      <c r="AD7" s="174">
        <v>170</v>
      </c>
      <c r="AE7" s="174">
        <v>193</v>
      </c>
      <c r="AF7" s="174">
        <v>217</v>
      </c>
      <c r="AG7" s="174">
        <v>243</v>
      </c>
      <c r="AH7" s="174">
        <v>264</v>
      </c>
      <c r="AI7" s="174">
        <v>278</v>
      </c>
      <c r="AJ7" s="174">
        <v>314</v>
      </c>
      <c r="AK7" s="174">
        <v>350</v>
      </c>
      <c r="AL7" s="174">
        <v>388</v>
      </c>
      <c r="AM7" s="174">
        <v>441</v>
      </c>
      <c r="AN7" s="174">
        <v>507</v>
      </c>
      <c r="AO7" s="174">
        <v>562</v>
      </c>
      <c r="AP7" s="174">
        <v>611</v>
      </c>
      <c r="AQ7" s="174">
        <v>677</v>
      </c>
      <c r="AR7" s="174">
        <v>737</v>
      </c>
      <c r="AS7" s="174">
        <v>798</v>
      </c>
      <c r="AT7" s="174">
        <v>875</v>
      </c>
      <c r="AU7" s="174">
        <v>988</v>
      </c>
      <c r="AV7" s="174">
        <v>890</v>
      </c>
      <c r="AW7" s="174">
        <v>962</v>
      </c>
      <c r="AX7" s="174">
        <v>1046</v>
      </c>
      <c r="AY7" s="174">
        <v>1115</v>
      </c>
      <c r="AZ7" s="174">
        <v>1152</v>
      </c>
      <c r="BA7" s="174">
        <v>1207</v>
      </c>
      <c r="BB7" s="174">
        <v>1238</v>
      </c>
      <c r="BC7" s="174">
        <v>1256</v>
      </c>
      <c r="BD7" s="174">
        <v>1276</v>
      </c>
      <c r="BE7" s="174">
        <v>1296</v>
      </c>
      <c r="BF7" s="174">
        <v>1304</v>
      </c>
      <c r="BG7" s="174">
        <v>1343</v>
      </c>
      <c r="BH7" s="174">
        <v>1400</v>
      </c>
      <c r="BI7" s="174">
        <v>1445</v>
      </c>
      <c r="BJ7" s="174">
        <v>1489</v>
      </c>
      <c r="BK7" s="174">
        <v>1528</v>
      </c>
      <c r="BL7" s="174">
        <v>1568</v>
      </c>
      <c r="BM7" s="174">
        <v>1607</v>
      </c>
      <c r="BN7" s="174">
        <v>1619</v>
      </c>
      <c r="BO7" s="174">
        <v>1597</v>
      </c>
      <c r="BP7" s="174">
        <v>1553</v>
      </c>
      <c r="BQ7" s="174">
        <v>1490</v>
      </c>
      <c r="BR7" s="174">
        <v>1462</v>
      </c>
      <c r="BS7" s="174">
        <v>1459</v>
      </c>
      <c r="BT7" s="174">
        <v>1445</v>
      </c>
      <c r="BU7" s="174">
        <v>1435</v>
      </c>
      <c r="BV7" s="174">
        <v>1431</v>
      </c>
      <c r="BW7" s="174">
        <v>1443</v>
      </c>
      <c r="BX7" s="174">
        <v>1298</v>
      </c>
      <c r="BY7" s="174">
        <v>1292</v>
      </c>
      <c r="BZ7" s="174">
        <v>1303</v>
      </c>
      <c r="CA7" s="174">
        <v>1336</v>
      </c>
      <c r="CB7" s="174">
        <v>1373</v>
      </c>
      <c r="CC7" s="197">
        <v>1418</v>
      </c>
    </row>
    <row r="8" spans="1:81" x14ac:dyDescent="0.4">
      <c r="B8" s="196" t="s">
        <v>311</v>
      </c>
      <c r="D8" s="174">
        <v>0</v>
      </c>
      <c r="E8" s="174">
        <v>0</v>
      </c>
      <c r="F8" s="174">
        <v>0</v>
      </c>
      <c r="G8" s="174">
        <v>0</v>
      </c>
      <c r="H8" s="174">
        <v>0</v>
      </c>
      <c r="I8" s="174">
        <v>0</v>
      </c>
      <c r="J8" s="174">
        <v>0</v>
      </c>
      <c r="K8" s="174">
        <v>0</v>
      </c>
      <c r="L8" s="174">
        <v>0</v>
      </c>
      <c r="M8" s="174">
        <v>0</v>
      </c>
      <c r="N8" s="174">
        <v>0</v>
      </c>
      <c r="O8" s="174">
        <v>0</v>
      </c>
      <c r="P8" s="174">
        <v>0</v>
      </c>
      <c r="Q8" s="174">
        <v>0</v>
      </c>
      <c r="R8" s="174">
        <v>0</v>
      </c>
      <c r="S8" s="174">
        <v>0</v>
      </c>
      <c r="T8" s="174">
        <v>0</v>
      </c>
      <c r="U8" s="174">
        <v>0</v>
      </c>
      <c r="V8" s="174">
        <v>0</v>
      </c>
      <c r="W8" s="174">
        <v>0</v>
      </c>
      <c r="X8" s="174">
        <v>0</v>
      </c>
      <c r="Y8" s="174">
        <v>0</v>
      </c>
      <c r="Z8" s="174">
        <v>0</v>
      </c>
      <c r="AA8" s="174">
        <v>0</v>
      </c>
      <c r="AB8" s="174">
        <v>0</v>
      </c>
      <c r="AC8" s="174">
        <v>0</v>
      </c>
      <c r="AD8" s="174">
        <v>0</v>
      </c>
      <c r="AE8" s="174">
        <v>0</v>
      </c>
      <c r="AF8" s="174">
        <v>0</v>
      </c>
      <c r="AG8" s="174">
        <v>0</v>
      </c>
      <c r="AH8" s="174">
        <v>0</v>
      </c>
      <c r="AI8" s="174">
        <v>0</v>
      </c>
      <c r="AJ8" s="174">
        <v>0</v>
      </c>
      <c r="AK8" s="174">
        <v>0</v>
      </c>
      <c r="AL8" s="174">
        <v>0</v>
      </c>
      <c r="AM8" s="174">
        <v>0</v>
      </c>
      <c r="AN8" s="174">
        <v>0</v>
      </c>
      <c r="AO8" s="174">
        <v>0</v>
      </c>
      <c r="AP8" s="174">
        <v>0</v>
      </c>
      <c r="AQ8" s="174">
        <v>0</v>
      </c>
      <c r="AR8" s="174">
        <v>0</v>
      </c>
      <c r="AS8" s="174">
        <v>0</v>
      </c>
      <c r="AT8" s="174">
        <v>0</v>
      </c>
      <c r="AU8" s="174">
        <v>0</v>
      </c>
      <c r="AV8" s="174">
        <v>0</v>
      </c>
      <c r="AW8" s="174">
        <v>0</v>
      </c>
      <c r="AX8" s="174">
        <v>0</v>
      </c>
      <c r="AY8" s="174">
        <v>153</v>
      </c>
      <c r="AZ8" s="174">
        <v>146</v>
      </c>
      <c r="BA8" s="174">
        <v>158</v>
      </c>
      <c r="BB8" s="174">
        <v>166</v>
      </c>
      <c r="BC8" s="174">
        <v>178</v>
      </c>
      <c r="BD8" s="174">
        <v>188</v>
      </c>
      <c r="BE8" s="174">
        <v>199</v>
      </c>
      <c r="BF8" s="174">
        <v>206</v>
      </c>
      <c r="BG8" s="174">
        <v>204</v>
      </c>
      <c r="BH8" s="174">
        <v>189</v>
      </c>
      <c r="BI8" s="174">
        <v>184</v>
      </c>
      <c r="BJ8" s="174">
        <v>177</v>
      </c>
      <c r="BK8" s="174">
        <v>172</v>
      </c>
      <c r="BL8" s="174">
        <v>169</v>
      </c>
      <c r="BM8" s="174">
        <v>169</v>
      </c>
      <c r="BN8" s="174">
        <v>163</v>
      </c>
      <c r="BO8" s="174">
        <v>160</v>
      </c>
      <c r="BP8" s="174">
        <v>158</v>
      </c>
      <c r="BQ8" s="174">
        <v>151</v>
      </c>
      <c r="BR8" s="174">
        <v>155</v>
      </c>
      <c r="BS8" s="174">
        <v>144</v>
      </c>
      <c r="BT8" s="174">
        <v>149</v>
      </c>
      <c r="BU8" s="174">
        <v>144</v>
      </c>
      <c r="BV8" s="174">
        <v>140</v>
      </c>
      <c r="BW8" s="174">
        <v>152</v>
      </c>
      <c r="BX8" s="174">
        <v>113</v>
      </c>
      <c r="BY8" s="174">
        <v>112</v>
      </c>
      <c r="BZ8" s="174">
        <v>112</v>
      </c>
      <c r="CA8" s="174">
        <v>115</v>
      </c>
      <c r="CB8" s="174">
        <v>118</v>
      </c>
      <c r="CC8" s="197">
        <v>122</v>
      </c>
    </row>
    <row r="9" spans="1:81" x14ac:dyDescent="0.4">
      <c r="B9" s="184" t="s">
        <v>220</v>
      </c>
      <c r="D9" s="194">
        <v>0</v>
      </c>
      <c r="E9" s="194">
        <v>0</v>
      </c>
      <c r="F9" s="194">
        <v>0</v>
      </c>
      <c r="G9" s="194">
        <v>0</v>
      </c>
      <c r="H9" s="194">
        <v>0</v>
      </c>
      <c r="I9" s="194">
        <v>0</v>
      </c>
      <c r="J9" s="194">
        <v>0</v>
      </c>
      <c r="K9" s="194">
        <v>0</v>
      </c>
      <c r="L9" s="194">
        <v>0</v>
      </c>
      <c r="M9" s="194">
        <v>0</v>
      </c>
      <c r="N9" s="194">
        <v>0</v>
      </c>
      <c r="O9" s="194">
        <v>0</v>
      </c>
      <c r="P9" s="194">
        <v>0</v>
      </c>
      <c r="Q9" s="194">
        <v>0</v>
      </c>
      <c r="R9" s="194">
        <v>0</v>
      </c>
      <c r="S9" s="194">
        <v>0</v>
      </c>
      <c r="T9" s="194">
        <v>0</v>
      </c>
      <c r="U9" s="194">
        <v>0</v>
      </c>
      <c r="V9" s="194">
        <v>0</v>
      </c>
      <c r="W9" s="194">
        <v>0</v>
      </c>
      <c r="X9" s="194">
        <v>0</v>
      </c>
      <c r="Y9" s="194">
        <v>0</v>
      </c>
      <c r="Z9" s="194">
        <v>0</v>
      </c>
      <c r="AA9" s="194">
        <v>0</v>
      </c>
      <c r="AB9" s="194">
        <v>0</v>
      </c>
      <c r="AC9" s="194">
        <v>0</v>
      </c>
      <c r="AD9" s="194">
        <v>0</v>
      </c>
      <c r="AE9" s="194">
        <v>0</v>
      </c>
      <c r="AF9" s="194">
        <v>0</v>
      </c>
      <c r="AG9" s="194">
        <v>0</v>
      </c>
      <c r="AH9" s="194">
        <v>469</v>
      </c>
      <c r="AI9" s="194">
        <v>463</v>
      </c>
      <c r="AJ9" s="194">
        <v>446</v>
      </c>
      <c r="AK9" s="194">
        <v>429</v>
      </c>
      <c r="AL9" s="194">
        <v>422</v>
      </c>
      <c r="AM9" s="194">
        <v>416</v>
      </c>
      <c r="AN9" s="194">
        <v>410</v>
      </c>
      <c r="AO9" s="194">
        <v>394</v>
      </c>
      <c r="AP9" s="194">
        <v>385</v>
      </c>
      <c r="AQ9" s="194">
        <v>376</v>
      </c>
      <c r="AR9" s="194">
        <v>384</v>
      </c>
      <c r="AS9" s="194">
        <v>381</v>
      </c>
      <c r="AT9" s="194">
        <v>362</v>
      </c>
      <c r="AU9" s="194">
        <v>354</v>
      </c>
      <c r="AV9" s="194">
        <v>349</v>
      </c>
      <c r="AW9" s="194">
        <v>343</v>
      </c>
      <c r="AX9" s="194">
        <v>332</v>
      </c>
      <c r="AY9" s="194">
        <v>322</v>
      </c>
      <c r="AZ9" s="194">
        <v>309</v>
      </c>
      <c r="BA9" s="194">
        <v>291</v>
      </c>
      <c r="BB9" s="194">
        <v>280</v>
      </c>
      <c r="BC9" s="194">
        <v>270</v>
      </c>
      <c r="BD9" s="194">
        <v>263</v>
      </c>
      <c r="BE9" s="194">
        <v>243</v>
      </c>
      <c r="BF9" s="194">
        <v>256</v>
      </c>
      <c r="BG9" s="194">
        <v>230</v>
      </c>
      <c r="BH9" s="194">
        <v>206</v>
      </c>
      <c r="BI9" s="194">
        <v>186</v>
      </c>
      <c r="BJ9" s="194">
        <v>168</v>
      </c>
      <c r="BK9" s="194">
        <v>148</v>
      </c>
      <c r="BL9" s="194">
        <v>131</v>
      </c>
      <c r="BM9" s="194">
        <v>119</v>
      </c>
      <c r="BN9" s="194">
        <v>112</v>
      </c>
      <c r="BO9" s="194">
        <v>106</v>
      </c>
      <c r="BP9" s="194">
        <v>102</v>
      </c>
      <c r="BQ9" s="194">
        <v>98</v>
      </c>
      <c r="BR9" s="194">
        <v>94</v>
      </c>
      <c r="BS9" s="194">
        <v>93</v>
      </c>
      <c r="BT9" s="194">
        <v>91</v>
      </c>
      <c r="BU9" s="194">
        <v>87</v>
      </c>
      <c r="BV9" s="194">
        <v>101</v>
      </c>
      <c r="BW9" s="194">
        <v>101</v>
      </c>
      <c r="BX9" s="194">
        <v>99</v>
      </c>
      <c r="BY9" s="194">
        <v>96</v>
      </c>
      <c r="BZ9" s="194">
        <v>89</v>
      </c>
      <c r="CA9" s="194">
        <v>83</v>
      </c>
      <c r="CB9" s="194">
        <v>79</v>
      </c>
      <c r="CC9" s="195">
        <v>75</v>
      </c>
    </row>
    <row r="10" spans="1:81" ht="27" customHeight="1" x14ac:dyDescent="0.4">
      <c r="B10" s="184" t="s">
        <v>222</v>
      </c>
      <c r="D10" s="194">
        <v>0</v>
      </c>
      <c r="E10" s="194">
        <v>0</v>
      </c>
      <c r="F10" s="194">
        <v>0</v>
      </c>
      <c r="G10" s="194">
        <v>0</v>
      </c>
      <c r="H10" s="194">
        <v>0</v>
      </c>
      <c r="I10" s="194">
        <v>0</v>
      </c>
      <c r="J10" s="194">
        <v>0</v>
      </c>
      <c r="K10" s="194">
        <v>0</v>
      </c>
      <c r="L10" s="194">
        <v>0</v>
      </c>
      <c r="M10" s="194">
        <v>0</v>
      </c>
      <c r="N10" s="194">
        <v>0</v>
      </c>
      <c r="O10" s="194">
        <v>0</v>
      </c>
      <c r="P10" s="194">
        <v>0</v>
      </c>
      <c r="Q10" s="194">
        <v>0</v>
      </c>
      <c r="R10" s="194">
        <v>0</v>
      </c>
      <c r="S10" s="194">
        <v>0</v>
      </c>
      <c r="T10" s="194">
        <v>0</v>
      </c>
      <c r="U10" s="194">
        <v>0</v>
      </c>
      <c r="V10" s="194">
        <v>0</v>
      </c>
      <c r="W10" s="194">
        <v>0</v>
      </c>
      <c r="X10" s="194">
        <v>0</v>
      </c>
      <c r="Y10" s="194">
        <v>0</v>
      </c>
      <c r="Z10" s="194">
        <v>0</v>
      </c>
      <c r="AA10" s="194">
        <v>0</v>
      </c>
      <c r="AB10" s="194">
        <v>0</v>
      </c>
      <c r="AC10" s="194">
        <v>0</v>
      </c>
      <c r="AD10" s="194">
        <v>0</v>
      </c>
      <c r="AE10" s="194">
        <v>0</v>
      </c>
      <c r="AF10" s="194">
        <v>0</v>
      </c>
      <c r="AG10" s="194">
        <v>0</v>
      </c>
      <c r="AH10" s="194">
        <v>0</v>
      </c>
      <c r="AI10" s="194">
        <v>0</v>
      </c>
      <c r="AJ10" s="194">
        <v>0</v>
      </c>
      <c r="AK10" s="194">
        <v>0</v>
      </c>
      <c r="AL10" s="194">
        <v>0</v>
      </c>
      <c r="AM10" s="194">
        <v>0</v>
      </c>
      <c r="AN10" s="194">
        <v>0</v>
      </c>
      <c r="AO10" s="194">
        <v>0</v>
      </c>
      <c r="AP10" s="194">
        <v>0</v>
      </c>
      <c r="AQ10" s="194">
        <v>0</v>
      </c>
      <c r="AR10" s="194">
        <v>0</v>
      </c>
      <c r="AS10" s="194">
        <v>0</v>
      </c>
      <c r="AT10" s="194">
        <v>0</v>
      </c>
      <c r="AU10" s="194">
        <v>0</v>
      </c>
      <c r="AV10" s="194">
        <v>0</v>
      </c>
      <c r="AW10" s="194">
        <v>0</v>
      </c>
      <c r="AX10" s="194">
        <v>0</v>
      </c>
      <c r="AY10" s="194">
        <v>0</v>
      </c>
      <c r="AZ10" s="194">
        <v>0</v>
      </c>
      <c r="BA10" s="194">
        <v>0</v>
      </c>
      <c r="BB10" s="194">
        <v>0</v>
      </c>
      <c r="BC10" s="194">
        <v>448</v>
      </c>
      <c r="BD10" s="194">
        <v>459</v>
      </c>
      <c r="BE10" s="194">
        <v>493</v>
      </c>
      <c r="BF10" s="194">
        <v>541</v>
      </c>
      <c r="BG10" s="194">
        <v>632</v>
      </c>
      <c r="BH10" s="194">
        <v>702</v>
      </c>
      <c r="BI10" s="194">
        <v>754</v>
      </c>
      <c r="BJ10" s="194">
        <v>803</v>
      </c>
      <c r="BK10" s="194">
        <v>852</v>
      </c>
      <c r="BL10" s="194">
        <v>907</v>
      </c>
      <c r="BM10" s="194">
        <v>961</v>
      </c>
      <c r="BN10" s="194">
        <v>1004</v>
      </c>
      <c r="BO10" s="194">
        <v>1032</v>
      </c>
      <c r="BP10" s="194">
        <v>1056</v>
      </c>
      <c r="BQ10" s="194">
        <v>1071</v>
      </c>
      <c r="BR10" s="194">
        <v>1108</v>
      </c>
      <c r="BS10" s="194">
        <v>1170</v>
      </c>
      <c r="BT10" s="194">
        <v>1210</v>
      </c>
      <c r="BU10" s="194">
        <v>1245</v>
      </c>
      <c r="BV10" s="194">
        <v>1219</v>
      </c>
      <c r="BW10" s="194">
        <v>1179</v>
      </c>
      <c r="BX10" s="194">
        <v>1196</v>
      </c>
      <c r="BY10" s="194">
        <v>1249</v>
      </c>
      <c r="BZ10" s="194">
        <v>1324</v>
      </c>
      <c r="CA10" s="194">
        <v>1394</v>
      </c>
      <c r="CB10" s="194">
        <v>1465</v>
      </c>
      <c r="CC10" s="195">
        <v>1553</v>
      </c>
    </row>
    <row r="11" spans="1:81" x14ac:dyDescent="0.4">
      <c r="B11" s="196" t="s">
        <v>310</v>
      </c>
      <c r="D11" s="174">
        <v>0</v>
      </c>
      <c r="E11" s="174">
        <v>0</v>
      </c>
      <c r="F11" s="174">
        <v>0</v>
      </c>
      <c r="G11" s="174">
        <v>0</v>
      </c>
      <c r="H11" s="174">
        <v>0</v>
      </c>
      <c r="I11" s="174">
        <v>0</v>
      </c>
      <c r="J11" s="174">
        <v>0</v>
      </c>
      <c r="K11" s="174">
        <v>0</v>
      </c>
      <c r="L11" s="174">
        <v>0</v>
      </c>
      <c r="M11" s="174">
        <v>0</v>
      </c>
      <c r="N11" s="174">
        <v>0</v>
      </c>
      <c r="O11" s="174">
        <v>0</v>
      </c>
      <c r="P11" s="174">
        <v>0</v>
      </c>
      <c r="Q11" s="174">
        <v>0</v>
      </c>
      <c r="R11" s="174">
        <v>0</v>
      </c>
      <c r="S11" s="174">
        <v>0</v>
      </c>
      <c r="T11" s="174">
        <v>0</v>
      </c>
      <c r="U11" s="174">
        <v>0</v>
      </c>
      <c r="V11" s="174">
        <v>0</v>
      </c>
      <c r="W11" s="174">
        <v>0</v>
      </c>
      <c r="X11" s="174">
        <v>0</v>
      </c>
      <c r="Y11" s="174">
        <v>0</v>
      </c>
      <c r="Z11" s="174">
        <v>0</v>
      </c>
      <c r="AA11" s="174">
        <v>0</v>
      </c>
      <c r="AB11" s="174">
        <v>0</v>
      </c>
      <c r="AC11" s="174">
        <v>0</v>
      </c>
      <c r="AD11" s="174">
        <v>0</v>
      </c>
      <c r="AE11" s="174">
        <v>0</v>
      </c>
      <c r="AF11" s="174">
        <v>0</v>
      </c>
      <c r="AG11" s="174">
        <v>0</v>
      </c>
      <c r="AH11" s="174">
        <v>6</v>
      </c>
      <c r="AI11" s="174">
        <v>6</v>
      </c>
      <c r="AJ11" s="174">
        <v>7</v>
      </c>
      <c r="AK11" s="174">
        <v>7</v>
      </c>
      <c r="AL11" s="174">
        <v>8</v>
      </c>
      <c r="AM11" s="174">
        <v>9</v>
      </c>
      <c r="AN11" s="174">
        <v>10</v>
      </c>
      <c r="AO11" s="174">
        <v>10</v>
      </c>
      <c r="AP11" s="174">
        <v>33</v>
      </c>
      <c r="AQ11" s="174">
        <v>76</v>
      </c>
      <c r="AR11" s="174">
        <v>104</v>
      </c>
      <c r="AS11" s="174">
        <v>118</v>
      </c>
      <c r="AT11" s="174">
        <v>130</v>
      </c>
      <c r="AU11" s="174">
        <v>152</v>
      </c>
      <c r="AV11" s="174">
        <v>182</v>
      </c>
      <c r="AW11" s="174">
        <v>220</v>
      </c>
      <c r="AX11" s="174">
        <v>263</v>
      </c>
      <c r="AY11" s="174">
        <v>326</v>
      </c>
      <c r="AZ11" s="174">
        <v>343</v>
      </c>
      <c r="BA11" s="174">
        <v>367</v>
      </c>
      <c r="BB11" s="174">
        <v>373</v>
      </c>
      <c r="BC11" s="174">
        <v>378</v>
      </c>
      <c r="BD11" s="174">
        <v>384</v>
      </c>
      <c r="BE11" s="174">
        <v>386</v>
      </c>
      <c r="BF11" s="174">
        <v>395</v>
      </c>
      <c r="BG11" s="174">
        <v>406</v>
      </c>
      <c r="BH11" s="174">
        <v>429</v>
      </c>
      <c r="BI11" s="174">
        <v>446</v>
      </c>
      <c r="BJ11" s="174">
        <v>458</v>
      </c>
      <c r="BK11" s="174">
        <v>471</v>
      </c>
      <c r="BL11" s="174">
        <v>492</v>
      </c>
      <c r="BM11" s="174">
        <v>521</v>
      </c>
      <c r="BN11" s="174">
        <v>553</v>
      </c>
      <c r="BO11" s="174">
        <v>584</v>
      </c>
      <c r="BP11" s="174">
        <v>618</v>
      </c>
      <c r="BQ11" s="174">
        <v>653</v>
      </c>
      <c r="BR11" s="174">
        <v>699</v>
      </c>
      <c r="BS11" s="174">
        <v>760</v>
      </c>
      <c r="BT11" s="174">
        <v>798</v>
      </c>
      <c r="BU11" s="174">
        <v>826</v>
      </c>
      <c r="BV11" s="174">
        <v>815</v>
      </c>
      <c r="BW11" s="174">
        <v>808</v>
      </c>
      <c r="BX11" s="174">
        <v>844</v>
      </c>
      <c r="BY11" s="174">
        <v>890</v>
      </c>
      <c r="BZ11" s="174">
        <v>949</v>
      </c>
      <c r="CA11" s="174">
        <v>1003</v>
      </c>
      <c r="CB11" s="174">
        <v>1057</v>
      </c>
      <c r="CC11" s="197">
        <v>1124</v>
      </c>
    </row>
    <row r="12" spans="1:81" x14ac:dyDescent="0.4">
      <c r="B12" s="196" t="s">
        <v>311</v>
      </c>
      <c r="D12" s="174">
        <v>0</v>
      </c>
      <c r="E12" s="174">
        <v>0</v>
      </c>
      <c r="F12" s="174">
        <v>0</v>
      </c>
      <c r="G12" s="174">
        <v>0</v>
      </c>
      <c r="H12" s="174">
        <v>0</v>
      </c>
      <c r="I12" s="174">
        <v>0</v>
      </c>
      <c r="J12" s="174">
        <v>0</v>
      </c>
      <c r="K12" s="174">
        <v>0</v>
      </c>
      <c r="L12" s="174">
        <v>0</v>
      </c>
      <c r="M12" s="174">
        <v>0</v>
      </c>
      <c r="N12" s="174">
        <v>0</v>
      </c>
      <c r="O12" s="174">
        <v>0</v>
      </c>
      <c r="P12" s="174">
        <v>0</v>
      </c>
      <c r="Q12" s="174">
        <v>0</v>
      </c>
      <c r="R12" s="174">
        <v>0</v>
      </c>
      <c r="S12" s="174">
        <v>0</v>
      </c>
      <c r="T12" s="174">
        <v>0</v>
      </c>
      <c r="U12" s="174">
        <v>0</v>
      </c>
      <c r="V12" s="174">
        <v>0</v>
      </c>
      <c r="W12" s="174">
        <v>0</v>
      </c>
      <c r="X12" s="174">
        <v>0</v>
      </c>
      <c r="Y12" s="174">
        <v>0</v>
      </c>
      <c r="Z12" s="174">
        <v>0</v>
      </c>
      <c r="AA12" s="174">
        <v>0</v>
      </c>
      <c r="AB12" s="174">
        <v>0</v>
      </c>
      <c r="AC12" s="174">
        <v>0</v>
      </c>
      <c r="AD12" s="174">
        <v>0</v>
      </c>
      <c r="AE12" s="174">
        <v>0</v>
      </c>
      <c r="AF12" s="174">
        <v>0</v>
      </c>
      <c r="AG12" s="174">
        <v>0</v>
      </c>
      <c r="AH12" s="174">
        <v>0</v>
      </c>
      <c r="AI12" s="174">
        <v>0</v>
      </c>
      <c r="AJ12" s="174">
        <v>0</v>
      </c>
      <c r="AK12" s="174">
        <v>0</v>
      </c>
      <c r="AL12" s="174">
        <v>0</v>
      </c>
      <c r="AM12" s="174">
        <v>0</v>
      </c>
      <c r="AN12" s="174">
        <v>0</v>
      </c>
      <c r="AO12" s="174">
        <v>0</v>
      </c>
      <c r="AP12" s="174">
        <v>0</v>
      </c>
      <c r="AQ12" s="174">
        <v>0</v>
      </c>
      <c r="AR12" s="174">
        <v>0</v>
      </c>
      <c r="AS12" s="174">
        <v>0</v>
      </c>
      <c r="AT12" s="174">
        <v>0</v>
      </c>
      <c r="AU12" s="174">
        <v>0</v>
      </c>
      <c r="AV12" s="174">
        <v>0</v>
      </c>
      <c r="AW12" s="174">
        <v>0</v>
      </c>
      <c r="AX12" s="174">
        <v>0</v>
      </c>
      <c r="AY12" s="174">
        <v>0</v>
      </c>
      <c r="AZ12" s="174">
        <v>0</v>
      </c>
      <c r="BA12" s="174">
        <v>0</v>
      </c>
      <c r="BB12" s="174">
        <v>0</v>
      </c>
      <c r="BC12" s="174">
        <v>0</v>
      </c>
      <c r="BD12" s="174">
        <v>0</v>
      </c>
      <c r="BE12" s="174">
        <v>0</v>
      </c>
      <c r="BF12" s="174">
        <v>0</v>
      </c>
      <c r="BG12" s="174">
        <v>226</v>
      </c>
      <c r="BH12" s="174">
        <v>273</v>
      </c>
      <c r="BI12" s="174">
        <v>308</v>
      </c>
      <c r="BJ12" s="174">
        <v>345</v>
      </c>
      <c r="BK12" s="174">
        <v>381</v>
      </c>
      <c r="BL12" s="174">
        <v>414</v>
      </c>
      <c r="BM12" s="174">
        <v>439</v>
      </c>
      <c r="BN12" s="174">
        <v>451</v>
      </c>
      <c r="BO12" s="174">
        <v>448</v>
      </c>
      <c r="BP12" s="174">
        <v>438</v>
      </c>
      <c r="BQ12" s="174">
        <v>418</v>
      </c>
      <c r="BR12" s="174">
        <v>409</v>
      </c>
      <c r="BS12" s="174">
        <v>411</v>
      </c>
      <c r="BT12" s="174">
        <v>412</v>
      </c>
      <c r="BU12" s="174">
        <v>419</v>
      </c>
      <c r="BV12" s="174">
        <v>404</v>
      </c>
      <c r="BW12" s="174">
        <v>371</v>
      </c>
      <c r="BX12" s="174">
        <v>352</v>
      </c>
      <c r="BY12" s="174">
        <v>359</v>
      </c>
      <c r="BZ12" s="174">
        <v>375</v>
      </c>
      <c r="CA12" s="174">
        <v>391</v>
      </c>
      <c r="CB12" s="174">
        <v>408</v>
      </c>
      <c r="CC12" s="197">
        <v>430</v>
      </c>
    </row>
    <row r="13" spans="1:81" ht="26.25" customHeight="1" x14ac:dyDescent="0.4">
      <c r="B13" s="184" t="s">
        <v>126</v>
      </c>
      <c r="D13" s="174">
        <v>0</v>
      </c>
      <c r="E13" s="174">
        <v>0</v>
      </c>
      <c r="F13" s="174">
        <v>0</v>
      </c>
      <c r="G13" s="174">
        <v>0</v>
      </c>
      <c r="H13" s="174">
        <v>0</v>
      </c>
      <c r="I13" s="174">
        <v>0</v>
      </c>
      <c r="J13" s="174">
        <v>0</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74">
        <v>0</v>
      </c>
      <c r="AE13" s="174">
        <v>0</v>
      </c>
      <c r="AF13" s="174">
        <v>0</v>
      </c>
      <c r="AG13" s="174">
        <v>0</v>
      </c>
      <c r="AH13" s="174">
        <v>7244</v>
      </c>
      <c r="AI13" s="174">
        <v>7250</v>
      </c>
      <c r="AJ13" s="174">
        <v>7230</v>
      </c>
      <c r="AK13" s="174">
        <v>7174</v>
      </c>
      <c r="AL13" s="174">
        <v>7091</v>
      </c>
      <c r="AM13" s="174">
        <v>6983</v>
      </c>
      <c r="AN13" s="174">
        <v>6924</v>
      </c>
      <c r="AO13" s="174">
        <v>6868</v>
      </c>
      <c r="AP13" s="174">
        <v>6816</v>
      </c>
      <c r="AQ13" s="174">
        <v>6768</v>
      </c>
      <c r="AR13" s="174">
        <v>6752</v>
      </c>
      <c r="AS13" s="174">
        <v>6745</v>
      </c>
      <c r="AT13" s="174">
        <v>6780</v>
      </c>
      <c r="AU13" s="174">
        <v>6854</v>
      </c>
      <c r="AV13" s="174">
        <v>6795</v>
      </c>
      <c r="AW13" s="174">
        <v>6849</v>
      </c>
      <c r="AX13" s="174">
        <v>6905</v>
      </c>
      <c r="AY13" s="174">
        <v>6943</v>
      </c>
      <c r="AZ13" s="174">
        <v>6970</v>
      </c>
      <c r="BA13" s="174">
        <v>7008</v>
      </c>
      <c r="BB13" s="174">
        <v>7021</v>
      </c>
      <c r="BC13" s="174">
        <v>7025</v>
      </c>
      <c r="BD13" s="174">
        <v>7012</v>
      </c>
      <c r="BE13" s="174">
        <v>6991</v>
      </c>
      <c r="BF13" s="174">
        <v>7042</v>
      </c>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97"/>
    </row>
    <row r="14" spans="1:81" x14ac:dyDescent="0.4">
      <c r="B14" s="196" t="s">
        <v>312</v>
      </c>
      <c r="D14" s="174">
        <v>0</v>
      </c>
      <c r="E14" s="174">
        <v>0</v>
      </c>
      <c r="F14" s="174">
        <v>0</v>
      </c>
      <c r="G14" s="174">
        <v>0</v>
      </c>
      <c r="H14" s="174">
        <v>0</v>
      </c>
      <c r="I14" s="174">
        <v>0</v>
      </c>
      <c r="J14" s="174">
        <v>0</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v>0</v>
      </c>
      <c r="AE14" s="174">
        <v>0</v>
      </c>
      <c r="AF14" s="174">
        <v>0</v>
      </c>
      <c r="AG14" s="174">
        <v>0</v>
      </c>
      <c r="AH14" s="174">
        <v>13589</v>
      </c>
      <c r="AI14" s="174">
        <v>13438</v>
      </c>
      <c r="AJ14" s="174">
        <v>13273</v>
      </c>
      <c r="AK14" s="174">
        <v>13079</v>
      </c>
      <c r="AL14" s="174">
        <v>12856</v>
      </c>
      <c r="AM14" s="174">
        <v>12584</v>
      </c>
      <c r="AN14" s="174">
        <v>12449</v>
      </c>
      <c r="AO14" s="174">
        <v>12325</v>
      </c>
      <c r="AP14" s="174">
        <v>12217</v>
      </c>
      <c r="AQ14" s="174">
        <v>12141</v>
      </c>
      <c r="AR14" s="174">
        <v>12124</v>
      </c>
      <c r="AS14" s="174">
        <v>12137</v>
      </c>
      <c r="AT14" s="174">
        <v>12227</v>
      </c>
      <c r="AU14" s="174">
        <v>12405</v>
      </c>
      <c r="AV14" s="174">
        <v>12285</v>
      </c>
      <c r="AW14" s="174">
        <v>12414</v>
      </c>
      <c r="AX14" s="174">
        <v>12543</v>
      </c>
      <c r="AY14" s="174">
        <v>12579</v>
      </c>
      <c r="AZ14" s="174">
        <v>12625</v>
      </c>
      <c r="BA14" s="174">
        <v>12729</v>
      </c>
      <c r="BB14" s="174">
        <v>12716</v>
      </c>
      <c r="BC14" s="174">
        <v>12689</v>
      </c>
      <c r="BD14" s="174">
        <v>12656</v>
      </c>
      <c r="BE14" s="174">
        <v>12600</v>
      </c>
      <c r="BF14" s="174">
        <v>12622</v>
      </c>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97"/>
    </row>
    <row r="15" spans="1:81" x14ac:dyDescent="0.4">
      <c r="B15" s="184" t="s">
        <v>223</v>
      </c>
      <c r="D15" s="194">
        <v>0</v>
      </c>
      <c r="E15" s="194">
        <v>0</v>
      </c>
      <c r="F15" s="194">
        <v>0</v>
      </c>
      <c r="G15" s="194">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8050</v>
      </c>
      <c r="AC15" s="194">
        <v>7980</v>
      </c>
      <c r="AD15" s="194">
        <v>9190</v>
      </c>
      <c r="AE15" s="194">
        <v>10</v>
      </c>
      <c r="AF15" s="194">
        <v>0</v>
      </c>
      <c r="AG15" s="194">
        <v>9800</v>
      </c>
      <c r="AH15" s="194">
        <v>10100</v>
      </c>
      <c r="AI15" s="194">
        <v>10100</v>
      </c>
      <c r="AJ15" s="194">
        <v>10300</v>
      </c>
      <c r="AK15" s="194">
        <v>10700</v>
      </c>
      <c r="AL15" s="194">
        <v>10800</v>
      </c>
      <c r="AM15" s="194">
        <v>10900</v>
      </c>
      <c r="AN15" s="194">
        <v>11100</v>
      </c>
      <c r="AO15" s="194">
        <v>11200</v>
      </c>
      <c r="AP15" s="194">
        <v>11500</v>
      </c>
      <c r="AQ15" s="194">
        <v>11587</v>
      </c>
      <c r="AR15" s="194">
        <v>11761</v>
      </c>
      <c r="AS15" s="194">
        <v>12077</v>
      </c>
      <c r="AT15" s="194">
        <v>12170</v>
      </c>
      <c r="AU15" s="194">
        <v>12500</v>
      </c>
      <c r="AV15" s="194">
        <v>12776</v>
      </c>
      <c r="AW15" s="194">
        <v>13601</v>
      </c>
      <c r="AX15" s="194">
        <v>13591</v>
      </c>
      <c r="AY15" s="194">
        <v>13894</v>
      </c>
      <c r="AZ15" s="194">
        <v>14405</v>
      </c>
      <c r="BA15" s="194">
        <v>13904</v>
      </c>
      <c r="BB15" s="194">
        <v>14048</v>
      </c>
      <c r="BC15" s="194">
        <v>13430</v>
      </c>
      <c r="BD15" s="194">
        <v>13518</v>
      </c>
      <c r="BE15" s="194">
        <v>13649</v>
      </c>
      <c r="BF15" s="194">
        <v>13721</v>
      </c>
      <c r="BG15" s="194">
        <v>14086</v>
      </c>
      <c r="BH15" s="194">
        <v>14223</v>
      </c>
      <c r="BI15" s="194">
        <v>14299</v>
      </c>
      <c r="BJ15" s="194">
        <v>14507</v>
      </c>
      <c r="BK15" s="194">
        <v>14731</v>
      </c>
      <c r="BL15" s="194">
        <v>14918</v>
      </c>
      <c r="BM15" s="194">
        <v>15370</v>
      </c>
      <c r="BN15" s="194">
        <v>15466</v>
      </c>
      <c r="BO15" s="194">
        <v>15547</v>
      </c>
      <c r="BP15" s="194">
        <v>15586</v>
      </c>
      <c r="BQ15" s="194">
        <v>15460</v>
      </c>
      <c r="BR15" s="194">
        <v>15789</v>
      </c>
      <c r="BS15" s="194">
        <v>16322</v>
      </c>
      <c r="BT15" s="194">
        <v>15952</v>
      </c>
      <c r="BU15" s="194">
        <v>15922</v>
      </c>
      <c r="BV15" s="194">
        <v>15812</v>
      </c>
      <c r="BW15" s="194">
        <v>15885</v>
      </c>
      <c r="BX15" s="194">
        <v>16189</v>
      </c>
      <c r="BY15" s="194">
        <v>16448</v>
      </c>
      <c r="BZ15" s="194">
        <v>16726</v>
      </c>
      <c r="CA15" s="194">
        <v>17004</v>
      </c>
      <c r="CB15" s="194">
        <v>17335</v>
      </c>
      <c r="CC15" s="195">
        <v>17676</v>
      </c>
    </row>
    <row r="16" spans="1:81" x14ac:dyDescent="0.4">
      <c r="B16" s="196" t="s">
        <v>224</v>
      </c>
      <c r="D16" s="194">
        <v>0</v>
      </c>
      <c r="E16" s="194">
        <v>0</v>
      </c>
      <c r="F16" s="194">
        <v>0</v>
      </c>
      <c r="G16" s="194">
        <v>0</v>
      </c>
      <c r="H16" s="194">
        <v>0</v>
      </c>
      <c r="I16" s="194">
        <v>0</v>
      </c>
      <c r="J16" s="194">
        <v>0</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7720</v>
      </c>
      <c r="AD16" s="194">
        <v>8850</v>
      </c>
      <c r="AE16" s="194">
        <v>10</v>
      </c>
      <c r="AF16" s="194">
        <v>0</v>
      </c>
      <c r="AG16" s="194">
        <v>0</v>
      </c>
      <c r="AH16" s="194">
        <v>9600</v>
      </c>
      <c r="AI16" s="194">
        <v>9600</v>
      </c>
      <c r="AJ16" s="194">
        <v>9800</v>
      </c>
      <c r="AK16" s="194">
        <v>10100</v>
      </c>
      <c r="AL16" s="194">
        <v>10200</v>
      </c>
      <c r="AM16" s="194">
        <v>10300</v>
      </c>
      <c r="AN16" s="194">
        <v>10500</v>
      </c>
      <c r="AO16" s="194">
        <v>10500</v>
      </c>
      <c r="AP16" s="194">
        <v>10700</v>
      </c>
      <c r="AQ16" s="194">
        <v>10700</v>
      </c>
      <c r="AR16" s="194">
        <v>10900</v>
      </c>
      <c r="AS16" s="194">
        <v>11200</v>
      </c>
      <c r="AT16" s="194">
        <v>11236</v>
      </c>
      <c r="AU16" s="194">
        <v>11432</v>
      </c>
      <c r="AV16" s="194">
        <v>11511</v>
      </c>
      <c r="AW16" s="194">
        <v>12209</v>
      </c>
      <c r="AX16" s="194">
        <v>12331</v>
      </c>
      <c r="AY16" s="194">
        <v>12418</v>
      </c>
      <c r="AZ16" s="194">
        <v>12861</v>
      </c>
      <c r="BA16" s="194">
        <v>12326</v>
      </c>
      <c r="BB16" s="194">
        <v>12442</v>
      </c>
      <c r="BC16" s="194">
        <v>11818</v>
      </c>
      <c r="BD16" s="194">
        <v>11896</v>
      </c>
      <c r="BE16" s="194">
        <v>12014</v>
      </c>
      <c r="BF16" s="194">
        <v>12002</v>
      </c>
      <c r="BG16" s="194">
        <v>12232</v>
      </c>
      <c r="BH16" s="194">
        <v>12302</v>
      </c>
      <c r="BI16" s="194">
        <v>12387</v>
      </c>
      <c r="BJ16" s="194">
        <v>12586</v>
      </c>
      <c r="BK16" s="194">
        <v>12728</v>
      </c>
      <c r="BL16" s="194">
        <v>11754</v>
      </c>
      <c r="BM16" s="194">
        <v>12123</v>
      </c>
      <c r="BN16" s="194">
        <v>12239</v>
      </c>
      <c r="BO16" s="194">
        <v>12335</v>
      </c>
      <c r="BP16" s="194">
        <v>12346</v>
      </c>
      <c r="BQ16" s="194">
        <v>12245</v>
      </c>
      <c r="BR16" s="194">
        <v>12459</v>
      </c>
      <c r="BS16" s="194">
        <v>12757</v>
      </c>
      <c r="BT16" s="194">
        <v>12642</v>
      </c>
      <c r="BU16" s="194">
        <v>12605</v>
      </c>
      <c r="BV16" s="194">
        <v>12570</v>
      </c>
      <c r="BW16" s="194">
        <v>12405</v>
      </c>
      <c r="BX16" s="194">
        <v>12589</v>
      </c>
      <c r="BY16" s="194">
        <v>12745</v>
      </c>
      <c r="BZ16" s="194">
        <v>12916</v>
      </c>
      <c r="CA16" s="194">
        <v>13109</v>
      </c>
      <c r="CB16" s="194">
        <v>13322</v>
      </c>
      <c r="CC16" s="195">
        <v>13540</v>
      </c>
    </row>
    <row r="17" spans="2:81" x14ac:dyDescent="0.4">
      <c r="B17" s="196" t="s">
        <v>225</v>
      </c>
      <c r="D17" s="194">
        <v>0</v>
      </c>
      <c r="E17" s="194">
        <v>0</v>
      </c>
      <c r="F17" s="194">
        <v>0</v>
      </c>
      <c r="G17" s="194">
        <v>0</v>
      </c>
      <c r="H17" s="194">
        <v>0</v>
      </c>
      <c r="I17" s="194">
        <v>0</v>
      </c>
      <c r="J17" s="194">
        <v>0</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8050</v>
      </c>
      <c r="AC17" s="194">
        <v>260</v>
      </c>
      <c r="AD17" s="194">
        <v>340</v>
      </c>
      <c r="AE17" s="194">
        <v>0</v>
      </c>
      <c r="AF17" s="194">
        <v>0</v>
      </c>
      <c r="AG17" s="194">
        <v>9800</v>
      </c>
      <c r="AH17" s="194">
        <v>500</v>
      </c>
      <c r="AI17" s="194">
        <v>500</v>
      </c>
      <c r="AJ17" s="194">
        <v>500</v>
      </c>
      <c r="AK17" s="194">
        <v>600</v>
      </c>
      <c r="AL17" s="194">
        <v>600</v>
      </c>
      <c r="AM17" s="194">
        <v>600</v>
      </c>
      <c r="AN17" s="194">
        <v>600</v>
      </c>
      <c r="AO17" s="194">
        <v>700</v>
      </c>
      <c r="AP17" s="194">
        <v>800</v>
      </c>
      <c r="AQ17" s="194">
        <v>887</v>
      </c>
      <c r="AR17" s="194">
        <v>861</v>
      </c>
      <c r="AS17" s="194">
        <v>877</v>
      </c>
      <c r="AT17" s="194">
        <v>934</v>
      </c>
      <c r="AU17" s="194">
        <v>1067</v>
      </c>
      <c r="AV17" s="194">
        <v>1265</v>
      </c>
      <c r="AW17" s="194">
        <v>1392</v>
      </c>
      <c r="AX17" s="194">
        <v>1260</v>
      </c>
      <c r="AY17" s="194">
        <v>1476</v>
      </c>
      <c r="AZ17" s="194">
        <v>1544</v>
      </c>
      <c r="BA17" s="194">
        <v>1578</v>
      </c>
      <c r="BB17" s="194">
        <v>1607</v>
      </c>
      <c r="BC17" s="194">
        <v>1612</v>
      </c>
      <c r="BD17" s="194">
        <v>1622</v>
      </c>
      <c r="BE17" s="194">
        <v>1635</v>
      </c>
      <c r="BF17" s="194">
        <v>1719</v>
      </c>
      <c r="BG17" s="194">
        <v>1854</v>
      </c>
      <c r="BH17" s="194">
        <v>1921</v>
      </c>
      <c r="BI17" s="194">
        <v>1912</v>
      </c>
      <c r="BJ17" s="194">
        <v>1920</v>
      </c>
      <c r="BK17" s="194">
        <v>2003</v>
      </c>
      <c r="BL17" s="194">
        <v>3164</v>
      </c>
      <c r="BM17" s="194">
        <v>3246</v>
      </c>
      <c r="BN17" s="194">
        <v>3227</v>
      </c>
      <c r="BO17" s="194">
        <v>3212</v>
      </c>
      <c r="BP17" s="194">
        <v>3240</v>
      </c>
      <c r="BQ17" s="194">
        <v>3215</v>
      </c>
      <c r="BR17" s="194">
        <v>3329</v>
      </c>
      <c r="BS17" s="194">
        <v>3565</v>
      </c>
      <c r="BT17" s="194">
        <v>3310</v>
      </c>
      <c r="BU17" s="194">
        <v>3317</v>
      </c>
      <c r="BV17" s="194">
        <v>3241</v>
      </c>
      <c r="BW17" s="194">
        <v>3479</v>
      </c>
      <c r="BX17" s="194">
        <v>3599</v>
      </c>
      <c r="BY17" s="194">
        <v>3703</v>
      </c>
      <c r="BZ17" s="194">
        <v>3810</v>
      </c>
      <c r="CA17" s="194">
        <v>3895</v>
      </c>
      <c r="CB17" s="194">
        <v>4012</v>
      </c>
      <c r="CC17" s="195">
        <v>4136</v>
      </c>
    </row>
    <row r="18" spans="2:81" ht="26.25" customHeight="1" x14ac:dyDescent="0.4">
      <c r="B18" s="184" t="s">
        <v>23</v>
      </c>
      <c r="D18" s="194">
        <v>0</v>
      </c>
      <c r="E18" s="194">
        <v>0</v>
      </c>
      <c r="F18" s="194">
        <v>0</v>
      </c>
      <c r="G18" s="194">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194">
        <v>0</v>
      </c>
      <c r="AG18" s="194">
        <v>0</v>
      </c>
      <c r="AH18" s="194">
        <v>5460</v>
      </c>
      <c r="AI18" s="194">
        <v>5396</v>
      </c>
      <c r="AJ18" s="194">
        <v>5800</v>
      </c>
      <c r="AK18" s="194">
        <v>6555</v>
      </c>
      <c r="AL18" s="194">
        <v>6950</v>
      </c>
      <c r="AM18" s="194">
        <v>7020</v>
      </c>
      <c r="AN18" s="194">
        <v>7230</v>
      </c>
      <c r="AO18" s="194">
        <v>7020</v>
      </c>
      <c r="AP18" s="194">
        <v>7050</v>
      </c>
      <c r="AQ18" s="194">
        <v>6875</v>
      </c>
      <c r="AR18" s="194">
        <v>5143</v>
      </c>
      <c r="AS18" s="194">
        <v>5201</v>
      </c>
      <c r="AT18" s="194">
        <v>6726</v>
      </c>
      <c r="AU18" s="194">
        <v>6367</v>
      </c>
      <c r="AV18" s="194">
        <v>6704</v>
      </c>
      <c r="AW18" s="194">
        <v>5466</v>
      </c>
      <c r="AX18" s="194">
        <v>5615</v>
      </c>
      <c r="AY18" s="194">
        <v>5690</v>
      </c>
      <c r="AZ18" s="194">
        <v>5618</v>
      </c>
      <c r="BA18" s="194">
        <v>5479</v>
      </c>
      <c r="BB18" s="194">
        <v>5306</v>
      </c>
      <c r="BC18" s="194">
        <v>5051</v>
      </c>
      <c r="BD18" s="194">
        <v>4761</v>
      </c>
      <c r="BE18" s="194">
        <v>4664</v>
      </c>
      <c r="BF18" s="194">
        <v>4625</v>
      </c>
      <c r="BG18" s="194">
        <v>4693</v>
      </c>
      <c r="BH18" s="194">
        <v>4915</v>
      </c>
      <c r="BI18" s="194">
        <v>5029</v>
      </c>
      <c r="BJ18" s="194">
        <v>5080</v>
      </c>
      <c r="BK18" s="194">
        <v>5068</v>
      </c>
      <c r="BL18" s="194">
        <v>5158</v>
      </c>
      <c r="BM18" s="194">
        <v>5571</v>
      </c>
      <c r="BN18" s="194">
        <v>5805</v>
      </c>
      <c r="BO18" s="194">
        <v>5874</v>
      </c>
      <c r="BP18" s="194">
        <v>5911</v>
      </c>
      <c r="BQ18" s="194"/>
      <c r="BR18" s="194"/>
      <c r="BS18" s="194"/>
      <c r="BT18" s="194"/>
      <c r="BU18" s="194"/>
      <c r="BV18" s="194"/>
      <c r="BW18" s="194"/>
      <c r="BX18" s="194"/>
      <c r="BY18" s="194"/>
      <c r="BZ18" s="194"/>
      <c r="CA18" s="194"/>
      <c r="CB18" s="194"/>
      <c r="CC18" s="195"/>
    </row>
    <row r="19" spans="2:81" x14ac:dyDescent="0.4">
      <c r="B19" s="184" t="s">
        <v>229</v>
      </c>
      <c r="D19" s="194">
        <v>0</v>
      </c>
      <c r="E19" s="194">
        <v>0</v>
      </c>
      <c r="F19" s="194">
        <v>0</v>
      </c>
      <c r="G19" s="194">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194">
        <v>0</v>
      </c>
      <c r="AG19" s="194">
        <v>0</v>
      </c>
      <c r="AH19" s="194">
        <v>0</v>
      </c>
      <c r="AI19" s="194">
        <v>0</v>
      </c>
      <c r="AJ19" s="194">
        <v>0</v>
      </c>
      <c r="AK19" s="194">
        <v>0</v>
      </c>
      <c r="AL19" s="194">
        <v>0</v>
      </c>
      <c r="AM19" s="194">
        <v>0</v>
      </c>
      <c r="AN19" s="194">
        <v>0</v>
      </c>
      <c r="AO19" s="194">
        <v>0</v>
      </c>
      <c r="AP19" s="194">
        <v>0</v>
      </c>
      <c r="AQ19" s="194">
        <v>0</v>
      </c>
      <c r="AR19" s="194">
        <v>0</v>
      </c>
      <c r="AS19" s="194">
        <v>0</v>
      </c>
      <c r="AT19" s="194">
        <v>0</v>
      </c>
      <c r="AU19" s="194">
        <v>0</v>
      </c>
      <c r="AV19" s="194">
        <v>1045</v>
      </c>
      <c r="AW19" s="194">
        <v>1286</v>
      </c>
      <c r="AX19" s="194">
        <v>1466</v>
      </c>
      <c r="AY19" s="194">
        <v>1669</v>
      </c>
      <c r="AZ19" s="194">
        <v>1846</v>
      </c>
      <c r="BA19" s="194">
        <v>2004</v>
      </c>
      <c r="BB19" s="194">
        <v>2092</v>
      </c>
      <c r="BC19" s="194">
        <v>2165</v>
      </c>
      <c r="BD19" s="194">
        <v>2255</v>
      </c>
      <c r="BE19" s="194">
        <v>2368</v>
      </c>
      <c r="BF19" s="194">
        <v>2490</v>
      </c>
      <c r="BG19" s="194">
        <v>2607</v>
      </c>
      <c r="BH19" s="194">
        <v>2701</v>
      </c>
      <c r="BI19" s="194">
        <v>2777</v>
      </c>
      <c r="BJ19" s="194">
        <v>2852</v>
      </c>
      <c r="BK19" s="194">
        <v>2941</v>
      </c>
      <c r="BL19" s="194">
        <v>3034</v>
      </c>
      <c r="BM19" s="194">
        <v>3133</v>
      </c>
      <c r="BN19" s="194">
        <v>3205</v>
      </c>
      <c r="BO19" s="194">
        <v>3253</v>
      </c>
      <c r="BP19" s="194">
        <v>3307</v>
      </c>
      <c r="BQ19" s="194">
        <v>3307</v>
      </c>
      <c r="BR19" s="194">
        <v>3214</v>
      </c>
      <c r="BS19" s="194">
        <v>3018</v>
      </c>
      <c r="BT19" s="194">
        <v>2631</v>
      </c>
      <c r="BU19" s="194">
        <v>2128</v>
      </c>
      <c r="BV19" s="194">
        <v>1791</v>
      </c>
      <c r="BW19" s="194">
        <v>1556</v>
      </c>
      <c r="BX19" s="194">
        <v>1193</v>
      </c>
      <c r="BY19" s="194">
        <v>1136</v>
      </c>
      <c r="BZ19" s="194">
        <v>1108</v>
      </c>
      <c r="CA19" s="194">
        <v>1074</v>
      </c>
      <c r="CB19" s="194">
        <v>1004</v>
      </c>
      <c r="CC19" s="195">
        <v>941</v>
      </c>
    </row>
    <row r="20" spans="2:81" x14ac:dyDescent="0.4">
      <c r="B20" s="196" t="s">
        <v>310</v>
      </c>
      <c r="D20" s="174">
        <v>0</v>
      </c>
      <c r="E20" s="174">
        <v>0</v>
      </c>
      <c r="F20" s="174">
        <v>0</v>
      </c>
      <c r="G20" s="174">
        <v>0</v>
      </c>
      <c r="H20" s="174">
        <v>0</v>
      </c>
      <c r="I20" s="174">
        <v>0</v>
      </c>
      <c r="J20" s="174">
        <v>0</v>
      </c>
      <c r="K20" s="174">
        <v>0</v>
      </c>
      <c r="L20" s="174">
        <v>0</v>
      </c>
      <c r="M20" s="174">
        <v>0</v>
      </c>
      <c r="N20" s="174">
        <v>0</v>
      </c>
      <c r="O20" s="174">
        <v>0</v>
      </c>
      <c r="P20" s="174">
        <v>0</v>
      </c>
      <c r="Q20" s="174">
        <v>0</v>
      </c>
      <c r="R20" s="174">
        <v>0</v>
      </c>
      <c r="S20" s="174">
        <v>0</v>
      </c>
      <c r="T20" s="174">
        <v>0</v>
      </c>
      <c r="U20" s="174">
        <v>0</v>
      </c>
      <c r="V20" s="174">
        <v>0</v>
      </c>
      <c r="W20" s="174">
        <v>0</v>
      </c>
      <c r="X20" s="174">
        <v>0</v>
      </c>
      <c r="Y20" s="174">
        <v>0</v>
      </c>
      <c r="Z20" s="174">
        <v>0</v>
      </c>
      <c r="AA20" s="174">
        <v>0</v>
      </c>
      <c r="AB20" s="174">
        <v>0</v>
      </c>
      <c r="AC20" s="174">
        <v>0</v>
      </c>
      <c r="AD20" s="174">
        <v>0</v>
      </c>
      <c r="AE20" s="174">
        <v>0</v>
      </c>
      <c r="AF20" s="174">
        <v>0</v>
      </c>
      <c r="AG20" s="174">
        <v>0</v>
      </c>
      <c r="AH20" s="174">
        <v>0</v>
      </c>
      <c r="AI20" s="174">
        <v>0</v>
      </c>
      <c r="AJ20" s="174">
        <v>0</v>
      </c>
      <c r="AK20" s="174">
        <v>0</v>
      </c>
      <c r="AL20" s="174">
        <v>0</v>
      </c>
      <c r="AM20" s="174">
        <v>0</v>
      </c>
      <c r="AN20" s="174">
        <v>0</v>
      </c>
      <c r="AO20" s="174">
        <v>0</v>
      </c>
      <c r="AP20" s="174">
        <v>0</v>
      </c>
      <c r="AQ20" s="174">
        <v>0</v>
      </c>
      <c r="AR20" s="174">
        <v>0</v>
      </c>
      <c r="AS20" s="174">
        <v>0</v>
      </c>
      <c r="AT20" s="174">
        <v>0</v>
      </c>
      <c r="AU20" s="174">
        <v>0</v>
      </c>
      <c r="AV20" s="174">
        <v>983</v>
      </c>
      <c r="AW20" s="174">
        <v>1281</v>
      </c>
      <c r="AX20" s="174">
        <v>1455</v>
      </c>
      <c r="AY20" s="174">
        <v>1655</v>
      </c>
      <c r="AZ20" s="174">
        <v>1835</v>
      </c>
      <c r="BA20" s="174">
        <v>1995</v>
      </c>
      <c r="BB20" s="174">
        <v>2080</v>
      </c>
      <c r="BC20" s="174">
        <v>2150</v>
      </c>
      <c r="BD20" s="174">
        <v>2239</v>
      </c>
      <c r="BE20" s="174">
        <v>2350</v>
      </c>
      <c r="BF20" s="174">
        <v>2471</v>
      </c>
      <c r="BG20" s="174">
        <v>2588</v>
      </c>
      <c r="BH20" s="174">
        <v>2682</v>
      </c>
      <c r="BI20" s="174">
        <v>2757</v>
      </c>
      <c r="BJ20" s="174">
        <v>2830</v>
      </c>
      <c r="BK20" s="174">
        <v>2918</v>
      </c>
      <c r="BL20" s="174">
        <v>3009</v>
      </c>
      <c r="BM20" s="174">
        <v>3106</v>
      </c>
      <c r="BN20" s="174">
        <v>3177</v>
      </c>
      <c r="BO20" s="174">
        <v>3224</v>
      </c>
      <c r="BP20" s="174">
        <v>3278</v>
      </c>
      <c r="BQ20" s="174">
        <v>3277</v>
      </c>
      <c r="BR20" s="174">
        <v>3185</v>
      </c>
      <c r="BS20" s="174">
        <v>2989</v>
      </c>
      <c r="BT20" s="174">
        <v>2604</v>
      </c>
      <c r="BU20" s="174">
        <v>2105</v>
      </c>
      <c r="BV20" s="174">
        <v>1771</v>
      </c>
      <c r="BW20" s="174">
        <v>1539</v>
      </c>
      <c r="BX20" s="174">
        <v>1180</v>
      </c>
      <c r="BY20" s="174">
        <v>1125</v>
      </c>
      <c r="BZ20" s="174">
        <v>1098</v>
      </c>
      <c r="CA20" s="174">
        <v>1065</v>
      </c>
      <c r="CB20" s="174">
        <v>996</v>
      </c>
      <c r="CC20" s="197">
        <v>936</v>
      </c>
    </row>
    <row r="21" spans="2:81" x14ac:dyDescent="0.4">
      <c r="B21" s="196" t="s">
        <v>311</v>
      </c>
      <c r="D21" s="174">
        <v>0</v>
      </c>
      <c r="E21" s="174">
        <v>0</v>
      </c>
      <c r="F21" s="174">
        <v>0</v>
      </c>
      <c r="G21" s="174">
        <v>0</v>
      </c>
      <c r="H21" s="174">
        <v>0</v>
      </c>
      <c r="I21" s="174">
        <v>0</v>
      </c>
      <c r="J21" s="174">
        <v>0</v>
      </c>
      <c r="K21" s="174">
        <v>0</v>
      </c>
      <c r="L21" s="174">
        <v>0</v>
      </c>
      <c r="M21" s="174">
        <v>0</v>
      </c>
      <c r="N21" s="174">
        <v>0</v>
      </c>
      <c r="O21" s="174">
        <v>0</v>
      </c>
      <c r="P21" s="174">
        <v>0</v>
      </c>
      <c r="Q21" s="174">
        <v>0</v>
      </c>
      <c r="R21" s="174">
        <v>0</v>
      </c>
      <c r="S21" s="174">
        <v>0</v>
      </c>
      <c r="T21" s="174">
        <v>0</v>
      </c>
      <c r="U21" s="174">
        <v>0</v>
      </c>
      <c r="V21" s="174">
        <v>0</v>
      </c>
      <c r="W21" s="174">
        <v>0</v>
      </c>
      <c r="X21" s="174">
        <v>0</v>
      </c>
      <c r="Y21" s="174">
        <v>0</v>
      </c>
      <c r="Z21" s="174">
        <v>0</v>
      </c>
      <c r="AA21" s="174">
        <v>0</v>
      </c>
      <c r="AB21" s="174">
        <v>0</v>
      </c>
      <c r="AC21" s="174">
        <v>0</v>
      </c>
      <c r="AD21" s="174">
        <v>0</v>
      </c>
      <c r="AE21" s="174">
        <v>0</v>
      </c>
      <c r="AF21" s="174">
        <v>0</v>
      </c>
      <c r="AG21" s="174">
        <v>0</v>
      </c>
      <c r="AH21" s="174">
        <v>0</v>
      </c>
      <c r="AI21" s="174">
        <v>0</v>
      </c>
      <c r="AJ21" s="174">
        <v>0</v>
      </c>
      <c r="AK21" s="174">
        <v>0</v>
      </c>
      <c r="AL21" s="174">
        <v>0</v>
      </c>
      <c r="AM21" s="174">
        <v>0</v>
      </c>
      <c r="AN21" s="174">
        <v>0</v>
      </c>
      <c r="AO21" s="174">
        <v>0</v>
      </c>
      <c r="AP21" s="174">
        <v>0</v>
      </c>
      <c r="AQ21" s="174">
        <v>0</v>
      </c>
      <c r="AR21" s="174">
        <v>0</v>
      </c>
      <c r="AS21" s="174">
        <v>0</v>
      </c>
      <c r="AT21" s="174">
        <v>0</v>
      </c>
      <c r="AU21" s="174">
        <v>0</v>
      </c>
      <c r="AV21" s="174">
        <v>62</v>
      </c>
      <c r="AW21" s="174">
        <v>5</v>
      </c>
      <c r="AX21" s="174">
        <v>11</v>
      </c>
      <c r="AY21" s="174">
        <v>14</v>
      </c>
      <c r="AZ21" s="174">
        <v>11</v>
      </c>
      <c r="BA21" s="174">
        <v>9</v>
      </c>
      <c r="BB21" s="174">
        <v>12</v>
      </c>
      <c r="BC21" s="174">
        <v>15</v>
      </c>
      <c r="BD21" s="174">
        <v>16</v>
      </c>
      <c r="BE21" s="174">
        <v>18</v>
      </c>
      <c r="BF21" s="174">
        <v>19</v>
      </c>
      <c r="BG21" s="174">
        <v>19</v>
      </c>
      <c r="BH21" s="174">
        <v>19</v>
      </c>
      <c r="BI21" s="174">
        <v>20</v>
      </c>
      <c r="BJ21" s="174">
        <v>22</v>
      </c>
      <c r="BK21" s="174">
        <v>23</v>
      </c>
      <c r="BL21" s="174">
        <v>24</v>
      </c>
      <c r="BM21" s="174">
        <v>27</v>
      </c>
      <c r="BN21" s="174">
        <v>28</v>
      </c>
      <c r="BO21" s="174">
        <v>29</v>
      </c>
      <c r="BP21" s="174">
        <v>29</v>
      </c>
      <c r="BQ21" s="174">
        <v>30</v>
      </c>
      <c r="BR21" s="174">
        <v>30</v>
      </c>
      <c r="BS21" s="174">
        <v>29</v>
      </c>
      <c r="BT21" s="174">
        <v>27</v>
      </c>
      <c r="BU21" s="174">
        <v>23</v>
      </c>
      <c r="BV21" s="174">
        <v>20</v>
      </c>
      <c r="BW21" s="174">
        <v>17</v>
      </c>
      <c r="BX21" s="174">
        <v>13</v>
      </c>
      <c r="BY21" s="174">
        <v>11</v>
      </c>
      <c r="BZ21" s="174">
        <v>10</v>
      </c>
      <c r="CA21" s="174">
        <v>9</v>
      </c>
      <c r="CB21" s="174">
        <v>7</v>
      </c>
      <c r="CC21" s="197">
        <v>5</v>
      </c>
    </row>
    <row r="22" spans="2:81" x14ac:dyDescent="0.4">
      <c r="B22" s="184" t="s">
        <v>230</v>
      </c>
      <c r="D22" s="194">
        <v>0</v>
      </c>
      <c r="E22" s="194">
        <v>0</v>
      </c>
      <c r="F22" s="194">
        <v>0</v>
      </c>
      <c r="G22" s="194">
        <v>0</v>
      </c>
      <c r="H22" s="194">
        <v>0</v>
      </c>
      <c r="I22" s="194">
        <v>0</v>
      </c>
      <c r="J22" s="194">
        <v>0</v>
      </c>
      <c r="K22" s="194">
        <v>0</v>
      </c>
      <c r="L22" s="194">
        <v>0</v>
      </c>
      <c r="M22" s="194">
        <v>0</v>
      </c>
      <c r="N22" s="194">
        <v>0</v>
      </c>
      <c r="O22" s="194">
        <v>0</v>
      </c>
      <c r="P22" s="194">
        <v>0</v>
      </c>
      <c r="Q22" s="194">
        <v>0</v>
      </c>
      <c r="R22" s="194">
        <v>0</v>
      </c>
      <c r="S22" s="194">
        <v>0</v>
      </c>
      <c r="T22" s="194">
        <v>0</v>
      </c>
      <c r="U22" s="194">
        <v>0</v>
      </c>
      <c r="V22" s="194">
        <v>0</v>
      </c>
      <c r="W22" s="194">
        <v>0</v>
      </c>
      <c r="X22" s="194">
        <v>0</v>
      </c>
      <c r="Y22" s="194">
        <v>0</v>
      </c>
      <c r="Z22" s="194">
        <v>0</v>
      </c>
      <c r="AA22" s="194">
        <v>0</v>
      </c>
      <c r="AB22" s="194">
        <v>0</v>
      </c>
      <c r="AC22" s="194">
        <v>0</v>
      </c>
      <c r="AD22" s="194">
        <v>0</v>
      </c>
      <c r="AE22" s="194">
        <v>0</v>
      </c>
      <c r="AF22" s="194">
        <v>0</v>
      </c>
      <c r="AG22" s="194">
        <v>0</v>
      </c>
      <c r="AH22" s="194">
        <v>0</v>
      </c>
      <c r="AI22" s="194">
        <v>0</v>
      </c>
      <c r="AJ22" s="194">
        <v>0</v>
      </c>
      <c r="AK22" s="194">
        <v>0</v>
      </c>
      <c r="AL22" s="194">
        <v>0</v>
      </c>
      <c r="AM22" s="194">
        <v>0</v>
      </c>
      <c r="AN22" s="194">
        <v>0</v>
      </c>
      <c r="AO22" s="194">
        <v>0</v>
      </c>
      <c r="AP22" s="194">
        <v>0</v>
      </c>
      <c r="AQ22" s="194">
        <v>0</v>
      </c>
      <c r="AR22" s="194">
        <v>0</v>
      </c>
      <c r="AS22" s="194">
        <v>0</v>
      </c>
      <c r="AT22" s="194">
        <v>0</v>
      </c>
      <c r="AU22" s="194">
        <v>0</v>
      </c>
      <c r="AV22" s="194">
        <v>1</v>
      </c>
      <c r="AW22" s="194">
        <v>3</v>
      </c>
      <c r="AX22" s="194">
        <v>5</v>
      </c>
      <c r="AY22" s="194">
        <v>7</v>
      </c>
      <c r="AZ22" s="194">
        <v>11</v>
      </c>
      <c r="BA22" s="194">
        <v>14</v>
      </c>
      <c r="BB22" s="194">
        <v>16</v>
      </c>
      <c r="BC22" s="194">
        <v>13</v>
      </c>
      <c r="BD22" s="194">
        <v>0</v>
      </c>
      <c r="BE22" s="194">
        <v>0</v>
      </c>
      <c r="BF22" s="194">
        <v>0</v>
      </c>
      <c r="BG22" s="194">
        <v>0</v>
      </c>
      <c r="BH22" s="194">
        <v>0</v>
      </c>
      <c r="BI22" s="194">
        <v>0</v>
      </c>
      <c r="BJ22" s="194">
        <v>0</v>
      </c>
      <c r="BK22" s="194">
        <v>0</v>
      </c>
      <c r="BL22" s="194">
        <v>0</v>
      </c>
      <c r="BM22" s="194">
        <v>0</v>
      </c>
      <c r="BN22" s="194">
        <v>0</v>
      </c>
      <c r="BO22" s="194">
        <v>0</v>
      </c>
      <c r="BP22" s="194">
        <v>0</v>
      </c>
      <c r="BQ22" s="194">
        <v>0</v>
      </c>
      <c r="BR22" s="194">
        <v>0</v>
      </c>
      <c r="BS22" s="194">
        <v>0</v>
      </c>
      <c r="BT22" s="194">
        <v>0</v>
      </c>
      <c r="BU22" s="194">
        <v>0</v>
      </c>
      <c r="BV22" s="194">
        <v>0</v>
      </c>
      <c r="BW22" s="194">
        <v>0</v>
      </c>
      <c r="BX22" s="194">
        <v>0</v>
      </c>
      <c r="BY22" s="194">
        <v>0</v>
      </c>
      <c r="BZ22" s="194">
        <v>0</v>
      </c>
      <c r="CA22" s="194">
        <v>0</v>
      </c>
      <c r="CB22" s="194">
        <v>0</v>
      </c>
      <c r="CC22" s="195">
        <v>0</v>
      </c>
    </row>
    <row r="23" spans="2:81" ht="26.25" customHeight="1" x14ac:dyDescent="0.4">
      <c r="B23" s="184" t="s">
        <v>233</v>
      </c>
      <c r="D23" s="194">
        <v>0</v>
      </c>
      <c r="E23" s="194">
        <v>0</v>
      </c>
      <c r="F23" s="194">
        <v>0</v>
      </c>
      <c r="G23" s="194">
        <v>0</v>
      </c>
      <c r="H23" s="194">
        <v>0</v>
      </c>
      <c r="I23" s="194">
        <v>0</v>
      </c>
      <c r="J23" s="194">
        <v>0</v>
      </c>
      <c r="K23" s="194">
        <v>0</v>
      </c>
      <c r="L23" s="194">
        <v>0</v>
      </c>
      <c r="M23" s="194">
        <v>0</v>
      </c>
      <c r="N23" s="194">
        <v>0</v>
      </c>
      <c r="O23" s="194">
        <v>0</v>
      </c>
      <c r="P23" s="194">
        <v>0</v>
      </c>
      <c r="Q23" s="194">
        <v>0</v>
      </c>
      <c r="R23" s="194">
        <v>0</v>
      </c>
      <c r="S23" s="194">
        <v>0</v>
      </c>
      <c r="T23" s="194">
        <v>0</v>
      </c>
      <c r="U23" s="194">
        <v>0</v>
      </c>
      <c r="V23" s="194">
        <v>0</v>
      </c>
      <c r="W23" s="194">
        <v>0</v>
      </c>
      <c r="X23" s="194">
        <v>0</v>
      </c>
      <c r="Y23" s="194">
        <v>0</v>
      </c>
      <c r="Z23" s="194">
        <v>0</v>
      </c>
      <c r="AA23" s="194">
        <v>0</v>
      </c>
      <c r="AB23" s="194">
        <v>0</v>
      </c>
      <c r="AC23" s="194">
        <v>0</v>
      </c>
      <c r="AD23" s="194">
        <v>0</v>
      </c>
      <c r="AE23" s="194">
        <v>0</v>
      </c>
      <c r="AF23" s="194">
        <v>0</v>
      </c>
      <c r="AG23" s="194">
        <v>0</v>
      </c>
      <c r="AH23" s="194">
        <v>0</v>
      </c>
      <c r="AI23" s="194">
        <v>0</v>
      </c>
      <c r="AJ23" s="194">
        <v>0</v>
      </c>
      <c r="AK23" s="194">
        <v>0</v>
      </c>
      <c r="AL23" s="194">
        <v>0</v>
      </c>
      <c r="AM23" s="194">
        <v>0</v>
      </c>
      <c r="AN23" s="194">
        <v>0</v>
      </c>
      <c r="AO23" s="194">
        <v>0</v>
      </c>
      <c r="AP23" s="194">
        <v>0</v>
      </c>
      <c r="AQ23" s="194">
        <v>0</v>
      </c>
      <c r="AR23" s="194">
        <v>0</v>
      </c>
      <c r="AS23" s="194">
        <v>0</v>
      </c>
      <c r="AT23" s="194">
        <v>0</v>
      </c>
      <c r="AU23" s="194">
        <v>0</v>
      </c>
      <c r="AV23" s="194">
        <v>0</v>
      </c>
      <c r="AW23" s="194">
        <v>0</v>
      </c>
      <c r="AX23" s="194">
        <v>0</v>
      </c>
      <c r="AY23" s="194">
        <v>0</v>
      </c>
      <c r="AZ23" s="194">
        <v>0</v>
      </c>
      <c r="BA23" s="194">
        <v>0</v>
      </c>
      <c r="BB23" s="194">
        <v>0</v>
      </c>
      <c r="BC23" s="194">
        <v>0</v>
      </c>
      <c r="BD23" s="194">
        <v>0</v>
      </c>
      <c r="BE23" s="194">
        <v>0</v>
      </c>
      <c r="BF23" s="194">
        <v>0</v>
      </c>
      <c r="BG23" s="194">
        <v>0</v>
      </c>
      <c r="BH23" s="194">
        <v>0</v>
      </c>
      <c r="BI23" s="194">
        <v>0</v>
      </c>
      <c r="BJ23" s="194">
        <v>0</v>
      </c>
      <c r="BK23" s="194">
        <v>0</v>
      </c>
      <c r="BL23" s="194">
        <v>136</v>
      </c>
      <c r="BM23" s="194">
        <v>391</v>
      </c>
      <c r="BN23" s="194">
        <v>579</v>
      </c>
      <c r="BO23" s="194">
        <v>811</v>
      </c>
      <c r="BP23" s="194">
        <v>1365</v>
      </c>
      <c r="BQ23" s="194">
        <v>1912</v>
      </c>
      <c r="BR23" s="194">
        <v>2235</v>
      </c>
      <c r="BS23" s="194">
        <v>2356</v>
      </c>
      <c r="BT23" s="194">
        <v>2381</v>
      </c>
      <c r="BU23" s="194">
        <v>2326</v>
      </c>
      <c r="BV23" s="194">
        <v>2168</v>
      </c>
      <c r="BW23" s="194">
        <v>1961</v>
      </c>
      <c r="BX23" s="194">
        <v>1886</v>
      </c>
      <c r="BY23" s="194">
        <v>1852</v>
      </c>
      <c r="BZ23" s="194">
        <v>1810</v>
      </c>
      <c r="CA23" s="194">
        <v>1722</v>
      </c>
      <c r="CB23" s="194">
        <v>1526</v>
      </c>
      <c r="CC23" s="195">
        <v>1210</v>
      </c>
    </row>
    <row r="24" spans="2:81" x14ac:dyDescent="0.4">
      <c r="B24" s="196" t="s">
        <v>313</v>
      </c>
      <c r="D24" s="194">
        <v>0</v>
      </c>
      <c r="E24" s="194">
        <v>0</v>
      </c>
      <c r="F24" s="194">
        <v>0</v>
      </c>
      <c r="G24" s="194">
        <v>0</v>
      </c>
      <c r="H24" s="194">
        <v>0</v>
      </c>
      <c r="I24" s="194">
        <v>0</v>
      </c>
      <c r="J24" s="194">
        <v>0</v>
      </c>
      <c r="K24" s="194">
        <v>0</v>
      </c>
      <c r="L24" s="194">
        <v>0</v>
      </c>
      <c r="M24" s="194">
        <v>0</v>
      </c>
      <c r="N24" s="194">
        <v>0</v>
      </c>
      <c r="O24" s="194">
        <v>0</v>
      </c>
      <c r="P24" s="194">
        <v>0</v>
      </c>
      <c r="Q24" s="194">
        <v>0</v>
      </c>
      <c r="R24" s="194">
        <v>0</v>
      </c>
      <c r="S24" s="194">
        <v>0</v>
      </c>
      <c r="T24" s="194">
        <v>0</v>
      </c>
      <c r="U24" s="194">
        <v>0</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0</v>
      </c>
      <c r="AM24" s="194">
        <v>0</v>
      </c>
      <c r="AN24" s="194">
        <v>0</v>
      </c>
      <c r="AO24" s="194">
        <v>0</v>
      </c>
      <c r="AP24" s="194">
        <v>0</v>
      </c>
      <c r="AQ24" s="194">
        <v>0</v>
      </c>
      <c r="AR24" s="194">
        <v>0</v>
      </c>
      <c r="AS24" s="194">
        <v>0</v>
      </c>
      <c r="AT24" s="194">
        <v>0</v>
      </c>
      <c r="AU24" s="194">
        <v>0</v>
      </c>
      <c r="AV24" s="194">
        <v>0</v>
      </c>
      <c r="AW24" s="194">
        <v>0</v>
      </c>
      <c r="AX24" s="194">
        <v>0</v>
      </c>
      <c r="AY24" s="194">
        <v>0</v>
      </c>
      <c r="AZ24" s="194">
        <v>0</v>
      </c>
      <c r="BA24" s="194">
        <v>0</v>
      </c>
      <c r="BB24" s="194">
        <v>0</v>
      </c>
      <c r="BC24" s="194">
        <v>0</v>
      </c>
      <c r="BD24" s="194">
        <v>0</v>
      </c>
      <c r="BE24" s="194">
        <v>0</v>
      </c>
      <c r="BF24" s="194">
        <v>0</v>
      </c>
      <c r="BG24" s="194">
        <v>0</v>
      </c>
      <c r="BH24" s="194">
        <v>0</v>
      </c>
      <c r="BI24" s="194">
        <v>0</v>
      </c>
      <c r="BJ24" s="194">
        <v>0</v>
      </c>
      <c r="BK24" s="194">
        <v>0</v>
      </c>
      <c r="BL24" s="194">
        <v>59</v>
      </c>
      <c r="BM24" s="194">
        <v>145</v>
      </c>
      <c r="BN24" s="194">
        <v>199</v>
      </c>
      <c r="BO24" s="194">
        <v>262</v>
      </c>
      <c r="BP24" s="194">
        <v>364</v>
      </c>
      <c r="BQ24" s="194">
        <v>492</v>
      </c>
      <c r="BR24" s="194">
        <v>507</v>
      </c>
      <c r="BS24" s="194">
        <v>489</v>
      </c>
      <c r="BT24" s="194">
        <v>483</v>
      </c>
      <c r="BU24" s="194">
        <v>460</v>
      </c>
      <c r="BV24" s="194">
        <v>404</v>
      </c>
      <c r="BW24" s="194">
        <v>360</v>
      </c>
      <c r="BX24" s="194">
        <v>390</v>
      </c>
      <c r="BY24" s="194">
        <v>439</v>
      </c>
      <c r="BZ24" s="194">
        <v>481</v>
      </c>
      <c r="CA24" s="194">
        <v>509</v>
      </c>
      <c r="CB24" s="194">
        <v>583</v>
      </c>
      <c r="CC24" s="195">
        <v>699</v>
      </c>
    </row>
    <row r="25" spans="2:81" x14ac:dyDescent="0.4">
      <c r="B25" s="196" t="s">
        <v>314</v>
      </c>
      <c r="D25" s="194">
        <v>0</v>
      </c>
      <c r="E25" s="194">
        <v>0</v>
      </c>
      <c r="F25" s="194">
        <v>0</v>
      </c>
      <c r="G25" s="194">
        <v>0</v>
      </c>
      <c r="H25" s="194">
        <v>0</v>
      </c>
      <c r="I25" s="194">
        <v>0</v>
      </c>
      <c r="J25" s="194">
        <v>0</v>
      </c>
      <c r="K25" s="194">
        <v>0</v>
      </c>
      <c r="L25" s="194">
        <v>0</v>
      </c>
      <c r="M25" s="194">
        <v>0</v>
      </c>
      <c r="N25" s="194">
        <v>0</v>
      </c>
      <c r="O25" s="194">
        <v>0</v>
      </c>
      <c r="P25" s="194">
        <v>0</v>
      </c>
      <c r="Q25" s="194">
        <v>0</v>
      </c>
      <c r="R25" s="194">
        <v>0</v>
      </c>
      <c r="S25" s="194">
        <v>0</v>
      </c>
      <c r="T25" s="194">
        <v>0</v>
      </c>
      <c r="U25" s="194">
        <v>0</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0</v>
      </c>
      <c r="AM25" s="194">
        <v>0</v>
      </c>
      <c r="AN25" s="194">
        <v>0</v>
      </c>
      <c r="AO25" s="194">
        <v>0</v>
      </c>
      <c r="AP25" s="194">
        <v>0</v>
      </c>
      <c r="AQ25" s="194">
        <v>0</v>
      </c>
      <c r="AR25" s="194">
        <v>0</v>
      </c>
      <c r="AS25" s="194">
        <v>0</v>
      </c>
      <c r="AT25" s="194">
        <v>0</v>
      </c>
      <c r="AU25" s="194">
        <v>0</v>
      </c>
      <c r="AV25" s="194">
        <v>0</v>
      </c>
      <c r="AW25" s="194">
        <v>0</v>
      </c>
      <c r="AX25" s="194">
        <v>0</v>
      </c>
      <c r="AY25" s="194">
        <v>0</v>
      </c>
      <c r="AZ25" s="194">
        <v>0</v>
      </c>
      <c r="BA25" s="194">
        <v>0</v>
      </c>
      <c r="BB25" s="194">
        <v>0</v>
      </c>
      <c r="BC25" s="194">
        <v>0</v>
      </c>
      <c r="BD25" s="194">
        <v>0</v>
      </c>
      <c r="BE25" s="194">
        <v>0</v>
      </c>
      <c r="BF25" s="194">
        <v>0</v>
      </c>
      <c r="BG25" s="194">
        <v>0</v>
      </c>
      <c r="BH25" s="194">
        <v>0</v>
      </c>
      <c r="BI25" s="194">
        <v>0</v>
      </c>
      <c r="BJ25" s="194">
        <v>0</v>
      </c>
      <c r="BK25" s="194">
        <v>0</v>
      </c>
      <c r="BL25" s="194">
        <v>6</v>
      </c>
      <c r="BM25" s="194">
        <v>22</v>
      </c>
      <c r="BN25" s="194">
        <v>38</v>
      </c>
      <c r="BO25" s="194">
        <v>59</v>
      </c>
      <c r="BP25" s="194">
        <v>103</v>
      </c>
      <c r="BQ25" s="194">
        <v>180</v>
      </c>
      <c r="BR25" s="194">
        <v>248</v>
      </c>
      <c r="BS25" s="194">
        <v>325</v>
      </c>
      <c r="BT25" s="194">
        <v>379</v>
      </c>
      <c r="BU25" s="194">
        <v>398</v>
      </c>
      <c r="BV25" s="194">
        <v>414</v>
      </c>
      <c r="BW25" s="194">
        <v>437</v>
      </c>
      <c r="BX25" s="194">
        <v>423</v>
      </c>
      <c r="BY25" s="194">
        <v>401</v>
      </c>
      <c r="BZ25" s="194">
        <v>378</v>
      </c>
      <c r="CA25" s="194">
        <v>348</v>
      </c>
      <c r="CB25" s="194">
        <v>266</v>
      </c>
      <c r="CC25" s="195">
        <v>129</v>
      </c>
    </row>
    <row r="26" spans="2:81" x14ac:dyDescent="0.4">
      <c r="B26" s="196" t="s">
        <v>315</v>
      </c>
      <c r="D26" s="194">
        <v>0</v>
      </c>
      <c r="E26" s="194">
        <v>0</v>
      </c>
      <c r="F26" s="194">
        <v>0</v>
      </c>
      <c r="G26" s="194">
        <v>0</v>
      </c>
      <c r="H26" s="194">
        <v>0</v>
      </c>
      <c r="I26" s="194">
        <v>0</v>
      </c>
      <c r="J26" s="194">
        <v>0</v>
      </c>
      <c r="K26" s="194">
        <v>0</v>
      </c>
      <c r="L26" s="194">
        <v>0</v>
      </c>
      <c r="M26" s="194">
        <v>0</v>
      </c>
      <c r="N26" s="194">
        <v>0</v>
      </c>
      <c r="O26" s="194">
        <v>0</v>
      </c>
      <c r="P26" s="194">
        <v>0</v>
      </c>
      <c r="Q26" s="194">
        <v>0</v>
      </c>
      <c r="R26" s="194">
        <v>0</v>
      </c>
      <c r="S26" s="194">
        <v>0</v>
      </c>
      <c r="T26" s="194">
        <v>0</v>
      </c>
      <c r="U26" s="194">
        <v>0</v>
      </c>
      <c r="V26" s="194">
        <v>0</v>
      </c>
      <c r="W26" s="194">
        <v>0</v>
      </c>
      <c r="X26" s="194">
        <v>0</v>
      </c>
      <c r="Y26" s="194">
        <v>0</v>
      </c>
      <c r="Z26" s="194">
        <v>0</v>
      </c>
      <c r="AA26" s="194">
        <v>0</v>
      </c>
      <c r="AB26" s="194">
        <v>0</v>
      </c>
      <c r="AC26" s="194">
        <v>0</v>
      </c>
      <c r="AD26" s="194">
        <v>0</v>
      </c>
      <c r="AE26" s="194">
        <v>0</v>
      </c>
      <c r="AF26" s="194">
        <v>0</v>
      </c>
      <c r="AG26" s="194">
        <v>0</v>
      </c>
      <c r="AH26" s="194">
        <v>0</v>
      </c>
      <c r="AI26" s="194">
        <v>0</v>
      </c>
      <c r="AJ26" s="194">
        <v>0</v>
      </c>
      <c r="AK26" s="194">
        <v>0</v>
      </c>
      <c r="AL26" s="194">
        <v>0</v>
      </c>
      <c r="AM26" s="194">
        <v>0</v>
      </c>
      <c r="AN26" s="194">
        <v>0</v>
      </c>
      <c r="AO26" s="194">
        <v>0</v>
      </c>
      <c r="AP26" s="194">
        <v>0</v>
      </c>
      <c r="AQ26" s="194">
        <v>0</v>
      </c>
      <c r="AR26" s="194">
        <v>0</v>
      </c>
      <c r="AS26" s="194">
        <v>0</v>
      </c>
      <c r="AT26" s="194">
        <v>0</v>
      </c>
      <c r="AU26" s="194">
        <v>0</v>
      </c>
      <c r="AV26" s="194">
        <v>0</v>
      </c>
      <c r="AW26" s="194">
        <v>0</v>
      </c>
      <c r="AX26" s="194">
        <v>0</v>
      </c>
      <c r="AY26" s="194">
        <v>0</v>
      </c>
      <c r="AZ26" s="194">
        <v>0</v>
      </c>
      <c r="BA26" s="194">
        <v>0</v>
      </c>
      <c r="BB26" s="194">
        <v>0</v>
      </c>
      <c r="BC26" s="194">
        <v>0</v>
      </c>
      <c r="BD26" s="194">
        <v>0</v>
      </c>
      <c r="BE26" s="194">
        <v>0</v>
      </c>
      <c r="BF26" s="194">
        <v>0</v>
      </c>
      <c r="BG26" s="194">
        <v>0</v>
      </c>
      <c r="BH26" s="194">
        <v>0</v>
      </c>
      <c r="BI26" s="194">
        <v>0</v>
      </c>
      <c r="BJ26" s="194">
        <v>0</v>
      </c>
      <c r="BK26" s="194">
        <v>0</v>
      </c>
      <c r="BL26" s="194">
        <v>56</v>
      </c>
      <c r="BM26" s="194">
        <v>168</v>
      </c>
      <c r="BN26" s="194">
        <v>275</v>
      </c>
      <c r="BO26" s="194">
        <v>424</v>
      </c>
      <c r="BP26" s="194">
        <v>784</v>
      </c>
      <c r="BQ26" s="194">
        <v>1116</v>
      </c>
      <c r="BR26" s="194">
        <v>1340</v>
      </c>
      <c r="BS26" s="194">
        <v>1398</v>
      </c>
      <c r="BT26" s="194">
        <v>1381</v>
      </c>
      <c r="BU26" s="194">
        <v>1335</v>
      </c>
      <c r="BV26" s="194">
        <v>1227</v>
      </c>
      <c r="BW26" s="194">
        <v>1056</v>
      </c>
      <c r="BX26" s="194">
        <v>964</v>
      </c>
      <c r="BY26" s="194">
        <v>902</v>
      </c>
      <c r="BZ26" s="194">
        <v>840</v>
      </c>
      <c r="CA26" s="194">
        <v>754</v>
      </c>
      <c r="CB26" s="194">
        <v>566</v>
      </c>
      <c r="CC26" s="195">
        <v>269</v>
      </c>
    </row>
    <row r="27" spans="2:81" x14ac:dyDescent="0.4">
      <c r="B27" s="196" t="s">
        <v>316</v>
      </c>
      <c r="D27" s="194">
        <v>0</v>
      </c>
      <c r="E27" s="194">
        <v>0</v>
      </c>
      <c r="F27" s="194">
        <v>0</v>
      </c>
      <c r="G27" s="194">
        <v>0</v>
      </c>
      <c r="H27" s="194">
        <v>0</v>
      </c>
      <c r="I27" s="194">
        <v>0</v>
      </c>
      <c r="J27" s="194">
        <v>0</v>
      </c>
      <c r="K27" s="194">
        <v>0</v>
      </c>
      <c r="L27" s="194">
        <v>0</v>
      </c>
      <c r="M27" s="194">
        <v>0</v>
      </c>
      <c r="N27" s="194">
        <v>0</v>
      </c>
      <c r="O27" s="194">
        <v>0</v>
      </c>
      <c r="P27" s="194">
        <v>0</v>
      </c>
      <c r="Q27" s="194">
        <v>0</v>
      </c>
      <c r="R27" s="194">
        <v>0</v>
      </c>
      <c r="S27" s="194">
        <v>0</v>
      </c>
      <c r="T27" s="194">
        <v>0</v>
      </c>
      <c r="U27" s="194">
        <v>0</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0</v>
      </c>
      <c r="AM27" s="194">
        <v>0</v>
      </c>
      <c r="AN27" s="194">
        <v>0</v>
      </c>
      <c r="AO27" s="194">
        <v>0</v>
      </c>
      <c r="AP27" s="194">
        <v>0</v>
      </c>
      <c r="AQ27" s="194">
        <v>0</v>
      </c>
      <c r="AR27" s="194">
        <v>0</v>
      </c>
      <c r="AS27" s="194">
        <v>0</v>
      </c>
      <c r="AT27" s="194">
        <v>0</v>
      </c>
      <c r="AU27" s="194">
        <v>0</v>
      </c>
      <c r="AV27" s="194">
        <v>0</v>
      </c>
      <c r="AW27" s="194">
        <v>0</v>
      </c>
      <c r="AX27" s="194">
        <v>0</v>
      </c>
      <c r="AY27" s="194">
        <v>0</v>
      </c>
      <c r="AZ27" s="194">
        <v>0</v>
      </c>
      <c r="BA27" s="194">
        <v>0</v>
      </c>
      <c r="BB27" s="194">
        <v>0</v>
      </c>
      <c r="BC27" s="194">
        <v>0</v>
      </c>
      <c r="BD27" s="194">
        <v>0</v>
      </c>
      <c r="BE27" s="194">
        <v>0</v>
      </c>
      <c r="BF27" s="194">
        <v>0</v>
      </c>
      <c r="BG27" s="194">
        <v>0</v>
      </c>
      <c r="BH27" s="194">
        <v>0</v>
      </c>
      <c r="BI27" s="194">
        <v>0</v>
      </c>
      <c r="BJ27" s="194">
        <v>0</v>
      </c>
      <c r="BK27" s="194">
        <v>0</v>
      </c>
      <c r="BL27" s="194">
        <v>16</v>
      </c>
      <c r="BM27" s="194">
        <v>56</v>
      </c>
      <c r="BN27" s="194">
        <v>67</v>
      </c>
      <c r="BO27" s="194">
        <v>65</v>
      </c>
      <c r="BP27" s="194">
        <v>114</v>
      </c>
      <c r="BQ27" s="194">
        <v>124</v>
      </c>
      <c r="BR27" s="194">
        <v>141</v>
      </c>
      <c r="BS27" s="194">
        <v>144</v>
      </c>
      <c r="BT27" s="194">
        <v>137</v>
      </c>
      <c r="BU27" s="194">
        <v>133</v>
      </c>
      <c r="BV27" s="194">
        <v>123</v>
      </c>
      <c r="BW27" s="194">
        <v>108</v>
      </c>
      <c r="BX27" s="194">
        <v>109</v>
      </c>
      <c r="BY27" s="194">
        <v>110</v>
      </c>
      <c r="BZ27" s="194">
        <v>111</v>
      </c>
      <c r="CA27" s="194">
        <v>111</v>
      </c>
      <c r="CB27" s="194">
        <v>111</v>
      </c>
      <c r="CC27" s="195">
        <v>112</v>
      </c>
    </row>
    <row r="28" spans="2:81" ht="26.25" customHeight="1" x14ac:dyDescent="0.4">
      <c r="B28" s="184" t="s">
        <v>235</v>
      </c>
      <c r="D28" s="194">
        <v>0</v>
      </c>
      <c r="E28" s="194">
        <v>0</v>
      </c>
      <c r="F28" s="194">
        <v>0</v>
      </c>
      <c r="G28" s="194">
        <v>0</v>
      </c>
      <c r="H28" s="194">
        <v>0</v>
      </c>
      <c r="I28" s="194">
        <v>0</v>
      </c>
      <c r="J28" s="194">
        <v>0</v>
      </c>
      <c r="K28" s="194">
        <v>0</v>
      </c>
      <c r="L28" s="194">
        <v>0</v>
      </c>
      <c r="M28" s="194">
        <v>0</v>
      </c>
      <c r="N28" s="194">
        <v>0</v>
      </c>
      <c r="O28" s="194">
        <v>0</v>
      </c>
      <c r="P28" s="194">
        <v>0</v>
      </c>
      <c r="Q28" s="194">
        <v>0</v>
      </c>
      <c r="R28" s="194">
        <v>0</v>
      </c>
      <c r="S28" s="194">
        <v>0</v>
      </c>
      <c r="T28" s="194">
        <v>0</v>
      </c>
      <c r="U28" s="194">
        <v>0</v>
      </c>
      <c r="V28" s="194">
        <v>0</v>
      </c>
      <c r="W28" s="194">
        <v>0</v>
      </c>
      <c r="X28" s="194">
        <v>0</v>
      </c>
      <c r="Y28" s="194">
        <v>0</v>
      </c>
      <c r="Z28" s="194">
        <v>0</v>
      </c>
      <c r="AA28" s="194">
        <v>0</v>
      </c>
      <c r="AB28" s="194">
        <v>0</v>
      </c>
      <c r="AC28" s="194">
        <v>0</v>
      </c>
      <c r="AD28" s="194">
        <v>0</v>
      </c>
      <c r="AE28" s="194">
        <v>0</v>
      </c>
      <c r="AF28" s="194">
        <v>0</v>
      </c>
      <c r="AG28" s="194">
        <v>0</v>
      </c>
      <c r="AH28" s="194">
        <v>0</v>
      </c>
      <c r="AI28" s="194">
        <v>0</v>
      </c>
      <c r="AJ28" s="194">
        <v>96</v>
      </c>
      <c r="AK28" s="194">
        <v>124</v>
      </c>
      <c r="AL28" s="194">
        <v>165</v>
      </c>
      <c r="AM28" s="194">
        <v>195</v>
      </c>
      <c r="AN28" s="194">
        <v>201</v>
      </c>
      <c r="AO28" s="194">
        <v>200</v>
      </c>
      <c r="AP28" s="194">
        <v>210</v>
      </c>
      <c r="AQ28" s="194">
        <v>217</v>
      </c>
      <c r="AR28" s="194">
        <v>277</v>
      </c>
      <c r="AS28" s="194">
        <v>308</v>
      </c>
      <c r="AT28" s="194">
        <v>327</v>
      </c>
      <c r="AU28" s="194">
        <v>365</v>
      </c>
      <c r="AV28" s="194">
        <v>431</v>
      </c>
      <c r="AW28" s="194">
        <v>512</v>
      </c>
      <c r="AX28" s="194">
        <v>575</v>
      </c>
      <c r="AY28" s="194">
        <v>638</v>
      </c>
      <c r="AZ28" s="194">
        <v>714</v>
      </c>
      <c r="BA28" s="194">
        <v>758</v>
      </c>
      <c r="BB28" s="194">
        <v>782</v>
      </c>
      <c r="BC28" s="194">
        <v>537</v>
      </c>
      <c r="BD28" s="194">
        <v>0</v>
      </c>
      <c r="BE28" s="194">
        <v>0</v>
      </c>
      <c r="BF28" s="194">
        <v>0</v>
      </c>
      <c r="BG28" s="194">
        <v>0</v>
      </c>
      <c r="BH28" s="194">
        <v>0</v>
      </c>
      <c r="BI28" s="194">
        <v>0</v>
      </c>
      <c r="BJ28" s="194">
        <v>0</v>
      </c>
      <c r="BK28" s="194">
        <v>0</v>
      </c>
      <c r="BL28" s="194">
        <v>0</v>
      </c>
      <c r="BM28" s="194">
        <v>0</v>
      </c>
      <c r="BN28" s="194">
        <v>0</v>
      </c>
      <c r="BO28" s="194">
        <v>0</v>
      </c>
      <c r="BP28" s="194">
        <v>0</v>
      </c>
      <c r="BQ28" s="194">
        <v>0</v>
      </c>
      <c r="BR28" s="194">
        <v>0</v>
      </c>
      <c r="BS28" s="194">
        <v>0</v>
      </c>
      <c r="BT28" s="194">
        <v>0</v>
      </c>
      <c r="BU28" s="194">
        <v>0</v>
      </c>
      <c r="BV28" s="194">
        <v>0</v>
      </c>
      <c r="BW28" s="194">
        <v>0</v>
      </c>
      <c r="BX28" s="194">
        <v>0</v>
      </c>
      <c r="BY28" s="194">
        <v>0</v>
      </c>
      <c r="BZ28" s="194">
        <v>0</v>
      </c>
      <c r="CA28" s="194">
        <v>0</v>
      </c>
      <c r="CB28" s="194">
        <v>0</v>
      </c>
      <c r="CC28" s="195">
        <v>0</v>
      </c>
    </row>
    <row r="29" spans="2:81" x14ac:dyDescent="0.4">
      <c r="B29" s="184" t="s">
        <v>239</v>
      </c>
      <c r="D29" s="194">
        <v>0</v>
      </c>
      <c r="E29" s="194">
        <v>0</v>
      </c>
      <c r="F29" s="194">
        <v>0</v>
      </c>
      <c r="G29" s="194">
        <v>0</v>
      </c>
      <c r="H29" s="194">
        <v>0</v>
      </c>
      <c r="I29" s="194">
        <v>0</v>
      </c>
      <c r="J29" s="194">
        <v>0</v>
      </c>
      <c r="K29" s="194">
        <v>0</v>
      </c>
      <c r="L29" s="194">
        <v>0</v>
      </c>
      <c r="M29" s="194">
        <v>0</v>
      </c>
      <c r="N29" s="194">
        <v>0</v>
      </c>
      <c r="O29" s="194">
        <v>0</v>
      </c>
      <c r="P29" s="194">
        <v>0</v>
      </c>
      <c r="Q29" s="194">
        <v>0</v>
      </c>
      <c r="R29" s="194">
        <v>0</v>
      </c>
      <c r="S29" s="194">
        <v>0</v>
      </c>
      <c r="T29" s="194">
        <v>0</v>
      </c>
      <c r="U29" s="194">
        <v>0</v>
      </c>
      <c r="V29" s="194">
        <v>0</v>
      </c>
      <c r="W29" s="194">
        <v>0</v>
      </c>
      <c r="X29" s="194">
        <v>0</v>
      </c>
      <c r="Y29" s="194">
        <v>0</v>
      </c>
      <c r="Z29" s="194">
        <v>0</v>
      </c>
      <c r="AA29" s="194">
        <v>0</v>
      </c>
      <c r="AB29" s="194">
        <v>0</v>
      </c>
      <c r="AC29" s="194">
        <v>0</v>
      </c>
      <c r="AD29" s="194">
        <v>0</v>
      </c>
      <c r="AE29" s="194">
        <v>0</v>
      </c>
      <c r="AF29" s="194">
        <v>0</v>
      </c>
      <c r="AG29" s="194">
        <v>0</v>
      </c>
      <c r="AH29" s="194">
        <v>3408</v>
      </c>
      <c r="AI29" s="194">
        <v>3314</v>
      </c>
      <c r="AJ29" s="194">
        <v>3556</v>
      </c>
      <c r="AK29" s="194">
        <v>4151</v>
      </c>
      <c r="AL29" s="194">
        <v>4431</v>
      </c>
      <c r="AM29" s="194">
        <v>4750</v>
      </c>
      <c r="AN29" s="194">
        <v>4825</v>
      </c>
      <c r="AO29" s="194">
        <v>4860</v>
      </c>
      <c r="AP29" s="194">
        <v>4900</v>
      </c>
      <c r="AQ29" s="194">
        <v>4860</v>
      </c>
      <c r="AR29" s="194">
        <v>3996</v>
      </c>
      <c r="AS29" s="194">
        <v>3886</v>
      </c>
      <c r="AT29" s="194">
        <v>3950</v>
      </c>
      <c r="AU29" s="194">
        <v>4120</v>
      </c>
      <c r="AV29" s="194">
        <v>4380</v>
      </c>
      <c r="AW29" s="194">
        <v>4601</v>
      </c>
      <c r="AX29" s="194">
        <v>4692</v>
      </c>
      <c r="AY29" s="194">
        <v>4757</v>
      </c>
      <c r="AZ29" s="194">
        <v>4740</v>
      </c>
      <c r="BA29" s="194">
        <v>4588</v>
      </c>
      <c r="BB29" s="194">
        <v>4423</v>
      </c>
      <c r="BC29" s="194">
        <v>4187</v>
      </c>
      <c r="BD29" s="194">
        <v>3946</v>
      </c>
      <c r="BE29" s="194">
        <v>3846</v>
      </c>
      <c r="BF29" s="194">
        <v>3807</v>
      </c>
      <c r="BG29" s="194">
        <v>3812</v>
      </c>
      <c r="BH29" s="194">
        <v>3940</v>
      </c>
      <c r="BI29" s="194">
        <v>3986</v>
      </c>
      <c r="BJ29" s="194">
        <v>4021</v>
      </c>
      <c r="BK29" s="194">
        <v>4036</v>
      </c>
      <c r="BL29" s="194">
        <v>4166</v>
      </c>
      <c r="BM29" s="194">
        <v>4547</v>
      </c>
      <c r="BN29" s="194">
        <v>4798</v>
      </c>
      <c r="BO29" s="194">
        <v>4932</v>
      </c>
      <c r="BP29" s="194">
        <v>5053</v>
      </c>
      <c r="BQ29" s="194">
        <v>5026</v>
      </c>
      <c r="BR29" s="194">
        <v>4921</v>
      </c>
      <c r="BS29" s="194">
        <v>4777</v>
      </c>
      <c r="BT29" s="194">
        <v>4594</v>
      </c>
      <c r="BU29" s="194">
        <v>4371</v>
      </c>
      <c r="BV29" s="194">
        <v>3984</v>
      </c>
      <c r="BW29" s="194">
        <v>3394</v>
      </c>
      <c r="BX29" s="194">
        <v>2987</v>
      </c>
      <c r="BY29" s="194">
        <v>2832</v>
      </c>
      <c r="BZ29" s="194">
        <v>2647</v>
      </c>
      <c r="CA29" s="194">
        <v>2415</v>
      </c>
      <c r="CB29" s="194">
        <v>2110</v>
      </c>
      <c r="CC29" s="195">
        <v>1719</v>
      </c>
    </row>
    <row r="30" spans="2:81" x14ac:dyDescent="0.4">
      <c r="B30" s="65" t="s">
        <v>274</v>
      </c>
      <c r="D30" s="194">
        <v>0</v>
      </c>
      <c r="E30" s="194">
        <v>0</v>
      </c>
      <c r="F30" s="194">
        <v>0</v>
      </c>
      <c r="G30" s="194">
        <v>0</v>
      </c>
      <c r="H30" s="194">
        <v>0</v>
      </c>
      <c r="I30" s="194">
        <v>0</v>
      </c>
      <c r="J30" s="194">
        <v>0</v>
      </c>
      <c r="K30" s="194">
        <v>0</v>
      </c>
      <c r="L30" s="194">
        <v>0</v>
      </c>
      <c r="M30" s="194">
        <v>0</v>
      </c>
      <c r="N30" s="194">
        <v>0</v>
      </c>
      <c r="O30" s="194">
        <v>0</v>
      </c>
      <c r="P30" s="194">
        <v>0</v>
      </c>
      <c r="Q30" s="194">
        <v>0</v>
      </c>
      <c r="R30" s="194">
        <v>0</v>
      </c>
      <c r="S30" s="194">
        <v>0</v>
      </c>
      <c r="T30" s="194">
        <v>0</v>
      </c>
      <c r="U30" s="194">
        <v>0</v>
      </c>
      <c r="V30" s="194">
        <v>0</v>
      </c>
      <c r="W30" s="194">
        <v>0</v>
      </c>
      <c r="X30" s="194">
        <v>0</v>
      </c>
      <c r="Y30" s="194">
        <v>0</v>
      </c>
      <c r="Z30" s="194">
        <v>0</v>
      </c>
      <c r="AA30" s="194">
        <v>0</v>
      </c>
      <c r="AB30" s="194">
        <v>0</v>
      </c>
      <c r="AC30" s="194">
        <v>0</v>
      </c>
      <c r="AD30" s="194">
        <v>0</v>
      </c>
      <c r="AE30" s="194">
        <v>0</v>
      </c>
      <c r="AF30" s="194">
        <v>0</v>
      </c>
      <c r="AG30" s="194">
        <v>0</v>
      </c>
      <c r="AH30" s="194">
        <v>0</v>
      </c>
      <c r="AI30" s="194">
        <v>0</v>
      </c>
      <c r="AJ30" s="194">
        <v>0</v>
      </c>
      <c r="AK30" s="194">
        <v>0</v>
      </c>
      <c r="AL30" s="194">
        <v>0</v>
      </c>
      <c r="AM30" s="194">
        <v>0</v>
      </c>
      <c r="AN30" s="194">
        <v>0</v>
      </c>
      <c r="AO30" s="194">
        <v>0</v>
      </c>
      <c r="AP30" s="194">
        <v>0</v>
      </c>
      <c r="AQ30" s="194">
        <v>0</v>
      </c>
      <c r="AR30" s="194">
        <v>0</v>
      </c>
      <c r="AS30" s="194">
        <v>0</v>
      </c>
      <c r="AT30" s="194">
        <v>0</v>
      </c>
      <c r="AU30" s="194">
        <v>0</v>
      </c>
      <c r="AV30" s="194">
        <v>0</v>
      </c>
      <c r="AW30" s="194">
        <v>0</v>
      </c>
      <c r="AX30" s="194">
        <v>0</v>
      </c>
      <c r="AY30" s="194">
        <v>0</v>
      </c>
      <c r="AZ30" s="194">
        <v>0</v>
      </c>
      <c r="BA30" s="194">
        <v>0</v>
      </c>
      <c r="BB30" s="194">
        <v>0</v>
      </c>
      <c r="BC30" s="194">
        <v>0</v>
      </c>
      <c r="BD30" s="194">
        <v>0</v>
      </c>
      <c r="BE30" s="194">
        <v>0</v>
      </c>
      <c r="BF30" s="194">
        <v>0</v>
      </c>
      <c r="BG30" s="194">
        <v>0</v>
      </c>
      <c r="BH30" s="194">
        <v>0</v>
      </c>
      <c r="BI30" s="194">
        <v>0</v>
      </c>
      <c r="BJ30" s="194">
        <v>0</v>
      </c>
      <c r="BK30" s="194">
        <v>0</v>
      </c>
      <c r="BL30" s="194">
        <v>3796</v>
      </c>
      <c r="BM30" s="194">
        <v>3966</v>
      </c>
      <c r="BN30" s="194">
        <v>4155</v>
      </c>
      <c r="BO30" s="194">
        <v>4237</v>
      </c>
      <c r="BP30" s="194">
        <v>4309</v>
      </c>
      <c r="BQ30" s="194">
        <v>4365</v>
      </c>
      <c r="BR30" s="194">
        <v>4440</v>
      </c>
      <c r="BS30" s="194">
        <v>4410</v>
      </c>
      <c r="BT30" s="194">
        <v>4287</v>
      </c>
      <c r="BU30" s="194">
        <v>4098</v>
      </c>
      <c r="BV30" s="194">
        <v>3774</v>
      </c>
      <c r="BW30" s="194">
        <v>3291</v>
      </c>
      <c r="BX30" s="194">
        <v>2916</v>
      </c>
      <c r="BY30" s="194">
        <v>2779</v>
      </c>
      <c r="BZ30" s="194">
        <v>2614</v>
      </c>
      <c r="CA30" s="194">
        <v>2410</v>
      </c>
      <c r="CB30" s="194">
        <v>2110</v>
      </c>
      <c r="CC30" s="195">
        <v>1719</v>
      </c>
    </row>
    <row r="31" spans="2:81" x14ac:dyDescent="0.4">
      <c r="B31" s="65" t="s">
        <v>275</v>
      </c>
      <c r="D31" s="194">
        <v>0</v>
      </c>
      <c r="E31" s="194">
        <v>0</v>
      </c>
      <c r="F31" s="194">
        <v>0</v>
      </c>
      <c r="G31" s="194">
        <v>0</v>
      </c>
      <c r="H31" s="194">
        <v>0</v>
      </c>
      <c r="I31" s="194">
        <v>0</v>
      </c>
      <c r="J31" s="194">
        <v>0</v>
      </c>
      <c r="K31" s="194">
        <v>0</v>
      </c>
      <c r="L31" s="194">
        <v>0</v>
      </c>
      <c r="M31" s="194">
        <v>0</v>
      </c>
      <c r="N31" s="194">
        <v>0</v>
      </c>
      <c r="O31" s="194">
        <v>0</v>
      </c>
      <c r="P31" s="194">
        <v>0</v>
      </c>
      <c r="Q31" s="194">
        <v>0</v>
      </c>
      <c r="R31" s="194">
        <v>0</v>
      </c>
      <c r="S31" s="194">
        <v>0</v>
      </c>
      <c r="T31" s="194">
        <v>0</v>
      </c>
      <c r="U31" s="194">
        <v>0</v>
      </c>
      <c r="V31" s="194">
        <v>0</v>
      </c>
      <c r="W31" s="194">
        <v>0</v>
      </c>
      <c r="X31" s="194">
        <v>0</v>
      </c>
      <c r="Y31" s="194">
        <v>0</v>
      </c>
      <c r="Z31" s="194">
        <v>0</v>
      </c>
      <c r="AA31" s="194">
        <v>0</v>
      </c>
      <c r="AB31" s="194">
        <v>0</v>
      </c>
      <c r="AC31" s="194">
        <v>0</v>
      </c>
      <c r="AD31" s="194">
        <v>0</v>
      </c>
      <c r="AE31" s="194">
        <v>0</v>
      </c>
      <c r="AF31" s="194">
        <v>0</v>
      </c>
      <c r="AG31" s="194">
        <v>0</v>
      </c>
      <c r="AH31" s="194">
        <v>0</v>
      </c>
      <c r="AI31" s="194">
        <v>0</v>
      </c>
      <c r="AJ31" s="194">
        <v>0</v>
      </c>
      <c r="AK31" s="194">
        <v>0</v>
      </c>
      <c r="AL31" s="194">
        <v>0</v>
      </c>
      <c r="AM31" s="194">
        <v>0</v>
      </c>
      <c r="AN31" s="194">
        <v>0</v>
      </c>
      <c r="AO31" s="194">
        <v>0</v>
      </c>
      <c r="AP31" s="194">
        <v>0</v>
      </c>
      <c r="AQ31" s="194">
        <v>0</v>
      </c>
      <c r="AR31" s="194">
        <v>0</v>
      </c>
      <c r="AS31" s="194">
        <v>0</v>
      </c>
      <c r="AT31" s="194">
        <v>0</v>
      </c>
      <c r="AU31" s="194">
        <v>0</v>
      </c>
      <c r="AV31" s="194">
        <v>0</v>
      </c>
      <c r="AW31" s="194">
        <v>0</v>
      </c>
      <c r="AX31" s="194">
        <v>0</v>
      </c>
      <c r="AY31" s="194">
        <v>0</v>
      </c>
      <c r="AZ31" s="194">
        <v>0</v>
      </c>
      <c r="BA31" s="194">
        <v>0</v>
      </c>
      <c r="BB31" s="194">
        <v>0</v>
      </c>
      <c r="BC31" s="194">
        <v>0</v>
      </c>
      <c r="BD31" s="194">
        <v>0</v>
      </c>
      <c r="BE31" s="194">
        <v>0</v>
      </c>
      <c r="BF31" s="194">
        <v>0</v>
      </c>
      <c r="BG31" s="194">
        <v>0</v>
      </c>
      <c r="BH31" s="194">
        <v>0</v>
      </c>
      <c r="BI31" s="194">
        <v>0</v>
      </c>
      <c r="BJ31" s="194">
        <v>0</v>
      </c>
      <c r="BK31" s="194">
        <v>0</v>
      </c>
      <c r="BL31" s="194">
        <v>370</v>
      </c>
      <c r="BM31" s="194">
        <v>580</v>
      </c>
      <c r="BN31" s="194">
        <v>643</v>
      </c>
      <c r="BO31" s="194">
        <v>696</v>
      </c>
      <c r="BP31" s="194">
        <v>744</v>
      </c>
      <c r="BQ31" s="194">
        <v>661</v>
      </c>
      <c r="BR31" s="194">
        <v>481</v>
      </c>
      <c r="BS31" s="194">
        <v>367</v>
      </c>
      <c r="BT31" s="194">
        <v>307</v>
      </c>
      <c r="BU31" s="194">
        <v>273</v>
      </c>
      <c r="BV31" s="194">
        <v>210</v>
      </c>
      <c r="BW31" s="194">
        <v>103</v>
      </c>
      <c r="BX31" s="194">
        <v>71</v>
      </c>
      <c r="BY31" s="194">
        <v>52</v>
      </c>
      <c r="BZ31" s="194">
        <v>33</v>
      </c>
      <c r="CA31" s="194">
        <v>5</v>
      </c>
      <c r="CB31" s="194">
        <v>0</v>
      </c>
      <c r="CC31" s="195">
        <v>0</v>
      </c>
    </row>
    <row r="32" spans="2:81" x14ac:dyDescent="0.4">
      <c r="B32" s="184" t="s">
        <v>243</v>
      </c>
      <c r="D32" s="174">
        <v>0</v>
      </c>
      <c r="E32" s="174">
        <v>0</v>
      </c>
      <c r="F32" s="174">
        <v>0</v>
      </c>
      <c r="G32" s="174">
        <v>0</v>
      </c>
      <c r="H32" s="174">
        <v>0</v>
      </c>
      <c r="I32" s="174">
        <v>0</v>
      </c>
      <c r="J32" s="174">
        <v>0</v>
      </c>
      <c r="K32" s="174">
        <v>0</v>
      </c>
      <c r="L32" s="174">
        <v>0</v>
      </c>
      <c r="M32" s="174">
        <v>0</v>
      </c>
      <c r="N32" s="174">
        <v>0</v>
      </c>
      <c r="O32" s="174">
        <v>0</v>
      </c>
      <c r="P32" s="174">
        <v>0</v>
      </c>
      <c r="Q32" s="174">
        <v>0</v>
      </c>
      <c r="R32" s="174">
        <v>0</v>
      </c>
      <c r="S32" s="174">
        <v>0</v>
      </c>
      <c r="T32" s="174">
        <v>0</v>
      </c>
      <c r="U32" s="174">
        <v>0</v>
      </c>
      <c r="V32" s="174">
        <v>0</v>
      </c>
      <c r="W32" s="174">
        <v>0</v>
      </c>
      <c r="X32" s="174">
        <v>0</v>
      </c>
      <c r="Y32" s="174">
        <v>0</v>
      </c>
      <c r="Z32" s="174">
        <v>0</v>
      </c>
      <c r="AA32" s="174">
        <v>0</v>
      </c>
      <c r="AB32" s="174">
        <v>0</v>
      </c>
      <c r="AC32" s="174">
        <v>0</v>
      </c>
      <c r="AD32" s="174">
        <v>0</v>
      </c>
      <c r="AE32" s="174">
        <v>0</v>
      </c>
      <c r="AF32" s="174">
        <v>0</v>
      </c>
      <c r="AG32" s="174">
        <v>0</v>
      </c>
      <c r="AH32" s="174">
        <v>0</v>
      </c>
      <c r="AI32" s="174">
        <v>0</v>
      </c>
      <c r="AJ32" s="174">
        <v>0</v>
      </c>
      <c r="AK32" s="174">
        <v>0</v>
      </c>
      <c r="AL32" s="174">
        <v>0</v>
      </c>
      <c r="AM32" s="174">
        <v>0</v>
      </c>
      <c r="AN32" s="174">
        <v>0</v>
      </c>
      <c r="AO32" s="174">
        <v>0</v>
      </c>
      <c r="AP32" s="174">
        <v>0</v>
      </c>
      <c r="AQ32" s="174">
        <v>0</v>
      </c>
      <c r="AR32" s="174">
        <v>0</v>
      </c>
      <c r="AS32" s="174">
        <v>0</v>
      </c>
      <c r="AT32" s="174">
        <v>0</v>
      </c>
      <c r="AU32" s="174">
        <v>0</v>
      </c>
      <c r="AV32" s="174">
        <v>0</v>
      </c>
      <c r="AW32" s="174">
        <v>0</v>
      </c>
      <c r="AX32" s="174">
        <v>0</v>
      </c>
      <c r="AY32" s="174">
        <v>2490</v>
      </c>
      <c r="AZ32" s="174">
        <v>2455</v>
      </c>
      <c r="BA32" s="174">
        <v>2437</v>
      </c>
      <c r="BB32" s="174">
        <v>2371</v>
      </c>
      <c r="BC32" s="174">
        <v>2354</v>
      </c>
      <c r="BD32" s="174">
        <v>2391</v>
      </c>
      <c r="BE32" s="174">
        <v>2430</v>
      </c>
      <c r="BF32" s="174">
        <v>2483</v>
      </c>
      <c r="BG32" s="174">
        <v>2504</v>
      </c>
      <c r="BH32" s="174">
        <v>2510</v>
      </c>
      <c r="BI32" s="174">
        <v>2475</v>
      </c>
      <c r="BJ32" s="174">
        <v>2443</v>
      </c>
      <c r="BK32" s="174">
        <v>2415</v>
      </c>
      <c r="BL32" s="174">
        <v>2332</v>
      </c>
      <c r="BM32" s="174">
        <v>2031</v>
      </c>
      <c r="BN32" s="174">
        <v>1827</v>
      </c>
      <c r="BO32" s="174">
        <v>1577</v>
      </c>
      <c r="BP32" s="174">
        <v>965</v>
      </c>
      <c r="BQ32" s="174">
        <v>366</v>
      </c>
      <c r="BR32" s="174">
        <v>133</v>
      </c>
      <c r="BS32" s="174">
        <v>74</v>
      </c>
      <c r="BT32" s="174">
        <v>52</v>
      </c>
      <c r="BU32" s="174">
        <v>40</v>
      </c>
      <c r="BV32" s="174">
        <v>32</v>
      </c>
      <c r="BW32" s="174">
        <v>26</v>
      </c>
      <c r="BX32" s="174">
        <v>23</v>
      </c>
      <c r="BY32" s="174">
        <v>21</v>
      </c>
      <c r="BZ32" s="174">
        <v>19</v>
      </c>
      <c r="CA32" s="174">
        <v>17</v>
      </c>
      <c r="CB32" s="174">
        <v>15</v>
      </c>
      <c r="CC32" s="197">
        <v>13</v>
      </c>
    </row>
    <row r="33" spans="2:81" x14ac:dyDescent="0.4">
      <c r="B33" s="196" t="s">
        <v>310</v>
      </c>
      <c r="D33" s="174">
        <v>0</v>
      </c>
      <c r="E33" s="174">
        <v>0</v>
      </c>
      <c r="F33" s="174">
        <v>0</v>
      </c>
      <c r="G33" s="174">
        <v>0</v>
      </c>
      <c r="H33" s="174">
        <v>0</v>
      </c>
      <c r="I33" s="174">
        <v>0</v>
      </c>
      <c r="J33" s="174">
        <v>0</v>
      </c>
      <c r="K33" s="174">
        <v>0</v>
      </c>
      <c r="L33" s="174">
        <v>0</v>
      </c>
      <c r="M33" s="174">
        <v>0</v>
      </c>
      <c r="N33" s="174">
        <v>0</v>
      </c>
      <c r="O33" s="174">
        <v>0</v>
      </c>
      <c r="P33" s="174">
        <v>0</v>
      </c>
      <c r="Q33" s="174">
        <v>0</v>
      </c>
      <c r="R33" s="174">
        <v>0</v>
      </c>
      <c r="S33" s="174">
        <v>0</v>
      </c>
      <c r="T33" s="174">
        <v>0</v>
      </c>
      <c r="U33" s="174">
        <v>0</v>
      </c>
      <c r="V33" s="174">
        <v>0</v>
      </c>
      <c r="W33" s="174">
        <v>0</v>
      </c>
      <c r="X33" s="174">
        <v>0</v>
      </c>
      <c r="Y33" s="174">
        <v>0</v>
      </c>
      <c r="Z33" s="174">
        <v>0</v>
      </c>
      <c r="AA33" s="174">
        <v>0</v>
      </c>
      <c r="AB33" s="174">
        <v>0</v>
      </c>
      <c r="AC33" s="174">
        <v>0</v>
      </c>
      <c r="AD33" s="174">
        <v>0</v>
      </c>
      <c r="AE33" s="174">
        <v>0</v>
      </c>
      <c r="AF33" s="174">
        <v>0</v>
      </c>
      <c r="AG33" s="174">
        <v>0</v>
      </c>
      <c r="AH33" s="174">
        <v>0</v>
      </c>
      <c r="AI33" s="174">
        <v>0</v>
      </c>
      <c r="AJ33" s="174">
        <v>0</v>
      </c>
      <c r="AK33" s="174">
        <v>0</v>
      </c>
      <c r="AL33" s="174">
        <v>0</v>
      </c>
      <c r="AM33" s="174">
        <v>0</v>
      </c>
      <c r="AN33" s="174">
        <v>0</v>
      </c>
      <c r="AO33" s="174">
        <v>0</v>
      </c>
      <c r="AP33" s="174">
        <v>0</v>
      </c>
      <c r="AQ33" s="174">
        <v>0</v>
      </c>
      <c r="AR33" s="174">
        <v>0</v>
      </c>
      <c r="AS33" s="174">
        <v>0</v>
      </c>
      <c r="AT33" s="174">
        <v>0</v>
      </c>
      <c r="AU33" s="174">
        <v>0</v>
      </c>
      <c r="AV33" s="174">
        <v>0</v>
      </c>
      <c r="AW33" s="174">
        <v>0</v>
      </c>
      <c r="AX33" s="174">
        <v>0</v>
      </c>
      <c r="AY33" s="174">
        <v>1899</v>
      </c>
      <c r="AZ33" s="174">
        <v>1832</v>
      </c>
      <c r="BA33" s="174">
        <v>1765</v>
      </c>
      <c r="BB33" s="174">
        <v>1660</v>
      </c>
      <c r="BC33" s="174">
        <v>1595</v>
      </c>
      <c r="BD33" s="174">
        <v>1580</v>
      </c>
      <c r="BE33" s="174">
        <v>1574</v>
      </c>
      <c r="BF33" s="174">
        <v>1586</v>
      </c>
      <c r="BG33" s="174">
        <v>1570</v>
      </c>
      <c r="BH33" s="174">
        <v>1543</v>
      </c>
      <c r="BI33" s="174">
        <v>1500</v>
      </c>
      <c r="BJ33" s="174">
        <v>1456</v>
      </c>
      <c r="BK33" s="174">
        <v>1413</v>
      </c>
      <c r="BL33" s="174">
        <v>1346</v>
      </c>
      <c r="BM33" s="174">
        <v>1177</v>
      </c>
      <c r="BN33" s="174">
        <v>1054</v>
      </c>
      <c r="BO33" s="174">
        <v>909</v>
      </c>
      <c r="BP33" s="174">
        <v>566</v>
      </c>
      <c r="BQ33" s="174">
        <v>192</v>
      </c>
      <c r="BR33" s="174">
        <v>38</v>
      </c>
      <c r="BS33" s="174">
        <v>10</v>
      </c>
      <c r="BT33" s="174">
        <v>3</v>
      </c>
      <c r="BU33" s="174">
        <v>2</v>
      </c>
      <c r="BV33" s="174">
        <v>0</v>
      </c>
      <c r="BW33" s="174">
        <v>0</v>
      </c>
      <c r="BX33" s="174">
        <v>0</v>
      </c>
      <c r="BY33" s="174">
        <v>0</v>
      </c>
      <c r="BZ33" s="174">
        <v>0</v>
      </c>
      <c r="CA33" s="174">
        <v>0</v>
      </c>
      <c r="CB33" s="174">
        <v>0</v>
      </c>
      <c r="CC33" s="197">
        <v>0</v>
      </c>
    </row>
    <row r="34" spans="2:81" x14ac:dyDescent="0.4">
      <c r="B34" s="196" t="s">
        <v>316</v>
      </c>
      <c r="D34" s="174">
        <v>0</v>
      </c>
      <c r="E34" s="174">
        <v>0</v>
      </c>
      <c r="F34" s="174">
        <v>0</v>
      </c>
      <c r="G34" s="174">
        <v>0</v>
      </c>
      <c r="H34" s="174">
        <v>0</v>
      </c>
      <c r="I34" s="174">
        <v>0</v>
      </c>
      <c r="J34" s="174">
        <v>0</v>
      </c>
      <c r="K34" s="174">
        <v>0</v>
      </c>
      <c r="L34" s="174">
        <v>0</v>
      </c>
      <c r="M34" s="174">
        <v>0</v>
      </c>
      <c r="N34" s="174">
        <v>0</v>
      </c>
      <c r="O34" s="174">
        <v>0</v>
      </c>
      <c r="P34" s="174">
        <v>0</v>
      </c>
      <c r="Q34" s="174">
        <v>0</v>
      </c>
      <c r="R34" s="174">
        <v>0</v>
      </c>
      <c r="S34" s="174">
        <v>0</v>
      </c>
      <c r="T34" s="174">
        <v>0</v>
      </c>
      <c r="U34" s="174">
        <v>0</v>
      </c>
      <c r="V34" s="174">
        <v>0</v>
      </c>
      <c r="W34" s="174">
        <v>0</v>
      </c>
      <c r="X34" s="174">
        <v>0</v>
      </c>
      <c r="Y34" s="174">
        <v>0</v>
      </c>
      <c r="Z34" s="174">
        <v>0</v>
      </c>
      <c r="AA34" s="174">
        <v>0</v>
      </c>
      <c r="AB34" s="174">
        <v>0</v>
      </c>
      <c r="AC34" s="174">
        <v>0</v>
      </c>
      <c r="AD34" s="174">
        <v>0</v>
      </c>
      <c r="AE34" s="174">
        <v>0</v>
      </c>
      <c r="AF34" s="174">
        <v>0</v>
      </c>
      <c r="AG34" s="174">
        <v>0</v>
      </c>
      <c r="AH34" s="174">
        <v>0</v>
      </c>
      <c r="AI34" s="174">
        <v>0</v>
      </c>
      <c r="AJ34" s="174">
        <v>0</v>
      </c>
      <c r="AK34" s="174">
        <v>0</v>
      </c>
      <c r="AL34" s="174">
        <v>0</v>
      </c>
      <c r="AM34" s="174">
        <v>0</v>
      </c>
      <c r="AN34" s="174">
        <v>0</v>
      </c>
      <c r="AO34" s="174">
        <v>0</v>
      </c>
      <c r="AP34" s="174">
        <v>0</v>
      </c>
      <c r="AQ34" s="174">
        <v>0</v>
      </c>
      <c r="AR34" s="174">
        <v>0</v>
      </c>
      <c r="AS34" s="174">
        <v>0</v>
      </c>
      <c r="AT34" s="174">
        <v>0</v>
      </c>
      <c r="AU34" s="174">
        <v>0</v>
      </c>
      <c r="AV34" s="174">
        <v>0</v>
      </c>
      <c r="AW34" s="174">
        <v>0</v>
      </c>
      <c r="AX34" s="174">
        <v>0</v>
      </c>
      <c r="AY34" s="174">
        <v>590</v>
      </c>
      <c r="AZ34" s="174">
        <v>623</v>
      </c>
      <c r="BA34" s="174">
        <v>671</v>
      </c>
      <c r="BB34" s="174">
        <v>712</v>
      </c>
      <c r="BC34" s="174">
        <v>759</v>
      </c>
      <c r="BD34" s="174">
        <v>811</v>
      </c>
      <c r="BE34" s="174">
        <v>856</v>
      </c>
      <c r="BF34" s="174">
        <v>898</v>
      </c>
      <c r="BG34" s="174">
        <v>934</v>
      </c>
      <c r="BH34" s="174">
        <v>967</v>
      </c>
      <c r="BI34" s="174">
        <v>975</v>
      </c>
      <c r="BJ34" s="174">
        <v>987</v>
      </c>
      <c r="BK34" s="174">
        <v>1002</v>
      </c>
      <c r="BL34" s="174">
        <v>986</v>
      </c>
      <c r="BM34" s="174">
        <v>854</v>
      </c>
      <c r="BN34" s="174">
        <v>773</v>
      </c>
      <c r="BO34" s="174">
        <v>668</v>
      </c>
      <c r="BP34" s="174">
        <v>399</v>
      </c>
      <c r="BQ34" s="174">
        <v>174</v>
      </c>
      <c r="BR34" s="174">
        <v>95</v>
      </c>
      <c r="BS34" s="174">
        <v>65</v>
      </c>
      <c r="BT34" s="174">
        <v>49</v>
      </c>
      <c r="BU34" s="174">
        <v>39</v>
      </c>
      <c r="BV34" s="174">
        <v>32</v>
      </c>
      <c r="BW34" s="174">
        <v>25</v>
      </c>
      <c r="BX34" s="174">
        <v>23</v>
      </c>
      <c r="BY34" s="174">
        <v>21</v>
      </c>
      <c r="BZ34" s="174">
        <v>19</v>
      </c>
      <c r="CA34" s="174">
        <v>17</v>
      </c>
      <c r="CB34" s="174">
        <v>15</v>
      </c>
      <c r="CC34" s="197">
        <v>13</v>
      </c>
    </row>
    <row r="35" spans="2:81" ht="26.25" customHeight="1" x14ac:dyDescent="0.4">
      <c r="B35" s="184" t="s">
        <v>27</v>
      </c>
      <c r="D35" s="194">
        <v>0</v>
      </c>
      <c r="E35" s="194">
        <v>0</v>
      </c>
      <c r="F35" s="194">
        <v>0</v>
      </c>
      <c r="G35" s="194">
        <v>0</v>
      </c>
      <c r="H35" s="194">
        <v>0</v>
      </c>
      <c r="I35" s="194">
        <v>0</v>
      </c>
      <c r="J35" s="194">
        <v>0</v>
      </c>
      <c r="K35" s="194">
        <v>0</v>
      </c>
      <c r="L35" s="194">
        <v>0</v>
      </c>
      <c r="M35" s="194">
        <v>0</v>
      </c>
      <c r="N35" s="194">
        <v>0</v>
      </c>
      <c r="O35" s="194">
        <v>0</v>
      </c>
      <c r="P35" s="194">
        <v>0</v>
      </c>
      <c r="Q35" s="194">
        <v>0</v>
      </c>
      <c r="R35" s="194">
        <v>0</v>
      </c>
      <c r="S35" s="194">
        <v>0</v>
      </c>
      <c r="T35" s="194">
        <v>0</v>
      </c>
      <c r="U35" s="194">
        <v>0</v>
      </c>
      <c r="V35" s="194">
        <v>0</v>
      </c>
      <c r="W35" s="194">
        <v>0</v>
      </c>
      <c r="X35" s="194">
        <v>0</v>
      </c>
      <c r="Y35" s="194">
        <v>0</v>
      </c>
      <c r="Z35" s="194">
        <v>0</v>
      </c>
      <c r="AA35" s="194">
        <v>0</v>
      </c>
      <c r="AB35" s="194">
        <v>0</v>
      </c>
      <c r="AC35" s="194">
        <v>0</v>
      </c>
      <c r="AD35" s="194">
        <v>0</v>
      </c>
      <c r="AE35" s="194">
        <v>0</v>
      </c>
      <c r="AF35" s="194">
        <v>0</v>
      </c>
      <c r="AG35" s="194">
        <v>0</v>
      </c>
      <c r="AH35" s="194">
        <v>0</v>
      </c>
      <c r="AI35" s="194">
        <v>2838</v>
      </c>
      <c r="AJ35" s="194">
        <v>3010</v>
      </c>
      <c r="AK35" s="194">
        <v>3584</v>
      </c>
      <c r="AL35" s="194">
        <v>4157</v>
      </c>
      <c r="AM35" s="194">
        <v>4336</v>
      </c>
      <c r="AN35" s="194">
        <v>4541</v>
      </c>
      <c r="AO35" s="194">
        <v>4709</v>
      </c>
      <c r="AP35" s="194">
        <v>4710</v>
      </c>
      <c r="AQ35" s="194">
        <v>4517</v>
      </c>
      <c r="AR35" s="194">
        <v>4089</v>
      </c>
      <c r="AS35" s="194">
        <v>3977</v>
      </c>
      <c r="AT35" s="194">
        <v>4124</v>
      </c>
      <c r="AU35" s="194">
        <v>4593</v>
      </c>
      <c r="AV35" s="194">
        <v>5179</v>
      </c>
      <c r="AW35" s="194">
        <v>5512</v>
      </c>
      <c r="AX35" s="194">
        <v>5647</v>
      </c>
      <c r="AY35" s="194">
        <v>5657</v>
      </c>
      <c r="AZ35" s="194">
        <v>5514</v>
      </c>
      <c r="BA35" s="194">
        <v>3943</v>
      </c>
      <c r="BB35" s="194">
        <v>3834</v>
      </c>
      <c r="BC35" s="194">
        <v>3822</v>
      </c>
      <c r="BD35" s="194">
        <v>3901</v>
      </c>
      <c r="BE35" s="194">
        <v>3986</v>
      </c>
      <c r="BF35" s="194">
        <v>3989</v>
      </c>
      <c r="BG35" s="194">
        <v>3129</v>
      </c>
      <c r="BH35" s="194">
        <v>2187</v>
      </c>
      <c r="BI35" s="194">
        <v>2142</v>
      </c>
      <c r="BJ35" s="194">
        <v>2135</v>
      </c>
      <c r="BK35" s="194">
        <v>2117</v>
      </c>
      <c r="BL35" s="194">
        <v>2087</v>
      </c>
      <c r="BM35" s="194">
        <v>1935</v>
      </c>
      <c r="BN35" s="194">
        <v>1803</v>
      </c>
      <c r="BO35" s="194">
        <v>1619</v>
      </c>
      <c r="BP35" s="194">
        <v>1254</v>
      </c>
      <c r="BQ35" s="194">
        <v>939</v>
      </c>
      <c r="BR35" s="194">
        <v>799</v>
      </c>
      <c r="BS35" s="194">
        <v>706</v>
      </c>
      <c r="BT35" s="194">
        <v>625</v>
      </c>
      <c r="BU35" s="194">
        <v>588</v>
      </c>
      <c r="BV35" s="194">
        <v>494</v>
      </c>
      <c r="BW35" s="194">
        <v>359</v>
      </c>
      <c r="BX35" s="194">
        <v>271</v>
      </c>
      <c r="BY35" s="194">
        <v>201</v>
      </c>
      <c r="BZ35" s="194">
        <v>148</v>
      </c>
      <c r="CA35" s="194">
        <v>108</v>
      </c>
      <c r="CB35" s="194">
        <v>69</v>
      </c>
      <c r="CC35" s="195">
        <v>38</v>
      </c>
    </row>
    <row r="36" spans="2:81" x14ac:dyDescent="0.4">
      <c r="B36" s="184" t="s">
        <v>317</v>
      </c>
      <c r="D36" s="194">
        <v>0</v>
      </c>
      <c r="E36" s="194">
        <v>0</v>
      </c>
      <c r="F36" s="194">
        <v>0</v>
      </c>
      <c r="G36" s="194">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v>0</v>
      </c>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v>0</v>
      </c>
      <c r="AQ36" s="194">
        <v>0</v>
      </c>
      <c r="AR36" s="194">
        <v>0</v>
      </c>
      <c r="AS36" s="194">
        <v>0</v>
      </c>
      <c r="AT36" s="194">
        <v>0</v>
      </c>
      <c r="AU36" s="194">
        <v>229</v>
      </c>
      <c r="AV36" s="194">
        <v>236</v>
      </c>
      <c r="AW36" s="194">
        <v>248</v>
      </c>
      <c r="AX36" s="194">
        <v>256</v>
      </c>
      <c r="AY36" s="194">
        <v>268</v>
      </c>
      <c r="AZ36" s="194">
        <v>275</v>
      </c>
      <c r="BA36" s="194">
        <v>359</v>
      </c>
      <c r="BB36" s="194">
        <v>369</v>
      </c>
      <c r="BC36" s="194">
        <v>374</v>
      </c>
      <c r="BD36" s="194">
        <v>373</v>
      </c>
      <c r="BE36" s="194">
        <v>368</v>
      </c>
      <c r="BF36" s="194">
        <v>354</v>
      </c>
      <c r="BG36" s="194">
        <v>353</v>
      </c>
      <c r="BH36" s="194">
        <v>352</v>
      </c>
      <c r="BI36" s="194">
        <v>349</v>
      </c>
      <c r="BJ36" s="194">
        <v>345</v>
      </c>
      <c r="BK36" s="194">
        <v>341</v>
      </c>
      <c r="BL36" s="194">
        <v>336</v>
      </c>
      <c r="BM36" s="194">
        <v>333</v>
      </c>
      <c r="BN36" s="194">
        <v>334</v>
      </c>
      <c r="BO36" s="194">
        <v>330</v>
      </c>
      <c r="BP36" s="194">
        <v>324</v>
      </c>
      <c r="BQ36" s="194">
        <v>326</v>
      </c>
      <c r="BR36" s="194">
        <v>320</v>
      </c>
      <c r="BS36" s="194">
        <v>313</v>
      </c>
      <c r="BT36" s="194">
        <v>305</v>
      </c>
      <c r="BU36" s="194">
        <v>296</v>
      </c>
      <c r="BV36" s="194">
        <v>288</v>
      </c>
      <c r="BW36" s="194">
        <v>280</v>
      </c>
      <c r="BX36" s="194">
        <v>237</v>
      </c>
      <c r="BY36" s="194">
        <v>224</v>
      </c>
      <c r="BZ36" s="194">
        <v>217</v>
      </c>
      <c r="CA36" s="194">
        <v>210</v>
      </c>
      <c r="CB36" s="194">
        <v>203</v>
      </c>
      <c r="CC36" s="195">
        <v>196</v>
      </c>
    </row>
    <row r="37" spans="2:81" x14ac:dyDescent="0.4">
      <c r="B37" s="184" t="s">
        <v>318</v>
      </c>
      <c r="D37" s="194">
        <v>0</v>
      </c>
      <c r="E37" s="194">
        <v>0</v>
      </c>
      <c r="F37" s="194">
        <v>0</v>
      </c>
      <c r="G37" s="194">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v>0</v>
      </c>
      <c r="Z37" s="194">
        <v>0</v>
      </c>
      <c r="AA37" s="194">
        <v>0</v>
      </c>
      <c r="AB37" s="194">
        <v>0</v>
      </c>
      <c r="AC37" s="194">
        <v>0</v>
      </c>
      <c r="AD37" s="194">
        <v>0</v>
      </c>
      <c r="AE37" s="194">
        <v>0</v>
      </c>
      <c r="AF37" s="194">
        <v>0</v>
      </c>
      <c r="AG37" s="194">
        <v>0</v>
      </c>
      <c r="AH37" s="194">
        <v>586</v>
      </c>
      <c r="AI37" s="194">
        <v>613</v>
      </c>
      <c r="AJ37" s="194">
        <v>643</v>
      </c>
      <c r="AK37" s="194">
        <v>710</v>
      </c>
      <c r="AL37" s="194">
        <v>754</v>
      </c>
      <c r="AM37" s="194">
        <v>796</v>
      </c>
      <c r="AN37" s="194">
        <v>861</v>
      </c>
      <c r="AO37" s="194">
        <v>921</v>
      </c>
      <c r="AP37" s="194">
        <v>974</v>
      </c>
      <c r="AQ37" s="194">
        <v>1067</v>
      </c>
      <c r="AR37" s="194">
        <v>1178</v>
      </c>
      <c r="AS37" s="194">
        <v>1300</v>
      </c>
      <c r="AT37" s="194">
        <v>1441</v>
      </c>
      <c r="AU37" s="194">
        <v>1623</v>
      </c>
      <c r="AV37" s="194">
        <v>1826</v>
      </c>
      <c r="AW37" s="194">
        <v>1990</v>
      </c>
      <c r="AX37" s="194">
        <v>2142</v>
      </c>
      <c r="AY37" s="194">
        <v>0</v>
      </c>
      <c r="AZ37" s="194">
        <v>0</v>
      </c>
      <c r="BA37" s="194">
        <v>0</v>
      </c>
      <c r="BB37" s="194">
        <v>0</v>
      </c>
      <c r="BC37" s="194">
        <v>0</v>
      </c>
      <c r="BD37" s="194">
        <v>0</v>
      </c>
      <c r="BE37" s="194">
        <v>0</v>
      </c>
      <c r="BF37" s="194">
        <v>0</v>
      </c>
      <c r="BG37" s="194">
        <v>0</v>
      </c>
      <c r="BH37" s="194">
        <v>0</v>
      </c>
      <c r="BI37" s="194">
        <v>0</v>
      </c>
      <c r="BJ37" s="194">
        <v>0</v>
      </c>
      <c r="BK37" s="194">
        <v>0</v>
      </c>
      <c r="BL37" s="194">
        <v>0</v>
      </c>
      <c r="BM37" s="194">
        <v>0</v>
      </c>
      <c r="BN37" s="194">
        <v>0</v>
      </c>
      <c r="BO37" s="194">
        <v>0</v>
      </c>
      <c r="BP37" s="194">
        <v>0</v>
      </c>
      <c r="BQ37" s="194">
        <v>0</v>
      </c>
      <c r="BR37" s="194">
        <v>0</v>
      </c>
      <c r="BS37" s="194">
        <v>0</v>
      </c>
      <c r="BT37" s="194">
        <v>0</v>
      </c>
      <c r="BU37" s="194">
        <v>0</v>
      </c>
      <c r="BV37" s="194">
        <v>0</v>
      </c>
      <c r="BW37" s="194">
        <v>0</v>
      </c>
      <c r="BX37" s="194">
        <v>0</v>
      </c>
      <c r="BY37" s="194">
        <v>0</v>
      </c>
      <c r="BZ37" s="194">
        <v>0</v>
      </c>
      <c r="CA37" s="194">
        <v>0</v>
      </c>
      <c r="CB37" s="194">
        <v>0</v>
      </c>
      <c r="CC37" s="195">
        <v>0</v>
      </c>
    </row>
    <row r="38" spans="2:81" x14ac:dyDescent="0.4">
      <c r="B38" s="196" t="s">
        <v>310</v>
      </c>
      <c r="D38" s="174">
        <v>0</v>
      </c>
      <c r="E38" s="174">
        <v>0</v>
      </c>
      <c r="F38" s="174">
        <v>0</v>
      </c>
      <c r="G38" s="174">
        <v>0</v>
      </c>
      <c r="H38" s="174">
        <v>0</v>
      </c>
      <c r="I38" s="174">
        <v>0</v>
      </c>
      <c r="J38" s="174">
        <v>0</v>
      </c>
      <c r="K38" s="174">
        <v>0</v>
      </c>
      <c r="L38" s="174">
        <v>0</v>
      </c>
      <c r="M38" s="174">
        <v>0</v>
      </c>
      <c r="N38" s="174">
        <v>0</v>
      </c>
      <c r="O38" s="174">
        <v>0</v>
      </c>
      <c r="P38" s="174">
        <v>0</v>
      </c>
      <c r="Q38" s="174">
        <v>0</v>
      </c>
      <c r="R38" s="174">
        <v>0</v>
      </c>
      <c r="S38" s="174">
        <v>0</v>
      </c>
      <c r="T38" s="174">
        <v>0</v>
      </c>
      <c r="U38" s="174">
        <v>0</v>
      </c>
      <c r="V38" s="174">
        <v>0</v>
      </c>
      <c r="W38" s="174">
        <v>0</v>
      </c>
      <c r="X38" s="174">
        <v>0</v>
      </c>
      <c r="Y38" s="174">
        <v>0</v>
      </c>
      <c r="Z38" s="174">
        <v>0</v>
      </c>
      <c r="AA38" s="174">
        <v>0</v>
      </c>
      <c r="AB38" s="174">
        <v>0</v>
      </c>
      <c r="AC38" s="174">
        <v>0</v>
      </c>
      <c r="AD38" s="174">
        <v>0</v>
      </c>
      <c r="AE38" s="174">
        <v>0</v>
      </c>
      <c r="AF38" s="174">
        <v>0</v>
      </c>
      <c r="AG38" s="174">
        <v>0</v>
      </c>
      <c r="AH38" s="174">
        <v>0</v>
      </c>
      <c r="AI38" s="174">
        <v>0</v>
      </c>
      <c r="AJ38" s="174">
        <v>0</v>
      </c>
      <c r="AK38" s="174">
        <v>0</v>
      </c>
      <c r="AL38" s="174">
        <v>0</v>
      </c>
      <c r="AM38" s="174">
        <v>0</v>
      </c>
      <c r="AN38" s="174">
        <v>813</v>
      </c>
      <c r="AO38" s="174">
        <v>864</v>
      </c>
      <c r="AP38" s="174">
        <v>900</v>
      </c>
      <c r="AQ38" s="174">
        <v>964</v>
      </c>
      <c r="AR38" s="174">
        <v>1030</v>
      </c>
      <c r="AS38" s="174">
        <v>1099</v>
      </c>
      <c r="AT38" s="174">
        <v>1181</v>
      </c>
      <c r="AU38" s="174">
        <v>1303</v>
      </c>
      <c r="AV38" s="174">
        <v>1439</v>
      </c>
      <c r="AW38" s="174">
        <v>1540</v>
      </c>
      <c r="AX38" s="174">
        <v>1624</v>
      </c>
      <c r="AY38" s="174">
        <v>0</v>
      </c>
      <c r="AZ38" s="174">
        <v>0</v>
      </c>
      <c r="BA38" s="174">
        <v>0</v>
      </c>
      <c r="BB38" s="174">
        <v>0</v>
      </c>
      <c r="BC38" s="174">
        <v>0</v>
      </c>
      <c r="BD38" s="174">
        <v>0</v>
      </c>
      <c r="BE38" s="174">
        <v>0</v>
      </c>
      <c r="BF38" s="174">
        <v>0</v>
      </c>
      <c r="BG38" s="174">
        <v>0</v>
      </c>
      <c r="BH38" s="174">
        <v>0</v>
      </c>
      <c r="BI38" s="174">
        <v>0</v>
      </c>
      <c r="BJ38" s="174">
        <v>0</v>
      </c>
      <c r="BK38" s="174">
        <v>0</v>
      </c>
      <c r="BL38" s="174">
        <v>0</v>
      </c>
      <c r="BM38" s="174">
        <v>0</v>
      </c>
      <c r="BN38" s="174">
        <v>0</v>
      </c>
      <c r="BO38" s="174">
        <v>0</v>
      </c>
      <c r="BP38" s="174">
        <v>0</v>
      </c>
      <c r="BQ38" s="174">
        <v>0</v>
      </c>
      <c r="BR38" s="174">
        <v>0</v>
      </c>
      <c r="BS38" s="174">
        <v>0</v>
      </c>
      <c r="BT38" s="174">
        <v>0</v>
      </c>
      <c r="BU38" s="174">
        <v>0</v>
      </c>
      <c r="BV38" s="174">
        <v>0</v>
      </c>
      <c r="BW38" s="174">
        <v>0</v>
      </c>
      <c r="BX38" s="174">
        <v>0</v>
      </c>
      <c r="BY38" s="174">
        <v>0</v>
      </c>
      <c r="BZ38" s="174">
        <v>0</v>
      </c>
      <c r="CA38" s="174">
        <v>0</v>
      </c>
      <c r="CB38" s="174">
        <v>0</v>
      </c>
      <c r="CC38" s="197">
        <v>0</v>
      </c>
    </row>
    <row r="39" spans="2:81" x14ac:dyDescent="0.4">
      <c r="B39" s="196" t="s">
        <v>316</v>
      </c>
      <c r="D39" s="174">
        <v>0</v>
      </c>
      <c r="E39" s="174">
        <v>0</v>
      </c>
      <c r="F39" s="174">
        <v>0</v>
      </c>
      <c r="G39" s="174">
        <v>0</v>
      </c>
      <c r="H39" s="174">
        <v>0</v>
      </c>
      <c r="I39" s="174">
        <v>0</v>
      </c>
      <c r="J39" s="174">
        <v>0</v>
      </c>
      <c r="K39" s="174">
        <v>0</v>
      </c>
      <c r="L39" s="174">
        <v>0</v>
      </c>
      <c r="M39" s="174">
        <v>0</v>
      </c>
      <c r="N39" s="174">
        <v>0</v>
      </c>
      <c r="O39" s="174">
        <v>0</v>
      </c>
      <c r="P39" s="174">
        <v>0</v>
      </c>
      <c r="Q39" s="174">
        <v>0</v>
      </c>
      <c r="R39" s="174">
        <v>0</v>
      </c>
      <c r="S39" s="174">
        <v>0</v>
      </c>
      <c r="T39" s="174">
        <v>0</v>
      </c>
      <c r="U39" s="174">
        <v>0</v>
      </c>
      <c r="V39" s="174">
        <v>0</v>
      </c>
      <c r="W39" s="174">
        <v>0</v>
      </c>
      <c r="X39" s="174">
        <v>0</v>
      </c>
      <c r="Y39" s="174">
        <v>0</v>
      </c>
      <c r="Z39" s="174">
        <v>0</v>
      </c>
      <c r="AA39" s="174">
        <v>0</v>
      </c>
      <c r="AB39" s="174">
        <v>0</v>
      </c>
      <c r="AC39" s="174">
        <v>0</v>
      </c>
      <c r="AD39" s="174">
        <v>0</v>
      </c>
      <c r="AE39" s="174">
        <v>0</v>
      </c>
      <c r="AF39" s="174">
        <v>0</v>
      </c>
      <c r="AG39" s="174">
        <v>0</v>
      </c>
      <c r="AH39" s="174">
        <v>0</v>
      </c>
      <c r="AI39" s="174">
        <v>0</v>
      </c>
      <c r="AJ39" s="174">
        <v>0</v>
      </c>
      <c r="AK39" s="174">
        <v>0</v>
      </c>
      <c r="AL39" s="174">
        <v>0</v>
      </c>
      <c r="AM39" s="174">
        <v>0</v>
      </c>
      <c r="AN39" s="174">
        <v>48</v>
      </c>
      <c r="AO39" s="174">
        <v>57</v>
      </c>
      <c r="AP39" s="174">
        <v>74</v>
      </c>
      <c r="AQ39" s="174">
        <v>103</v>
      </c>
      <c r="AR39" s="174">
        <v>148</v>
      </c>
      <c r="AS39" s="174">
        <v>201</v>
      </c>
      <c r="AT39" s="174">
        <v>260</v>
      </c>
      <c r="AU39" s="174">
        <v>320</v>
      </c>
      <c r="AV39" s="174">
        <v>387</v>
      </c>
      <c r="AW39" s="174">
        <v>450</v>
      </c>
      <c r="AX39" s="174">
        <v>518</v>
      </c>
      <c r="AY39" s="174">
        <v>0</v>
      </c>
      <c r="AZ39" s="174">
        <v>0</v>
      </c>
      <c r="BA39" s="174">
        <v>0</v>
      </c>
      <c r="BB39" s="174">
        <v>0</v>
      </c>
      <c r="BC39" s="174">
        <v>0</v>
      </c>
      <c r="BD39" s="174">
        <v>0</v>
      </c>
      <c r="BE39" s="174">
        <v>0</v>
      </c>
      <c r="BF39" s="174">
        <v>0</v>
      </c>
      <c r="BG39" s="174">
        <v>0</v>
      </c>
      <c r="BH39" s="174">
        <v>0</v>
      </c>
      <c r="BI39" s="174">
        <v>0</v>
      </c>
      <c r="BJ39" s="174">
        <v>0</v>
      </c>
      <c r="BK39" s="174">
        <v>0</v>
      </c>
      <c r="BL39" s="174">
        <v>0</v>
      </c>
      <c r="BM39" s="174">
        <v>0</v>
      </c>
      <c r="BN39" s="174">
        <v>0</v>
      </c>
      <c r="BO39" s="174">
        <v>0</v>
      </c>
      <c r="BP39" s="174">
        <v>0</v>
      </c>
      <c r="BQ39" s="174">
        <v>0</v>
      </c>
      <c r="BR39" s="174">
        <v>0</v>
      </c>
      <c r="BS39" s="174">
        <v>0</v>
      </c>
      <c r="BT39" s="174">
        <v>0</v>
      </c>
      <c r="BU39" s="174">
        <v>0</v>
      </c>
      <c r="BV39" s="174">
        <v>0</v>
      </c>
      <c r="BW39" s="174">
        <v>0</v>
      </c>
      <c r="BX39" s="174">
        <v>0</v>
      </c>
      <c r="BY39" s="174">
        <v>0</v>
      </c>
      <c r="BZ39" s="174">
        <v>0</v>
      </c>
      <c r="CA39" s="174">
        <v>0</v>
      </c>
      <c r="CB39" s="174">
        <v>0</v>
      </c>
      <c r="CC39" s="197">
        <v>0</v>
      </c>
    </row>
    <row r="40" spans="2:81" ht="26.25" customHeight="1" x14ac:dyDescent="0.4">
      <c r="B40" s="184" t="s">
        <v>249</v>
      </c>
      <c r="D40" s="194">
        <v>0</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194">
        <v>0</v>
      </c>
      <c r="U40" s="194">
        <v>0</v>
      </c>
      <c r="V40" s="194">
        <v>0</v>
      </c>
      <c r="W40" s="194">
        <v>0</v>
      </c>
      <c r="X40" s="194">
        <v>0</v>
      </c>
      <c r="Y40" s="194">
        <v>0</v>
      </c>
      <c r="Z40" s="194">
        <v>0</v>
      </c>
      <c r="AA40" s="194">
        <v>0</v>
      </c>
      <c r="AB40" s="194">
        <v>0</v>
      </c>
      <c r="AC40" s="194">
        <v>0</v>
      </c>
      <c r="AD40" s="194">
        <v>0</v>
      </c>
      <c r="AE40" s="194">
        <v>0</v>
      </c>
      <c r="AF40" s="194">
        <v>0</v>
      </c>
      <c r="AG40" s="194">
        <v>0</v>
      </c>
      <c r="AH40" s="194">
        <v>0</v>
      </c>
      <c r="AI40" s="194">
        <v>0</v>
      </c>
      <c r="AJ40" s="194">
        <v>0</v>
      </c>
      <c r="AK40" s="194">
        <v>0</v>
      </c>
      <c r="AL40" s="194">
        <v>0</v>
      </c>
      <c r="AM40" s="194">
        <v>0</v>
      </c>
      <c r="AN40" s="194">
        <v>0</v>
      </c>
      <c r="AO40" s="194">
        <v>0</v>
      </c>
      <c r="AP40" s="194">
        <v>0</v>
      </c>
      <c r="AQ40" s="194">
        <v>0</v>
      </c>
      <c r="AR40" s="194">
        <v>0</v>
      </c>
      <c r="AS40" s="194">
        <v>0</v>
      </c>
      <c r="AT40" s="194">
        <v>0</v>
      </c>
      <c r="AU40" s="194">
        <v>0</v>
      </c>
      <c r="AV40" s="194">
        <v>0</v>
      </c>
      <c r="AW40" s="194">
        <v>0</v>
      </c>
      <c r="AX40" s="194">
        <v>0</v>
      </c>
      <c r="AY40" s="194">
        <v>0</v>
      </c>
      <c r="AZ40" s="194">
        <v>1931</v>
      </c>
      <c r="BA40" s="194">
        <v>1252</v>
      </c>
      <c r="BB40" s="194">
        <v>1110</v>
      </c>
      <c r="BC40" s="194">
        <v>1177</v>
      </c>
      <c r="BD40" s="194">
        <v>1022</v>
      </c>
      <c r="BE40" s="194">
        <v>932</v>
      </c>
      <c r="BF40" s="194">
        <v>920</v>
      </c>
      <c r="BG40" s="194">
        <v>898</v>
      </c>
      <c r="BH40" s="194">
        <v>819</v>
      </c>
      <c r="BI40" s="194">
        <v>870</v>
      </c>
      <c r="BJ40" s="194">
        <v>927</v>
      </c>
      <c r="BK40" s="194">
        <v>818</v>
      </c>
      <c r="BL40" s="194">
        <v>1025</v>
      </c>
      <c r="BM40" s="194">
        <v>1538</v>
      </c>
      <c r="BN40" s="194">
        <v>1415</v>
      </c>
      <c r="BO40" s="194">
        <v>1515</v>
      </c>
      <c r="BP40" s="194">
        <v>1507</v>
      </c>
      <c r="BQ40" s="194">
        <v>1273</v>
      </c>
      <c r="BR40" s="194">
        <v>885</v>
      </c>
      <c r="BS40" s="194">
        <v>652</v>
      </c>
      <c r="BT40" s="194">
        <v>564</v>
      </c>
      <c r="BU40" s="194">
        <v>443</v>
      </c>
      <c r="BV40" s="194">
        <v>333</v>
      </c>
      <c r="BW40" s="194">
        <v>171</v>
      </c>
      <c r="BX40" s="194">
        <v>280</v>
      </c>
      <c r="BY40" s="194">
        <v>170</v>
      </c>
      <c r="BZ40" s="194">
        <v>107</v>
      </c>
      <c r="CA40" s="194">
        <v>57</v>
      </c>
      <c r="CB40" s="194">
        <v>46</v>
      </c>
      <c r="CC40" s="195">
        <v>45</v>
      </c>
    </row>
    <row r="41" spans="2:81" x14ac:dyDescent="0.4">
      <c r="B41" s="196" t="s">
        <v>313</v>
      </c>
      <c r="D41" s="194">
        <v>0</v>
      </c>
      <c r="E41" s="194">
        <v>0</v>
      </c>
      <c r="F41" s="194">
        <v>0</v>
      </c>
      <c r="G41" s="194">
        <v>0</v>
      </c>
      <c r="H41" s="194">
        <v>0</v>
      </c>
      <c r="I41" s="194">
        <v>0</v>
      </c>
      <c r="J41" s="194">
        <v>0</v>
      </c>
      <c r="K41" s="194">
        <v>0</v>
      </c>
      <c r="L41" s="194">
        <v>0</v>
      </c>
      <c r="M41" s="194">
        <v>0</v>
      </c>
      <c r="N41" s="194">
        <v>0</v>
      </c>
      <c r="O41" s="194">
        <v>0</v>
      </c>
      <c r="P41" s="194">
        <v>0</v>
      </c>
      <c r="Q41" s="194">
        <v>0</v>
      </c>
      <c r="R41" s="194">
        <v>0</v>
      </c>
      <c r="S41" s="194">
        <v>0</v>
      </c>
      <c r="T41" s="194">
        <v>0</v>
      </c>
      <c r="U41" s="194">
        <v>0</v>
      </c>
      <c r="V41" s="194">
        <v>0</v>
      </c>
      <c r="W41" s="194">
        <v>0</v>
      </c>
      <c r="X41" s="194">
        <v>0</v>
      </c>
      <c r="Y41" s="194">
        <v>0</v>
      </c>
      <c r="Z41" s="194">
        <v>0</v>
      </c>
      <c r="AA41" s="194">
        <v>0</v>
      </c>
      <c r="AB41" s="194">
        <v>0</v>
      </c>
      <c r="AC41" s="194">
        <v>0</v>
      </c>
      <c r="AD41" s="194">
        <v>0</v>
      </c>
      <c r="AE41" s="194">
        <v>0</v>
      </c>
      <c r="AF41" s="194">
        <v>0</v>
      </c>
      <c r="AG41" s="194">
        <v>0</v>
      </c>
      <c r="AH41" s="194">
        <v>0</v>
      </c>
      <c r="AI41" s="194">
        <v>0</v>
      </c>
      <c r="AJ41" s="194">
        <v>0</v>
      </c>
      <c r="AK41" s="194">
        <v>0</v>
      </c>
      <c r="AL41" s="194">
        <v>0</v>
      </c>
      <c r="AM41" s="194">
        <v>0</v>
      </c>
      <c r="AN41" s="194">
        <v>0</v>
      </c>
      <c r="AO41" s="194">
        <v>0</v>
      </c>
      <c r="AP41" s="194">
        <v>0</v>
      </c>
      <c r="AQ41" s="194">
        <v>0</v>
      </c>
      <c r="AR41" s="194">
        <v>0</v>
      </c>
      <c r="AS41" s="194">
        <v>0</v>
      </c>
      <c r="AT41" s="194">
        <v>0</v>
      </c>
      <c r="AU41" s="194">
        <v>0</v>
      </c>
      <c r="AV41" s="194">
        <v>0</v>
      </c>
      <c r="AW41" s="194">
        <v>0</v>
      </c>
      <c r="AX41" s="194">
        <v>0</v>
      </c>
      <c r="AY41" s="194">
        <v>0</v>
      </c>
      <c r="AZ41" s="194">
        <v>308</v>
      </c>
      <c r="BA41" s="194">
        <v>170</v>
      </c>
      <c r="BB41" s="194">
        <v>162</v>
      </c>
      <c r="BC41" s="194">
        <v>178</v>
      </c>
      <c r="BD41" s="194">
        <v>168</v>
      </c>
      <c r="BE41" s="194">
        <v>178</v>
      </c>
      <c r="BF41" s="194">
        <v>190</v>
      </c>
      <c r="BG41" s="194">
        <v>185</v>
      </c>
      <c r="BH41" s="194">
        <v>158</v>
      </c>
      <c r="BI41" s="194">
        <v>165</v>
      </c>
      <c r="BJ41" s="194">
        <v>157</v>
      </c>
      <c r="BK41" s="194">
        <v>142</v>
      </c>
      <c r="BL41" s="194">
        <v>244</v>
      </c>
      <c r="BM41" s="194">
        <v>321</v>
      </c>
      <c r="BN41" s="194">
        <v>234</v>
      </c>
      <c r="BO41" s="194">
        <v>212</v>
      </c>
      <c r="BP41" s="194">
        <v>178</v>
      </c>
      <c r="BQ41" s="194">
        <v>145</v>
      </c>
      <c r="BR41" s="194">
        <v>111</v>
      </c>
      <c r="BS41" s="194">
        <v>86</v>
      </c>
      <c r="BT41" s="194">
        <v>92</v>
      </c>
      <c r="BU41" s="194">
        <v>68</v>
      </c>
      <c r="BV41" s="194">
        <v>38</v>
      </c>
      <c r="BW41" s="194">
        <v>24</v>
      </c>
      <c r="BX41" s="194">
        <v>157</v>
      </c>
      <c r="BY41" s="194">
        <v>73</v>
      </c>
      <c r="BZ41" s="194">
        <v>49</v>
      </c>
      <c r="CA41" s="194">
        <v>42</v>
      </c>
      <c r="CB41" s="194">
        <v>38</v>
      </c>
      <c r="CC41" s="195">
        <v>37</v>
      </c>
    </row>
    <row r="42" spans="2:81" x14ac:dyDescent="0.4">
      <c r="B42" s="196" t="s">
        <v>314</v>
      </c>
      <c r="D42" s="194">
        <v>0</v>
      </c>
      <c r="E42" s="194">
        <v>0</v>
      </c>
      <c r="F42" s="194">
        <v>0</v>
      </c>
      <c r="G42" s="194">
        <v>0</v>
      </c>
      <c r="H42" s="194">
        <v>0</v>
      </c>
      <c r="I42" s="194">
        <v>0</v>
      </c>
      <c r="J42" s="194">
        <v>0</v>
      </c>
      <c r="K42" s="194">
        <v>0</v>
      </c>
      <c r="L42" s="194">
        <v>0</v>
      </c>
      <c r="M42" s="194">
        <v>0</v>
      </c>
      <c r="N42" s="194">
        <v>0</v>
      </c>
      <c r="O42" s="194">
        <v>0</v>
      </c>
      <c r="P42" s="194">
        <v>0</v>
      </c>
      <c r="Q42" s="194">
        <v>0</v>
      </c>
      <c r="R42" s="194">
        <v>0</v>
      </c>
      <c r="S42" s="194">
        <v>0</v>
      </c>
      <c r="T42" s="194">
        <v>0</v>
      </c>
      <c r="U42" s="194">
        <v>0</v>
      </c>
      <c r="V42" s="194">
        <v>0</v>
      </c>
      <c r="W42" s="194">
        <v>0</v>
      </c>
      <c r="X42" s="194">
        <v>0</v>
      </c>
      <c r="Y42" s="194">
        <v>0</v>
      </c>
      <c r="Z42" s="194">
        <v>0</v>
      </c>
      <c r="AA42" s="194">
        <v>0</v>
      </c>
      <c r="AB42" s="194">
        <v>0</v>
      </c>
      <c r="AC42" s="194">
        <v>0</v>
      </c>
      <c r="AD42" s="194">
        <v>0</v>
      </c>
      <c r="AE42" s="194">
        <v>0</v>
      </c>
      <c r="AF42" s="194">
        <v>0</v>
      </c>
      <c r="AG42" s="194">
        <v>0</v>
      </c>
      <c r="AH42" s="194">
        <v>0</v>
      </c>
      <c r="AI42" s="194">
        <v>0</v>
      </c>
      <c r="AJ42" s="194">
        <v>0</v>
      </c>
      <c r="AK42" s="194">
        <v>0</v>
      </c>
      <c r="AL42" s="194">
        <v>0</v>
      </c>
      <c r="AM42" s="194">
        <v>0</v>
      </c>
      <c r="AN42" s="194">
        <v>0</v>
      </c>
      <c r="AO42" s="194">
        <v>0</v>
      </c>
      <c r="AP42" s="194">
        <v>0</v>
      </c>
      <c r="AQ42" s="194">
        <v>0</v>
      </c>
      <c r="AR42" s="194">
        <v>0</v>
      </c>
      <c r="AS42" s="194">
        <v>0</v>
      </c>
      <c r="AT42" s="194">
        <v>0</v>
      </c>
      <c r="AU42" s="194">
        <v>0</v>
      </c>
      <c r="AV42" s="194">
        <v>0</v>
      </c>
      <c r="AW42" s="194">
        <v>0</v>
      </c>
      <c r="AX42" s="194">
        <v>0</v>
      </c>
      <c r="AY42" s="194">
        <v>0</v>
      </c>
      <c r="AZ42" s="194">
        <v>48</v>
      </c>
      <c r="BA42" s="194">
        <v>25</v>
      </c>
      <c r="BB42" s="194">
        <v>23</v>
      </c>
      <c r="BC42" s="194">
        <v>24</v>
      </c>
      <c r="BD42" s="194">
        <v>21</v>
      </c>
      <c r="BE42" s="194">
        <v>20</v>
      </c>
      <c r="BF42" s="194">
        <v>19</v>
      </c>
      <c r="BG42" s="194">
        <v>18</v>
      </c>
      <c r="BH42" s="194">
        <v>14</v>
      </c>
      <c r="BI42" s="194">
        <v>15</v>
      </c>
      <c r="BJ42" s="194">
        <v>15</v>
      </c>
      <c r="BK42" s="194">
        <v>13</v>
      </c>
      <c r="BL42" s="194">
        <v>21</v>
      </c>
      <c r="BM42" s="194">
        <v>30</v>
      </c>
      <c r="BN42" s="194">
        <v>22</v>
      </c>
      <c r="BO42" s="194">
        <v>19</v>
      </c>
      <c r="BP42" s="194">
        <v>18</v>
      </c>
      <c r="BQ42" s="194">
        <v>15</v>
      </c>
      <c r="BR42" s="194">
        <v>11</v>
      </c>
      <c r="BS42" s="194">
        <v>9</v>
      </c>
      <c r="BT42" s="194">
        <v>8</v>
      </c>
      <c r="BU42" s="194">
        <v>6</v>
      </c>
      <c r="BV42" s="194">
        <v>3</v>
      </c>
      <c r="BW42" s="194">
        <v>0</v>
      </c>
      <c r="BX42" s="194">
        <v>0</v>
      </c>
      <c r="BY42" s="194">
        <v>0</v>
      </c>
      <c r="BZ42" s="194">
        <v>0</v>
      </c>
      <c r="CA42" s="194">
        <v>0</v>
      </c>
      <c r="CB42" s="194">
        <v>0</v>
      </c>
      <c r="CC42" s="195">
        <v>0</v>
      </c>
    </row>
    <row r="43" spans="2:81" x14ac:dyDescent="0.4">
      <c r="B43" s="196" t="s">
        <v>315</v>
      </c>
      <c r="D43" s="194">
        <v>0</v>
      </c>
      <c r="E43" s="194">
        <v>0</v>
      </c>
      <c r="F43" s="194">
        <v>0</v>
      </c>
      <c r="G43" s="194">
        <v>0</v>
      </c>
      <c r="H43" s="194">
        <v>0</v>
      </c>
      <c r="I43" s="194">
        <v>0</v>
      </c>
      <c r="J43" s="194">
        <v>0</v>
      </c>
      <c r="K43" s="194">
        <v>0</v>
      </c>
      <c r="L43" s="194">
        <v>0</v>
      </c>
      <c r="M43" s="194">
        <v>0</v>
      </c>
      <c r="N43" s="194">
        <v>0</v>
      </c>
      <c r="O43" s="194">
        <v>0</v>
      </c>
      <c r="P43" s="194">
        <v>0</v>
      </c>
      <c r="Q43" s="194">
        <v>0</v>
      </c>
      <c r="R43" s="194">
        <v>0</v>
      </c>
      <c r="S43" s="194">
        <v>0</v>
      </c>
      <c r="T43" s="194">
        <v>0</v>
      </c>
      <c r="U43" s="194">
        <v>0</v>
      </c>
      <c r="V43" s="194">
        <v>0</v>
      </c>
      <c r="W43" s="194">
        <v>0</v>
      </c>
      <c r="X43" s="194">
        <v>0</v>
      </c>
      <c r="Y43" s="194">
        <v>0</v>
      </c>
      <c r="Z43" s="194">
        <v>0</v>
      </c>
      <c r="AA43" s="194">
        <v>0</v>
      </c>
      <c r="AB43" s="194">
        <v>0</v>
      </c>
      <c r="AC43" s="194">
        <v>0</v>
      </c>
      <c r="AD43" s="194">
        <v>0</v>
      </c>
      <c r="AE43" s="194">
        <v>0</v>
      </c>
      <c r="AF43" s="194">
        <v>0</v>
      </c>
      <c r="AG43" s="194">
        <v>0</v>
      </c>
      <c r="AH43" s="194">
        <v>0</v>
      </c>
      <c r="AI43" s="194">
        <v>0</v>
      </c>
      <c r="AJ43" s="194">
        <v>0</v>
      </c>
      <c r="AK43" s="194">
        <v>0</v>
      </c>
      <c r="AL43" s="194">
        <v>0</v>
      </c>
      <c r="AM43" s="194">
        <v>0</v>
      </c>
      <c r="AN43" s="194">
        <v>0</v>
      </c>
      <c r="AO43" s="194">
        <v>0</v>
      </c>
      <c r="AP43" s="194">
        <v>0</v>
      </c>
      <c r="AQ43" s="194">
        <v>0</v>
      </c>
      <c r="AR43" s="194">
        <v>0</v>
      </c>
      <c r="AS43" s="194">
        <v>0</v>
      </c>
      <c r="AT43" s="194">
        <v>0</v>
      </c>
      <c r="AU43" s="194">
        <v>0</v>
      </c>
      <c r="AV43" s="194">
        <v>0</v>
      </c>
      <c r="AW43" s="194">
        <v>0</v>
      </c>
      <c r="AX43" s="194">
        <v>0</v>
      </c>
      <c r="AY43" s="194">
        <v>0</v>
      </c>
      <c r="AZ43" s="194">
        <v>1389</v>
      </c>
      <c r="BA43" s="194">
        <v>962</v>
      </c>
      <c r="BB43" s="194">
        <v>846</v>
      </c>
      <c r="BC43" s="194">
        <v>888</v>
      </c>
      <c r="BD43" s="194">
        <v>764</v>
      </c>
      <c r="BE43" s="194">
        <v>666</v>
      </c>
      <c r="BF43" s="194">
        <v>646</v>
      </c>
      <c r="BG43" s="194">
        <v>631</v>
      </c>
      <c r="BH43" s="194">
        <v>588</v>
      </c>
      <c r="BI43" s="194">
        <v>632</v>
      </c>
      <c r="BJ43" s="194">
        <v>691</v>
      </c>
      <c r="BK43" s="194">
        <v>609</v>
      </c>
      <c r="BL43" s="194">
        <v>695</v>
      </c>
      <c r="BM43" s="194">
        <v>1072</v>
      </c>
      <c r="BN43" s="194">
        <v>1069</v>
      </c>
      <c r="BO43" s="194">
        <v>1208</v>
      </c>
      <c r="BP43" s="194">
        <v>1242</v>
      </c>
      <c r="BQ43" s="194">
        <v>1045</v>
      </c>
      <c r="BR43" s="194">
        <v>710</v>
      </c>
      <c r="BS43" s="194">
        <v>522</v>
      </c>
      <c r="BT43" s="194">
        <v>424</v>
      </c>
      <c r="BU43" s="194">
        <v>333</v>
      </c>
      <c r="BV43" s="194">
        <v>274</v>
      </c>
      <c r="BW43" s="194">
        <v>138</v>
      </c>
      <c r="BX43" s="194">
        <v>97</v>
      </c>
      <c r="BY43" s="194">
        <v>72</v>
      </c>
      <c r="BZ43" s="194">
        <v>47</v>
      </c>
      <c r="CA43" s="194">
        <v>5</v>
      </c>
      <c r="CB43" s="194">
        <v>0</v>
      </c>
      <c r="CC43" s="195">
        <v>0</v>
      </c>
    </row>
    <row r="44" spans="2:81" x14ac:dyDescent="0.4">
      <c r="B44" s="196" t="s">
        <v>316</v>
      </c>
      <c r="D44" s="174">
        <v>0</v>
      </c>
      <c r="E44" s="174">
        <v>0</v>
      </c>
      <c r="F44" s="174">
        <v>0</v>
      </c>
      <c r="G44" s="174">
        <v>0</v>
      </c>
      <c r="H44" s="174">
        <v>0</v>
      </c>
      <c r="I44" s="174">
        <v>0</v>
      </c>
      <c r="J44" s="174">
        <v>0</v>
      </c>
      <c r="K44" s="174">
        <v>0</v>
      </c>
      <c r="L44" s="174">
        <v>0</v>
      </c>
      <c r="M44" s="174">
        <v>0</v>
      </c>
      <c r="N44" s="174">
        <v>0</v>
      </c>
      <c r="O44" s="174">
        <v>0</v>
      </c>
      <c r="P44" s="174">
        <v>0</v>
      </c>
      <c r="Q44" s="174">
        <v>0</v>
      </c>
      <c r="R44" s="174">
        <v>0</v>
      </c>
      <c r="S44" s="174">
        <v>0</v>
      </c>
      <c r="T44" s="174">
        <v>0</v>
      </c>
      <c r="U44" s="174">
        <v>0</v>
      </c>
      <c r="V44" s="174">
        <v>0</v>
      </c>
      <c r="W44" s="174">
        <v>0</v>
      </c>
      <c r="X44" s="174">
        <v>0</v>
      </c>
      <c r="Y44" s="174">
        <v>0</v>
      </c>
      <c r="Z44" s="174">
        <v>0</v>
      </c>
      <c r="AA44" s="174">
        <v>0</v>
      </c>
      <c r="AB44" s="174">
        <v>0</v>
      </c>
      <c r="AC44" s="174">
        <v>0</v>
      </c>
      <c r="AD44" s="174">
        <v>0</v>
      </c>
      <c r="AE44" s="174">
        <v>0</v>
      </c>
      <c r="AF44" s="174">
        <v>0</v>
      </c>
      <c r="AG44" s="174">
        <v>0</v>
      </c>
      <c r="AH44" s="174">
        <v>0</v>
      </c>
      <c r="AI44" s="174">
        <v>0</v>
      </c>
      <c r="AJ44" s="174">
        <v>0</v>
      </c>
      <c r="AK44" s="174">
        <v>0</v>
      </c>
      <c r="AL44" s="174">
        <v>0</v>
      </c>
      <c r="AM44" s="174">
        <v>0</v>
      </c>
      <c r="AN44" s="174">
        <v>0</v>
      </c>
      <c r="AO44" s="174">
        <v>0</v>
      </c>
      <c r="AP44" s="174">
        <v>0</v>
      </c>
      <c r="AQ44" s="174">
        <v>0</v>
      </c>
      <c r="AR44" s="174">
        <v>0</v>
      </c>
      <c r="AS44" s="174">
        <v>0</v>
      </c>
      <c r="AT44" s="174">
        <v>0</v>
      </c>
      <c r="AU44" s="174">
        <v>0</v>
      </c>
      <c r="AV44" s="174">
        <v>0</v>
      </c>
      <c r="AW44" s="174">
        <v>0</v>
      </c>
      <c r="AX44" s="174">
        <v>0</v>
      </c>
      <c r="AY44" s="174">
        <v>0</v>
      </c>
      <c r="AZ44" s="174">
        <v>187</v>
      </c>
      <c r="BA44" s="174">
        <v>96</v>
      </c>
      <c r="BB44" s="174">
        <v>79</v>
      </c>
      <c r="BC44" s="174">
        <v>87</v>
      </c>
      <c r="BD44" s="174">
        <v>69</v>
      </c>
      <c r="BE44" s="174">
        <v>67</v>
      </c>
      <c r="BF44" s="174">
        <v>65</v>
      </c>
      <c r="BG44" s="174">
        <v>64</v>
      </c>
      <c r="BH44" s="174">
        <v>59</v>
      </c>
      <c r="BI44" s="174">
        <v>58</v>
      </c>
      <c r="BJ44" s="174">
        <v>64</v>
      </c>
      <c r="BK44" s="174">
        <v>54</v>
      </c>
      <c r="BL44" s="174">
        <v>66</v>
      </c>
      <c r="BM44" s="174">
        <v>114</v>
      </c>
      <c r="BN44" s="194">
        <v>91</v>
      </c>
      <c r="BO44" s="194">
        <v>77</v>
      </c>
      <c r="BP44" s="194">
        <v>69</v>
      </c>
      <c r="BQ44" s="194">
        <v>68</v>
      </c>
      <c r="BR44" s="194">
        <v>53</v>
      </c>
      <c r="BS44" s="194">
        <v>35</v>
      </c>
      <c r="BT44" s="194">
        <v>41</v>
      </c>
      <c r="BU44" s="194">
        <v>36</v>
      </c>
      <c r="BV44" s="194">
        <v>19</v>
      </c>
      <c r="BW44" s="194">
        <v>8</v>
      </c>
      <c r="BX44" s="194">
        <v>26</v>
      </c>
      <c r="BY44" s="194">
        <v>25</v>
      </c>
      <c r="BZ44" s="194">
        <v>11</v>
      </c>
      <c r="CA44" s="194">
        <v>9</v>
      </c>
      <c r="CB44" s="194">
        <v>8</v>
      </c>
      <c r="CC44" s="195">
        <v>8</v>
      </c>
    </row>
    <row r="45" spans="2:81" ht="26.25" customHeight="1" x14ac:dyDescent="0.4">
      <c r="B45" s="184" t="s">
        <v>250</v>
      </c>
      <c r="D45" s="194">
        <v>0</v>
      </c>
      <c r="E45" s="194">
        <v>0</v>
      </c>
      <c r="F45" s="194">
        <v>0</v>
      </c>
      <c r="G45" s="194">
        <v>0</v>
      </c>
      <c r="H45" s="194">
        <v>0</v>
      </c>
      <c r="I45" s="194">
        <v>0</v>
      </c>
      <c r="J45" s="194">
        <v>0</v>
      </c>
      <c r="K45" s="194">
        <v>0</v>
      </c>
      <c r="L45" s="194">
        <v>0</v>
      </c>
      <c r="M45" s="194">
        <v>0</v>
      </c>
      <c r="N45" s="194">
        <v>0</v>
      </c>
      <c r="O45" s="194">
        <v>0</v>
      </c>
      <c r="P45" s="194">
        <v>0</v>
      </c>
      <c r="Q45" s="194">
        <v>0</v>
      </c>
      <c r="R45" s="194">
        <v>0</v>
      </c>
      <c r="S45" s="194">
        <v>0</v>
      </c>
      <c r="T45" s="194">
        <v>0</v>
      </c>
      <c r="U45" s="194">
        <v>0</v>
      </c>
      <c r="V45" s="194">
        <v>0</v>
      </c>
      <c r="W45" s="194">
        <v>0</v>
      </c>
      <c r="X45" s="194">
        <v>0</v>
      </c>
      <c r="Y45" s="194">
        <v>0</v>
      </c>
      <c r="Z45" s="194">
        <v>0</v>
      </c>
      <c r="AA45" s="194">
        <v>0</v>
      </c>
      <c r="AB45" s="194">
        <v>0</v>
      </c>
      <c r="AC45" s="194">
        <v>0</v>
      </c>
      <c r="AD45" s="194">
        <v>0</v>
      </c>
      <c r="AE45" s="194">
        <v>0</v>
      </c>
      <c r="AF45" s="194">
        <v>0</v>
      </c>
      <c r="AG45" s="194">
        <v>0</v>
      </c>
      <c r="AH45" s="194">
        <v>0</v>
      </c>
      <c r="AI45" s="194">
        <v>0</v>
      </c>
      <c r="AJ45" s="194">
        <v>0</v>
      </c>
      <c r="AK45" s="194">
        <v>0</v>
      </c>
      <c r="AL45" s="194">
        <v>0</v>
      </c>
      <c r="AM45" s="194">
        <v>0</v>
      </c>
      <c r="AN45" s="194">
        <v>0</v>
      </c>
      <c r="AO45" s="194">
        <v>0</v>
      </c>
      <c r="AP45" s="194">
        <v>0</v>
      </c>
      <c r="AQ45" s="194">
        <v>0</v>
      </c>
      <c r="AR45" s="194">
        <v>0</v>
      </c>
      <c r="AS45" s="194">
        <v>0</v>
      </c>
      <c r="AT45" s="194">
        <v>0</v>
      </c>
      <c r="AU45" s="194">
        <v>11</v>
      </c>
      <c r="AV45" s="194">
        <v>13</v>
      </c>
      <c r="AW45" s="194">
        <v>12</v>
      </c>
      <c r="AX45" s="194">
        <v>11</v>
      </c>
      <c r="AY45" s="194">
        <v>13</v>
      </c>
      <c r="AZ45" s="194">
        <v>12</v>
      </c>
      <c r="BA45" s="194">
        <v>11</v>
      </c>
      <c r="BB45" s="194">
        <v>13</v>
      </c>
      <c r="BC45" s="194">
        <v>13</v>
      </c>
      <c r="BD45" s="194">
        <v>15</v>
      </c>
      <c r="BE45" s="194">
        <v>17</v>
      </c>
      <c r="BF45" s="194">
        <v>17</v>
      </c>
      <c r="BG45" s="194">
        <v>25</v>
      </c>
      <c r="BH45" s="194">
        <v>29</v>
      </c>
      <c r="BI45" s="194">
        <v>31</v>
      </c>
      <c r="BJ45" s="194">
        <v>30</v>
      </c>
      <c r="BK45" s="194">
        <v>44</v>
      </c>
      <c r="BL45" s="194">
        <v>54</v>
      </c>
      <c r="BM45" s="194">
        <v>56</v>
      </c>
      <c r="BN45" s="194">
        <v>54</v>
      </c>
      <c r="BO45" s="194">
        <v>57</v>
      </c>
      <c r="BP45" s="194">
        <v>60</v>
      </c>
      <c r="BQ45" s="194">
        <v>58</v>
      </c>
      <c r="BR45" s="194">
        <v>59</v>
      </c>
      <c r="BS45" s="194">
        <v>62</v>
      </c>
      <c r="BT45" s="194">
        <v>61</v>
      </c>
      <c r="BU45" s="194">
        <v>59</v>
      </c>
      <c r="BV45" s="194">
        <v>58</v>
      </c>
      <c r="BW45" s="194">
        <v>55</v>
      </c>
      <c r="BX45" s="194">
        <v>53</v>
      </c>
      <c r="BY45" s="194">
        <v>53</v>
      </c>
      <c r="BZ45" s="194">
        <v>53</v>
      </c>
      <c r="CA45" s="194">
        <v>54</v>
      </c>
      <c r="CB45" s="194">
        <v>55</v>
      </c>
      <c r="CC45" s="195">
        <v>56</v>
      </c>
    </row>
    <row r="46" spans="2:81" x14ac:dyDescent="0.4">
      <c r="B46" s="184" t="s">
        <v>253</v>
      </c>
      <c r="D46" s="194">
        <v>0</v>
      </c>
      <c r="E46" s="194">
        <v>0</v>
      </c>
      <c r="F46" s="194">
        <v>0</v>
      </c>
      <c r="G46" s="194">
        <v>0</v>
      </c>
      <c r="H46" s="194">
        <v>0</v>
      </c>
      <c r="I46" s="194">
        <v>0</v>
      </c>
      <c r="J46" s="194">
        <v>0</v>
      </c>
      <c r="K46" s="194">
        <v>0</v>
      </c>
      <c r="L46" s="194">
        <v>0</v>
      </c>
      <c r="M46" s="194">
        <v>0</v>
      </c>
      <c r="N46" s="194">
        <v>0</v>
      </c>
      <c r="O46" s="194">
        <v>0</v>
      </c>
      <c r="P46" s="194">
        <v>0</v>
      </c>
      <c r="Q46" s="194">
        <v>0</v>
      </c>
      <c r="R46" s="194">
        <v>0</v>
      </c>
      <c r="S46" s="194">
        <v>0</v>
      </c>
      <c r="T46" s="194">
        <v>0</v>
      </c>
      <c r="U46" s="194">
        <v>0</v>
      </c>
      <c r="V46" s="194">
        <v>0</v>
      </c>
      <c r="W46" s="194">
        <v>0</v>
      </c>
      <c r="X46" s="194">
        <v>0</v>
      </c>
      <c r="Y46" s="194">
        <v>0</v>
      </c>
      <c r="Z46" s="194">
        <v>0</v>
      </c>
      <c r="AA46" s="194">
        <v>0</v>
      </c>
      <c r="AB46" s="194">
        <v>0</v>
      </c>
      <c r="AC46" s="194">
        <v>0</v>
      </c>
      <c r="AD46" s="194">
        <v>0</v>
      </c>
      <c r="AE46" s="194">
        <v>0</v>
      </c>
      <c r="AF46" s="194">
        <v>34</v>
      </c>
      <c r="AG46" s="194">
        <v>55</v>
      </c>
      <c r="AH46" s="194">
        <v>75</v>
      </c>
      <c r="AI46" s="194">
        <v>105</v>
      </c>
      <c r="AJ46" s="194">
        <v>147</v>
      </c>
      <c r="AK46" s="194">
        <v>177</v>
      </c>
      <c r="AL46" s="194">
        <v>214</v>
      </c>
      <c r="AM46" s="194">
        <v>263</v>
      </c>
      <c r="AN46" s="194">
        <v>314</v>
      </c>
      <c r="AO46" s="194">
        <v>367</v>
      </c>
      <c r="AP46" s="194">
        <v>422</v>
      </c>
      <c r="AQ46" s="194">
        <v>474</v>
      </c>
      <c r="AR46" s="194">
        <v>520</v>
      </c>
      <c r="AS46" s="194">
        <v>565</v>
      </c>
      <c r="AT46" s="194">
        <v>607</v>
      </c>
      <c r="AU46" s="194">
        <v>654</v>
      </c>
      <c r="AV46" s="194">
        <v>0</v>
      </c>
      <c r="AW46" s="194">
        <v>0</v>
      </c>
      <c r="AX46" s="194">
        <v>0</v>
      </c>
      <c r="AY46" s="194">
        <v>0</v>
      </c>
      <c r="AZ46" s="194">
        <v>0</v>
      </c>
      <c r="BA46" s="194">
        <v>0</v>
      </c>
      <c r="BB46" s="194">
        <v>0</v>
      </c>
      <c r="BC46" s="194">
        <v>0</v>
      </c>
      <c r="BD46" s="194">
        <v>0</v>
      </c>
      <c r="BE46" s="194">
        <v>0</v>
      </c>
      <c r="BF46" s="194">
        <v>0</v>
      </c>
      <c r="BG46" s="194">
        <v>0</v>
      </c>
      <c r="BH46" s="194">
        <v>0</v>
      </c>
      <c r="BI46" s="194">
        <v>0</v>
      </c>
      <c r="BJ46" s="194">
        <v>0</v>
      </c>
      <c r="BK46" s="194">
        <v>0</v>
      </c>
      <c r="BL46" s="194">
        <v>0</v>
      </c>
      <c r="BM46" s="194">
        <v>0</v>
      </c>
      <c r="BN46" s="194">
        <v>0</v>
      </c>
      <c r="BO46" s="194">
        <v>0</v>
      </c>
      <c r="BP46" s="194">
        <v>0</v>
      </c>
      <c r="BQ46" s="194">
        <v>0</v>
      </c>
      <c r="BR46" s="194">
        <v>0</v>
      </c>
      <c r="BS46" s="194">
        <v>0</v>
      </c>
      <c r="BT46" s="194">
        <v>0</v>
      </c>
      <c r="BU46" s="194">
        <v>0</v>
      </c>
      <c r="BV46" s="194">
        <v>0</v>
      </c>
      <c r="BW46" s="194">
        <v>0</v>
      </c>
      <c r="BX46" s="194">
        <v>0</v>
      </c>
      <c r="BY46" s="194">
        <v>0</v>
      </c>
      <c r="BZ46" s="194">
        <v>0</v>
      </c>
      <c r="CA46" s="194">
        <v>0</v>
      </c>
      <c r="CB46" s="194">
        <v>0</v>
      </c>
      <c r="CC46" s="195">
        <v>0</v>
      </c>
    </row>
    <row r="47" spans="2:81" x14ac:dyDescent="0.4">
      <c r="B47" s="184" t="s">
        <v>255</v>
      </c>
      <c r="D47" s="174">
        <v>0</v>
      </c>
      <c r="E47" s="174">
        <v>0</v>
      </c>
      <c r="F47" s="174">
        <v>0</v>
      </c>
      <c r="G47" s="174">
        <v>0</v>
      </c>
      <c r="H47" s="174">
        <v>0</v>
      </c>
      <c r="I47" s="174">
        <v>0</v>
      </c>
      <c r="J47" s="174">
        <v>0</v>
      </c>
      <c r="K47" s="174">
        <v>0</v>
      </c>
      <c r="L47" s="174">
        <v>0</v>
      </c>
      <c r="M47" s="174">
        <v>0</v>
      </c>
      <c r="N47" s="174">
        <v>0</v>
      </c>
      <c r="O47" s="174">
        <v>0</v>
      </c>
      <c r="P47" s="174">
        <v>0</v>
      </c>
      <c r="Q47" s="174">
        <v>0</v>
      </c>
      <c r="R47" s="174">
        <v>0</v>
      </c>
      <c r="S47" s="174">
        <v>0</v>
      </c>
      <c r="T47" s="174">
        <v>0</v>
      </c>
      <c r="U47" s="174">
        <v>0</v>
      </c>
      <c r="V47" s="174">
        <v>0</v>
      </c>
      <c r="W47" s="174">
        <v>0</v>
      </c>
      <c r="X47" s="174">
        <v>0</v>
      </c>
      <c r="Y47" s="174">
        <v>0</v>
      </c>
      <c r="Z47" s="174">
        <v>0</v>
      </c>
      <c r="AA47" s="174">
        <v>0</v>
      </c>
      <c r="AB47" s="174">
        <v>0</v>
      </c>
      <c r="AC47" s="174">
        <v>0</v>
      </c>
      <c r="AD47" s="174">
        <v>0</v>
      </c>
      <c r="AE47" s="174">
        <v>0</v>
      </c>
      <c r="AF47" s="174">
        <v>0</v>
      </c>
      <c r="AG47" s="174">
        <v>0</v>
      </c>
      <c r="AH47" s="174">
        <v>311</v>
      </c>
      <c r="AI47" s="174">
        <v>381</v>
      </c>
      <c r="AJ47" s="174">
        <v>438</v>
      </c>
      <c r="AK47" s="174">
        <v>469</v>
      </c>
      <c r="AL47" s="174">
        <v>508</v>
      </c>
      <c r="AM47" s="174">
        <v>537</v>
      </c>
      <c r="AN47" s="174">
        <v>517</v>
      </c>
      <c r="AO47" s="174">
        <v>576</v>
      </c>
      <c r="AP47" s="174">
        <v>607</v>
      </c>
      <c r="AQ47" s="174">
        <v>686</v>
      </c>
      <c r="AR47" s="174">
        <v>710</v>
      </c>
      <c r="AS47" s="174">
        <v>724</v>
      </c>
      <c r="AT47" s="174">
        <v>777</v>
      </c>
      <c r="AU47" s="174">
        <v>821</v>
      </c>
      <c r="AV47" s="174">
        <v>839</v>
      </c>
      <c r="AW47" s="174">
        <v>886</v>
      </c>
      <c r="AX47" s="174">
        <v>918</v>
      </c>
      <c r="AY47" s="174">
        <v>964</v>
      </c>
      <c r="AZ47" s="174">
        <v>1010</v>
      </c>
      <c r="BA47" s="174">
        <v>0</v>
      </c>
      <c r="BB47" s="174">
        <v>0</v>
      </c>
      <c r="BC47" s="174">
        <v>0</v>
      </c>
      <c r="BD47" s="174">
        <v>0</v>
      </c>
      <c r="BE47" s="174">
        <v>0</v>
      </c>
      <c r="BF47" s="174">
        <v>0</v>
      </c>
      <c r="BG47" s="174">
        <v>0</v>
      </c>
      <c r="BH47" s="174">
        <v>0</v>
      </c>
      <c r="BI47" s="174">
        <v>0</v>
      </c>
      <c r="BJ47" s="174">
        <v>0</v>
      </c>
      <c r="BK47" s="174">
        <v>0</v>
      </c>
      <c r="BL47" s="174">
        <v>0</v>
      </c>
      <c r="BM47" s="174">
        <v>0</v>
      </c>
      <c r="BN47" s="174">
        <v>0</v>
      </c>
      <c r="BO47" s="174">
        <v>0</v>
      </c>
      <c r="BP47" s="174">
        <v>0</v>
      </c>
      <c r="BQ47" s="174">
        <v>0</v>
      </c>
      <c r="BR47" s="174">
        <v>0</v>
      </c>
      <c r="BS47" s="174">
        <v>0</v>
      </c>
      <c r="BT47" s="174">
        <v>0</v>
      </c>
      <c r="BU47" s="174">
        <v>0</v>
      </c>
      <c r="BV47" s="174">
        <v>0</v>
      </c>
      <c r="BW47" s="174">
        <v>0</v>
      </c>
      <c r="BX47" s="174">
        <v>0</v>
      </c>
      <c r="BY47" s="174">
        <v>0</v>
      </c>
      <c r="BZ47" s="174">
        <v>0</v>
      </c>
      <c r="CA47" s="174">
        <v>0</v>
      </c>
      <c r="CB47" s="174">
        <v>0</v>
      </c>
      <c r="CC47" s="197">
        <v>0</v>
      </c>
    </row>
    <row r="48" spans="2:81" x14ac:dyDescent="0.4">
      <c r="B48" s="184" t="s">
        <v>258</v>
      </c>
      <c r="D48" s="174">
        <v>0</v>
      </c>
      <c r="E48" s="174">
        <v>0</v>
      </c>
      <c r="F48" s="174">
        <v>0</v>
      </c>
      <c r="G48" s="174">
        <v>0</v>
      </c>
      <c r="H48" s="174">
        <v>0</v>
      </c>
      <c r="I48" s="174">
        <v>0</v>
      </c>
      <c r="J48" s="174">
        <v>0</v>
      </c>
      <c r="K48" s="174">
        <v>0</v>
      </c>
      <c r="L48" s="174">
        <v>0</v>
      </c>
      <c r="M48" s="174">
        <v>0</v>
      </c>
      <c r="N48" s="174">
        <v>0</v>
      </c>
      <c r="O48" s="174">
        <v>0</v>
      </c>
      <c r="P48" s="174">
        <v>0</v>
      </c>
      <c r="Q48" s="174">
        <v>0</v>
      </c>
      <c r="R48" s="174">
        <v>0</v>
      </c>
      <c r="S48" s="174">
        <v>0</v>
      </c>
      <c r="T48" s="174">
        <v>0</v>
      </c>
      <c r="U48" s="174">
        <v>0</v>
      </c>
      <c r="V48" s="174">
        <v>0</v>
      </c>
      <c r="W48" s="174">
        <v>0</v>
      </c>
      <c r="X48" s="174">
        <v>0</v>
      </c>
      <c r="Y48" s="174">
        <v>0</v>
      </c>
      <c r="Z48" s="174">
        <v>0</v>
      </c>
      <c r="AA48" s="174">
        <v>0</v>
      </c>
      <c r="AB48" s="174">
        <v>0</v>
      </c>
      <c r="AC48" s="174">
        <v>0</v>
      </c>
      <c r="AD48" s="174">
        <v>0</v>
      </c>
      <c r="AE48" s="174">
        <v>0</v>
      </c>
      <c r="AF48" s="174">
        <v>0</v>
      </c>
      <c r="AG48" s="174">
        <v>0</v>
      </c>
      <c r="AH48" s="174">
        <v>0</v>
      </c>
      <c r="AI48" s="174">
        <v>0</v>
      </c>
      <c r="AJ48" s="174">
        <v>0</v>
      </c>
      <c r="AK48" s="174">
        <v>0</v>
      </c>
      <c r="AL48" s="174">
        <v>0</v>
      </c>
      <c r="AM48" s="174">
        <v>0</v>
      </c>
      <c r="AN48" s="174">
        <v>0</v>
      </c>
      <c r="AO48" s="174">
        <v>0</v>
      </c>
      <c r="AP48" s="174">
        <v>0</v>
      </c>
      <c r="AQ48" s="174">
        <v>0</v>
      </c>
      <c r="AR48" s="174">
        <v>0</v>
      </c>
      <c r="AS48" s="174">
        <v>0</v>
      </c>
      <c r="AT48" s="174">
        <v>0</v>
      </c>
      <c r="AU48" s="174">
        <v>0</v>
      </c>
      <c r="AV48" s="174">
        <v>0</v>
      </c>
      <c r="AW48" s="174">
        <v>0</v>
      </c>
      <c r="AX48" s="174">
        <v>0</v>
      </c>
      <c r="AY48" s="174">
        <v>0</v>
      </c>
      <c r="AZ48" s="174">
        <v>0</v>
      </c>
      <c r="BA48" s="174">
        <v>0</v>
      </c>
      <c r="BB48" s="174">
        <v>0</v>
      </c>
      <c r="BC48" s="174">
        <v>0</v>
      </c>
      <c r="BD48" s="174">
        <v>3156</v>
      </c>
      <c r="BE48" s="174">
        <v>3859</v>
      </c>
      <c r="BF48" s="174">
        <v>3790</v>
      </c>
      <c r="BG48" s="174">
        <v>3839</v>
      </c>
      <c r="BH48" s="174">
        <v>3892</v>
      </c>
      <c r="BI48" s="174">
        <v>3965</v>
      </c>
      <c r="BJ48" s="174">
        <v>3982</v>
      </c>
      <c r="BK48" s="174">
        <v>3993</v>
      </c>
      <c r="BL48" s="174">
        <v>4079</v>
      </c>
      <c r="BM48" s="174">
        <v>4206</v>
      </c>
      <c r="BN48" s="174">
        <v>4236</v>
      </c>
      <c r="BO48" s="174">
        <v>4277</v>
      </c>
      <c r="BP48" s="174">
        <v>4316</v>
      </c>
      <c r="BQ48" s="174">
        <v>4414</v>
      </c>
      <c r="BR48" s="174">
        <v>4493</v>
      </c>
      <c r="BS48" s="174">
        <v>4360</v>
      </c>
      <c r="BT48" s="174">
        <v>4516</v>
      </c>
      <c r="BU48" s="174">
        <v>4551</v>
      </c>
      <c r="BV48" s="174">
        <v>4665</v>
      </c>
      <c r="BW48" s="174">
        <v>4779</v>
      </c>
      <c r="BX48" s="174">
        <v>0</v>
      </c>
      <c r="BY48" s="174">
        <v>0</v>
      </c>
      <c r="BZ48" s="174">
        <v>0</v>
      </c>
      <c r="CA48" s="174">
        <v>0</v>
      </c>
      <c r="CB48" s="174">
        <v>0</v>
      </c>
      <c r="CC48" s="197">
        <v>0</v>
      </c>
    </row>
    <row r="49" spans="1:81" x14ac:dyDescent="0.4">
      <c r="B49" s="184" t="s">
        <v>31</v>
      </c>
      <c r="D49" s="194">
        <v>0</v>
      </c>
      <c r="E49" s="194">
        <v>0</v>
      </c>
      <c r="F49" s="194">
        <v>0</v>
      </c>
      <c r="G49" s="194">
        <v>0</v>
      </c>
      <c r="H49" s="194">
        <v>0</v>
      </c>
      <c r="I49" s="194">
        <v>0</v>
      </c>
      <c r="J49" s="194">
        <v>0</v>
      </c>
      <c r="K49" s="194">
        <v>0</v>
      </c>
      <c r="L49" s="194">
        <v>0</v>
      </c>
      <c r="M49" s="194">
        <v>0</v>
      </c>
      <c r="N49" s="194">
        <v>0</v>
      </c>
      <c r="O49" s="194">
        <v>0</v>
      </c>
      <c r="P49" s="194">
        <v>0</v>
      </c>
      <c r="Q49" s="194">
        <v>0</v>
      </c>
      <c r="R49" s="194">
        <v>0</v>
      </c>
      <c r="S49" s="194">
        <v>0</v>
      </c>
      <c r="T49" s="194">
        <v>0</v>
      </c>
      <c r="U49" s="194">
        <v>0</v>
      </c>
      <c r="V49" s="194">
        <v>0</v>
      </c>
      <c r="W49" s="194">
        <v>0</v>
      </c>
      <c r="X49" s="194">
        <v>0</v>
      </c>
      <c r="Y49" s="194">
        <v>0</v>
      </c>
      <c r="Z49" s="194">
        <v>0</v>
      </c>
      <c r="AA49" s="194">
        <v>0</v>
      </c>
      <c r="AB49" s="194">
        <v>0</v>
      </c>
      <c r="AC49" s="194">
        <v>0</v>
      </c>
      <c r="AD49" s="194">
        <v>0</v>
      </c>
      <c r="AE49" s="194">
        <v>0</v>
      </c>
      <c r="AF49" s="194">
        <v>0</v>
      </c>
      <c r="AG49" s="194">
        <v>0</v>
      </c>
      <c r="AH49" s="194">
        <v>0</v>
      </c>
      <c r="AI49" s="194">
        <v>0</v>
      </c>
      <c r="AJ49" s="194">
        <v>0</v>
      </c>
      <c r="AK49" s="194">
        <v>0</v>
      </c>
      <c r="AL49" s="194">
        <v>0</v>
      </c>
      <c r="AM49" s="194">
        <v>0</v>
      </c>
      <c r="AN49" s="194">
        <v>0</v>
      </c>
      <c r="AO49" s="194">
        <v>0</v>
      </c>
      <c r="AP49" s="194">
        <v>0</v>
      </c>
      <c r="AQ49" s="194">
        <v>0</v>
      </c>
      <c r="AR49" s="194">
        <v>0</v>
      </c>
      <c r="AS49" s="194">
        <v>0</v>
      </c>
      <c r="AT49" s="194">
        <v>0</v>
      </c>
      <c r="AU49" s="194">
        <v>0</v>
      </c>
      <c r="AV49" s="194">
        <v>0</v>
      </c>
      <c r="AW49" s="194">
        <v>0</v>
      </c>
      <c r="AX49" s="194">
        <v>0</v>
      </c>
      <c r="AY49" s="194">
        <v>0</v>
      </c>
      <c r="AZ49" s="194">
        <v>0</v>
      </c>
      <c r="BA49" s="194">
        <v>0</v>
      </c>
      <c r="BB49" s="194">
        <v>0</v>
      </c>
      <c r="BC49" s="194">
        <v>0</v>
      </c>
      <c r="BD49" s="194">
        <v>0</v>
      </c>
      <c r="BE49" s="194">
        <v>0</v>
      </c>
      <c r="BF49" s="194">
        <v>0</v>
      </c>
      <c r="BG49" s="194">
        <v>1979</v>
      </c>
      <c r="BH49" s="194">
        <v>2594</v>
      </c>
      <c r="BI49" s="194">
        <v>2700</v>
      </c>
      <c r="BJ49" s="194">
        <v>2729</v>
      </c>
      <c r="BK49" s="194">
        <v>2732</v>
      </c>
      <c r="BL49" s="194">
        <v>2724</v>
      </c>
      <c r="BM49" s="194">
        <v>2736</v>
      </c>
      <c r="BN49" s="194">
        <v>2718</v>
      </c>
      <c r="BO49" s="194">
        <v>2649</v>
      </c>
      <c r="BP49" s="194">
        <v>2505</v>
      </c>
      <c r="BQ49" s="194">
        <v>2380</v>
      </c>
      <c r="BR49" s="194">
        <v>2228</v>
      </c>
      <c r="BS49" s="194">
        <v>2098</v>
      </c>
      <c r="BT49" s="194">
        <v>1903</v>
      </c>
      <c r="BU49" s="194">
        <v>1792</v>
      </c>
      <c r="BV49" s="194">
        <v>1654</v>
      </c>
      <c r="BW49" s="194">
        <v>1563</v>
      </c>
      <c r="BX49" s="194">
        <v>1668</v>
      </c>
      <c r="BY49" s="194">
        <v>1658</v>
      </c>
      <c r="BZ49" s="194">
        <v>1596</v>
      </c>
      <c r="CA49" s="194">
        <v>1532</v>
      </c>
      <c r="CB49" s="194">
        <v>1513</v>
      </c>
      <c r="CC49" s="195">
        <v>1493</v>
      </c>
    </row>
    <row r="50" spans="1:81" ht="25.5" customHeight="1" x14ac:dyDescent="0.4">
      <c r="B50" s="13" t="s">
        <v>259</v>
      </c>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f>ROUND(Disability_benefits!BQ60,0)</f>
        <v>13</v>
      </c>
      <c r="BR50" s="194">
        <f>ROUND(Disability_benefits!BR60,0)</f>
        <v>200</v>
      </c>
      <c r="BS50" s="194">
        <f>ROUND(Disability_benefits!BS60,0)</f>
        <v>594</v>
      </c>
      <c r="BT50" s="194">
        <f>ROUND(Disability_benefits!BT60,0)</f>
        <v>1056</v>
      </c>
      <c r="BU50" s="194">
        <f>ROUND(Disability_benefits!BU60,0)</f>
        <v>1558</v>
      </c>
      <c r="BV50" s="194">
        <f>ROUND(Disability_benefits!BV60,0)</f>
        <v>1919</v>
      </c>
      <c r="BW50" s="194">
        <f>ROUND(Disability_benefits!BW60,0)</f>
        <v>2215</v>
      </c>
      <c r="BX50" s="194">
        <f>ROUND(Disability_benefits!BX60,0)</f>
        <v>2211</v>
      </c>
      <c r="BY50" s="194">
        <f>ROUND(Disability_benefits!BY60,0)</f>
        <v>2417</v>
      </c>
      <c r="BZ50" s="194">
        <f>ROUND(Disability_benefits!BZ60,0)</f>
        <v>2658</v>
      </c>
      <c r="CA50" s="194">
        <f>ROUND(Disability_benefits!CA60,0)</f>
        <v>2869</v>
      </c>
      <c r="CB50" s="194">
        <f>ROUND(Disability_benefits!CB60,0)</f>
        <v>3036</v>
      </c>
      <c r="CC50" s="195">
        <f>ROUND(Disability_benefits!CC60,0)</f>
        <v>3257</v>
      </c>
    </row>
    <row r="51" spans="1:81" x14ac:dyDescent="0.4">
      <c r="B51" s="196" t="s">
        <v>310</v>
      </c>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v>13</v>
      </c>
      <c r="BR51" s="194">
        <v>198</v>
      </c>
      <c r="BS51" s="194">
        <v>588</v>
      </c>
      <c r="BT51" s="194">
        <v>1045</v>
      </c>
      <c r="BU51" s="194">
        <v>1541</v>
      </c>
      <c r="BV51" s="194">
        <v>1898</v>
      </c>
      <c r="BW51" s="194">
        <v>2190</v>
      </c>
      <c r="BX51" s="194">
        <v>2187</v>
      </c>
      <c r="BY51" s="194">
        <v>2390</v>
      </c>
      <c r="BZ51" s="194">
        <v>2629</v>
      </c>
      <c r="CA51" s="194">
        <v>2838</v>
      </c>
      <c r="CB51" s="194">
        <v>3003</v>
      </c>
      <c r="CC51" s="195">
        <v>3221</v>
      </c>
    </row>
    <row r="52" spans="1:81" x14ac:dyDescent="0.4">
      <c r="B52" s="196" t="s">
        <v>311</v>
      </c>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4">
        <v>0</v>
      </c>
      <c r="BR52" s="194">
        <v>2</v>
      </c>
      <c r="BS52" s="194">
        <v>6</v>
      </c>
      <c r="BT52" s="194">
        <v>12</v>
      </c>
      <c r="BU52" s="194">
        <v>17</v>
      </c>
      <c r="BV52" s="194">
        <v>21</v>
      </c>
      <c r="BW52" s="194">
        <v>24</v>
      </c>
      <c r="BX52" s="194">
        <v>24</v>
      </c>
      <c r="BY52" s="194">
        <v>26</v>
      </c>
      <c r="BZ52" s="194">
        <v>29</v>
      </c>
      <c r="CA52" s="194">
        <v>31</v>
      </c>
      <c r="CB52" s="194">
        <v>33</v>
      </c>
      <c r="CC52" s="195">
        <v>36</v>
      </c>
    </row>
    <row r="53" spans="1:81" x14ac:dyDescent="0.4">
      <c r="B53" s="184" t="s">
        <v>263</v>
      </c>
      <c r="D53" s="174">
        <v>0</v>
      </c>
      <c r="E53" s="174">
        <v>0</v>
      </c>
      <c r="F53" s="174">
        <v>0</v>
      </c>
      <c r="G53" s="174">
        <v>0</v>
      </c>
      <c r="H53" s="174">
        <v>0</v>
      </c>
      <c r="I53" s="174">
        <v>0</v>
      </c>
      <c r="J53" s="174">
        <v>0</v>
      </c>
      <c r="K53" s="174">
        <v>0</v>
      </c>
      <c r="L53" s="174">
        <v>0</v>
      </c>
      <c r="M53" s="174">
        <v>0</v>
      </c>
      <c r="N53" s="174">
        <v>0</v>
      </c>
      <c r="O53" s="174">
        <v>0</v>
      </c>
      <c r="P53" s="174">
        <v>0</v>
      </c>
      <c r="Q53" s="174">
        <v>0</v>
      </c>
      <c r="R53" s="174">
        <v>0</v>
      </c>
      <c r="S53" s="174">
        <v>0</v>
      </c>
      <c r="T53" s="174">
        <v>0</v>
      </c>
      <c r="U53" s="174">
        <v>0</v>
      </c>
      <c r="V53" s="174">
        <v>0</v>
      </c>
      <c r="W53" s="174">
        <v>0</v>
      </c>
      <c r="X53" s="174">
        <v>0</v>
      </c>
      <c r="Y53" s="174">
        <v>0</v>
      </c>
      <c r="Z53" s="174">
        <v>0</v>
      </c>
      <c r="AA53" s="174">
        <v>0</v>
      </c>
      <c r="AB53" s="174">
        <v>0</v>
      </c>
      <c r="AC53" s="174">
        <v>0</v>
      </c>
      <c r="AD53" s="174">
        <v>0</v>
      </c>
      <c r="AE53" s="174">
        <v>0</v>
      </c>
      <c r="AF53" s="174">
        <v>103</v>
      </c>
      <c r="AG53" s="174">
        <v>107</v>
      </c>
      <c r="AH53" s="174">
        <v>116</v>
      </c>
      <c r="AI53" s="174">
        <v>153</v>
      </c>
      <c r="AJ53" s="174">
        <v>178</v>
      </c>
      <c r="AK53" s="174">
        <v>186</v>
      </c>
      <c r="AL53" s="174">
        <v>196</v>
      </c>
      <c r="AM53" s="174">
        <v>209</v>
      </c>
      <c r="AN53" s="174">
        <v>236</v>
      </c>
      <c r="AO53" s="174">
        <v>254</v>
      </c>
      <c r="AP53" s="174">
        <v>257</v>
      </c>
      <c r="AQ53" s="174">
        <v>258</v>
      </c>
      <c r="AR53" s="174">
        <v>267</v>
      </c>
      <c r="AS53" s="174">
        <v>277</v>
      </c>
      <c r="AT53" s="174">
        <v>286</v>
      </c>
      <c r="AU53" s="174">
        <v>296</v>
      </c>
      <c r="AV53" s="174">
        <v>307</v>
      </c>
      <c r="AW53" s="174">
        <v>321</v>
      </c>
      <c r="AX53" s="174">
        <v>337</v>
      </c>
      <c r="AY53" s="174">
        <v>358</v>
      </c>
      <c r="AZ53" s="174">
        <v>364</v>
      </c>
      <c r="BA53" s="174">
        <v>376</v>
      </c>
      <c r="BB53" s="174">
        <v>378</v>
      </c>
      <c r="BC53" s="174">
        <v>377</v>
      </c>
      <c r="BD53" s="174">
        <v>376</v>
      </c>
      <c r="BE53" s="174">
        <v>367</v>
      </c>
      <c r="BF53" s="174">
        <v>331</v>
      </c>
      <c r="BG53" s="174">
        <v>315</v>
      </c>
      <c r="BH53" s="174">
        <v>301</v>
      </c>
      <c r="BI53" s="174">
        <v>288</v>
      </c>
      <c r="BJ53" s="174">
        <v>275</v>
      </c>
      <c r="BK53" s="174">
        <v>263</v>
      </c>
      <c r="BL53" s="174">
        <v>251</v>
      </c>
      <c r="BM53" s="174">
        <v>240</v>
      </c>
      <c r="BN53" s="174">
        <v>230</v>
      </c>
      <c r="BO53" s="174">
        <v>220</v>
      </c>
      <c r="BP53" s="174">
        <v>211</v>
      </c>
      <c r="BQ53" s="174">
        <v>198</v>
      </c>
      <c r="BR53" s="174">
        <v>163</v>
      </c>
      <c r="BS53" s="174">
        <v>113</v>
      </c>
      <c r="BT53" s="174">
        <v>58</v>
      </c>
      <c r="BU53" s="174">
        <v>33</v>
      </c>
      <c r="BV53" s="174">
        <v>27</v>
      </c>
      <c r="BW53" s="174">
        <v>24</v>
      </c>
      <c r="BX53" s="174">
        <v>15</v>
      </c>
      <c r="BY53" s="174">
        <v>13</v>
      </c>
      <c r="BZ53" s="174">
        <v>11</v>
      </c>
      <c r="CA53" s="174">
        <v>10</v>
      </c>
      <c r="CB53" s="174">
        <v>8</v>
      </c>
      <c r="CC53" s="197">
        <v>7</v>
      </c>
    </row>
    <row r="54" spans="1:81" x14ac:dyDescent="0.4">
      <c r="B54" s="184" t="s">
        <v>319</v>
      </c>
      <c r="D54" s="194">
        <v>0</v>
      </c>
      <c r="E54" s="194">
        <v>0</v>
      </c>
      <c r="F54" s="194">
        <v>0</v>
      </c>
      <c r="G54" s="194">
        <v>0</v>
      </c>
      <c r="H54" s="194">
        <v>0</v>
      </c>
      <c r="I54" s="194">
        <v>0</v>
      </c>
      <c r="J54" s="194">
        <v>0</v>
      </c>
      <c r="K54" s="194">
        <v>4621</v>
      </c>
      <c r="L54" s="194">
        <v>4729</v>
      </c>
      <c r="M54" s="194">
        <v>4832</v>
      </c>
      <c r="N54" s="194">
        <v>5412</v>
      </c>
      <c r="O54" s="194">
        <v>5541</v>
      </c>
      <c r="P54" s="194">
        <v>5661</v>
      </c>
      <c r="Q54" s="194">
        <v>5778</v>
      </c>
      <c r="R54" s="194">
        <v>5919</v>
      </c>
      <c r="S54" s="194">
        <v>5965</v>
      </c>
      <c r="T54" s="194">
        <v>6142</v>
      </c>
      <c r="U54" s="194">
        <v>6340</v>
      </c>
      <c r="V54" s="194">
        <v>6523</v>
      </c>
      <c r="W54" s="194">
        <v>6751</v>
      </c>
      <c r="X54" s="194">
        <v>6955</v>
      </c>
      <c r="Y54" s="194">
        <v>7151</v>
      </c>
      <c r="Z54" s="194">
        <v>7344</v>
      </c>
      <c r="AA54" s="194">
        <v>7495</v>
      </c>
      <c r="AB54" s="194">
        <v>7648</v>
      </c>
      <c r="AC54" s="194">
        <v>7803</v>
      </c>
      <c r="AD54" s="194">
        <v>7951</v>
      </c>
      <c r="AE54" s="194">
        <v>8128</v>
      </c>
      <c r="AF54" s="194">
        <v>8315</v>
      </c>
      <c r="AG54" s="194">
        <v>8436</v>
      </c>
      <c r="AH54" s="194">
        <v>8579</v>
      </c>
      <c r="AI54" s="194">
        <v>8727</v>
      </c>
      <c r="AJ54" s="194">
        <v>8895</v>
      </c>
      <c r="AK54" s="194">
        <v>9074</v>
      </c>
      <c r="AL54" s="194">
        <v>9164</v>
      </c>
      <c r="AM54" s="194">
        <v>9261</v>
      </c>
      <c r="AN54" s="194">
        <v>9298</v>
      </c>
      <c r="AO54" s="194">
        <v>9495</v>
      </c>
      <c r="AP54" s="194">
        <v>9627</v>
      </c>
      <c r="AQ54" s="194">
        <v>9700</v>
      </c>
      <c r="AR54" s="194">
        <v>9755</v>
      </c>
      <c r="AS54" s="194">
        <v>9755</v>
      </c>
      <c r="AT54" s="194">
        <v>9930</v>
      </c>
      <c r="AU54" s="194">
        <v>9990</v>
      </c>
      <c r="AV54" s="194">
        <v>10056</v>
      </c>
      <c r="AW54" s="194">
        <v>10061</v>
      </c>
      <c r="AX54" s="194">
        <v>10097</v>
      </c>
      <c r="AY54" s="194">
        <v>10384</v>
      </c>
      <c r="AZ54" s="194">
        <v>10536</v>
      </c>
      <c r="BA54" s="194">
        <v>10680</v>
      </c>
      <c r="BB54" s="194">
        <v>10782</v>
      </c>
      <c r="BC54" s="194">
        <v>10936</v>
      </c>
      <c r="BD54" s="194">
        <v>11004</v>
      </c>
      <c r="BE54" s="194">
        <v>11095</v>
      </c>
      <c r="BF54" s="194">
        <v>11195</v>
      </c>
      <c r="BG54" s="194">
        <v>11320</v>
      </c>
      <c r="BH54" s="194">
        <v>11477</v>
      </c>
      <c r="BI54" s="194">
        <v>11585</v>
      </c>
      <c r="BJ54" s="194">
        <v>11715</v>
      </c>
      <c r="BK54" s="194">
        <v>11938</v>
      </c>
      <c r="BL54" s="194">
        <v>12160</v>
      </c>
      <c r="BM54" s="194">
        <v>12410</v>
      </c>
      <c r="BN54" s="194">
        <v>12566</v>
      </c>
      <c r="BO54" s="194">
        <v>12667</v>
      </c>
      <c r="BP54" s="194">
        <v>12810</v>
      </c>
      <c r="BQ54" s="194">
        <v>12888</v>
      </c>
      <c r="BR54" s="194">
        <v>12958</v>
      </c>
      <c r="BS54" s="194">
        <v>12957</v>
      </c>
      <c r="BT54" s="194">
        <v>12930</v>
      </c>
      <c r="BU54" s="194">
        <v>12838</v>
      </c>
      <c r="BV54" s="194">
        <v>12724</v>
      </c>
      <c r="BW54" s="194">
        <v>12556</v>
      </c>
      <c r="BX54" s="194">
        <v>12388</v>
      </c>
      <c r="BY54" s="194">
        <v>12503</v>
      </c>
      <c r="BZ54" s="194">
        <v>12671</v>
      </c>
      <c r="CA54" s="194">
        <v>12899</v>
      </c>
      <c r="CB54" s="194">
        <v>13144</v>
      </c>
      <c r="CC54" s="195">
        <v>13527</v>
      </c>
    </row>
    <row r="55" spans="1:81" ht="27" customHeight="1" x14ac:dyDescent="0.4">
      <c r="B55" s="184" t="s">
        <v>268</v>
      </c>
      <c r="D55" s="174">
        <v>0</v>
      </c>
      <c r="E55" s="174">
        <v>0</v>
      </c>
      <c r="F55" s="174">
        <v>0</v>
      </c>
      <c r="G55" s="174">
        <v>0</v>
      </c>
      <c r="H55" s="174">
        <v>0</v>
      </c>
      <c r="I55" s="174">
        <v>0</v>
      </c>
      <c r="J55" s="174">
        <v>0</v>
      </c>
      <c r="K55" s="174">
        <v>0</v>
      </c>
      <c r="L55" s="174">
        <v>0</v>
      </c>
      <c r="M55" s="174">
        <v>0</v>
      </c>
      <c r="N55" s="174">
        <v>0</v>
      </c>
      <c r="O55" s="174">
        <v>0</v>
      </c>
      <c r="P55" s="174">
        <v>0</v>
      </c>
      <c r="Q55" s="174">
        <v>0</v>
      </c>
      <c r="R55" s="174">
        <v>0</v>
      </c>
      <c r="S55" s="174">
        <v>0</v>
      </c>
      <c r="T55" s="174">
        <v>0</v>
      </c>
      <c r="U55" s="174">
        <v>0</v>
      </c>
      <c r="V55" s="174">
        <v>0</v>
      </c>
      <c r="W55" s="174">
        <v>0</v>
      </c>
      <c r="X55" s="174">
        <v>0</v>
      </c>
      <c r="Y55" s="174">
        <v>0</v>
      </c>
      <c r="Z55" s="174">
        <v>0</v>
      </c>
      <c r="AA55" s="174">
        <v>0</v>
      </c>
      <c r="AB55" s="174">
        <v>0</v>
      </c>
      <c r="AC55" s="174">
        <v>0</v>
      </c>
      <c r="AD55" s="174">
        <v>0</v>
      </c>
      <c r="AE55" s="174">
        <v>0</v>
      </c>
      <c r="AF55" s="174">
        <v>0</v>
      </c>
      <c r="AG55" s="174">
        <v>0</v>
      </c>
      <c r="AH55" s="174">
        <v>0</v>
      </c>
      <c r="AI55" s="174">
        <v>0</v>
      </c>
      <c r="AJ55" s="174">
        <v>0</v>
      </c>
      <c r="AK55" s="174">
        <v>0</v>
      </c>
      <c r="AL55" s="174">
        <v>0</v>
      </c>
      <c r="AM55" s="174">
        <v>0</v>
      </c>
      <c r="AN55" s="174">
        <v>0</v>
      </c>
      <c r="AO55" s="174">
        <v>0</v>
      </c>
      <c r="AP55" s="174">
        <v>0</v>
      </c>
      <c r="AQ55" s="174">
        <v>0</v>
      </c>
      <c r="AR55" s="174">
        <v>0</v>
      </c>
      <c r="AS55" s="174">
        <v>0</v>
      </c>
      <c r="AT55" s="174">
        <v>0</v>
      </c>
      <c r="AU55" s="174">
        <v>0</v>
      </c>
      <c r="AV55" s="174">
        <v>0</v>
      </c>
      <c r="AW55" s="174">
        <v>0</v>
      </c>
      <c r="AX55" s="174">
        <v>0</v>
      </c>
      <c r="AY55" s="174">
        <v>0</v>
      </c>
      <c r="AZ55" s="174">
        <v>0</v>
      </c>
      <c r="BA55" s="174">
        <v>0</v>
      </c>
      <c r="BB55" s="174">
        <v>0</v>
      </c>
      <c r="BC55" s="174">
        <v>0</v>
      </c>
      <c r="BD55" s="174">
        <v>80</v>
      </c>
      <c r="BE55" s="174">
        <v>82</v>
      </c>
      <c r="BF55" s="174">
        <v>86</v>
      </c>
      <c r="BG55" s="174">
        <v>104</v>
      </c>
      <c r="BH55" s="174">
        <v>137</v>
      </c>
      <c r="BI55" s="174">
        <v>154</v>
      </c>
      <c r="BJ55" s="174">
        <v>154</v>
      </c>
      <c r="BK55" s="174">
        <v>193</v>
      </c>
      <c r="BL55" s="174">
        <v>245</v>
      </c>
      <c r="BM55" s="174">
        <v>250</v>
      </c>
      <c r="BN55" s="174">
        <v>269</v>
      </c>
      <c r="BO55" s="174">
        <v>266</v>
      </c>
      <c r="BP55" s="174">
        <v>275</v>
      </c>
      <c r="BQ55" s="174">
        <v>271</v>
      </c>
      <c r="BR55" s="174">
        <v>264</v>
      </c>
      <c r="BS55" s="174">
        <v>263</v>
      </c>
      <c r="BT55" s="174">
        <v>270</v>
      </c>
      <c r="BU55" s="174">
        <v>271</v>
      </c>
      <c r="BV55" s="174">
        <v>269</v>
      </c>
      <c r="BW55" s="174">
        <v>263</v>
      </c>
      <c r="BX55" s="174">
        <v>262</v>
      </c>
      <c r="BY55" s="174">
        <v>262</v>
      </c>
      <c r="BZ55" s="174">
        <v>262</v>
      </c>
      <c r="CA55" s="174">
        <v>264</v>
      </c>
      <c r="CB55" s="174">
        <v>267</v>
      </c>
      <c r="CC55" s="197">
        <v>269</v>
      </c>
    </row>
    <row r="56" spans="1:81" x14ac:dyDescent="0.4">
      <c r="B56" s="184" t="s">
        <v>272</v>
      </c>
      <c r="D56" s="194">
        <v>0</v>
      </c>
      <c r="E56" s="194">
        <v>0</v>
      </c>
      <c r="F56" s="194">
        <v>0</v>
      </c>
      <c r="G56" s="194">
        <v>0</v>
      </c>
      <c r="H56" s="194">
        <v>0</v>
      </c>
      <c r="I56" s="194">
        <v>0</v>
      </c>
      <c r="J56" s="194">
        <v>0</v>
      </c>
      <c r="K56" s="194">
        <v>0</v>
      </c>
      <c r="L56" s="194">
        <v>0</v>
      </c>
      <c r="M56" s="194">
        <v>0</v>
      </c>
      <c r="N56" s="194">
        <v>0</v>
      </c>
      <c r="O56" s="194">
        <v>0</v>
      </c>
      <c r="P56" s="194">
        <v>0</v>
      </c>
      <c r="Q56" s="194">
        <v>0</v>
      </c>
      <c r="R56" s="194">
        <v>0</v>
      </c>
      <c r="S56" s="194">
        <v>0</v>
      </c>
      <c r="T56" s="194">
        <v>0</v>
      </c>
      <c r="U56" s="194">
        <v>0</v>
      </c>
      <c r="V56" s="194">
        <v>0</v>
      </c>
      <c r="W56" s="194">
        <v>0</v>
      </c>
      <c r="X56" s="194">
        <v>0</v>
      </c>
      <c r="Y56" s="194">
        <v>0</v>
      </c>
      <c r="Z56" s="194">
        <v>0</v>
      </c>
      <c r="AA56" s="194">
        <v>0</v>
      </c>
      <c r="AB56" s="194">
        <v>0</v>
      </c>
      <c r="AC56" s="194">
        <v>0</v>
      </c>
      <c r="AD56" s="194">
        <v>0</v>
      </c>
      <c r="AE56" s="194">
        <v>0</v>
      </c>
      <c r="AF56" s="194">
        <v>572</v>
      </c>
      <c r="AG56" s="194">
        <v>552</v>
      </c>
      <c r="AH56" s="194">
        <v>503</v>
      </c>
      <c r="AI56" s="194">
        <v>461</v>
      </c>
      <c r="AJ56" s="194">
        <v>823</v>
      </c>
      <c r="AK56" s="194">
        <v>901</v>
      </c>
      <c r="AL56" s="194">
        <v>978</v>
      </c>
      <c r="AM56" s="194">
        <v>925</v>
      </c>
      <c r="AN56" s="194">
        <v>913</v>
      </c>
      <c r="AO56" s="194">
        <v>886</v>
      </c>
      <c r="AP56" s="194">
        <v>924</v>
      </c>
      <c r="AQ56" s="194">
        <v>716</v>
      </c>
      <c r="AR56" s="194">
        <v>546</v>
      </c>
      <c r="AS56" s="194">
        <v>319</v>
      </c>
      <c r="AT56" s="194">
        <v>328</v>
      </c>
      <c r="AU56" s="194">
        <v>603</v>
      </c>
      <c r="AV56" s="194">
        <v>660</v>
      </c>
      <c r="AW56" s="194">
        <v>609</v>
      </c>
      <c r="AX56" s="194">
        <v>487</v>
      </c>
      <c r="AY56" s="194">
        <v>395</v>
      </c>
      <c r="AZ56" s="194">
        <v>0</v>
      </c>
      <c r="BA56" s="194">
        <v>0</v>
      </c>
      <c r="BB56" s="194">
        <v>0</v>
      </c>
      <c r="BC56" s="194">
        <v>0</v>
      </c>
      <c r="BD56" s="194">
        <v>0</v>
      </c>
      <c r="BE56" s="194">
        <v>0</v>
      </c>
      <c r="BF56" s="194">
        <v>0</v>
      </c>
      <c r="BG56" s="194">
        <v>0</v>
      </c>
      <c r="BH56" s="194">
        <v>0</v>
      </c>
      <c r="BI56" s="194">
        <v>0</v>
      </c>
      <c r="BJ56" s="194">
        <v>0</v>
      </c>
      <c r="BK56" s="194">
        <v>0</v>
      </c>
      <c r="BL56" s="194">
        <v>0</v>
      </c>
      <c r="BM56" s="194">
        <v>0</v>
      </c>
      <c r="BN56" s="194">
        <v>0</v>
      </c>
      <c r="BO56" s="194">
        <v>0</v>
      </c>
      <c r="BP56" s="194">
        <v>0</v>
      </c>
      <c r="BQ56" s="194">
        <v>0</v>
      </c>
      <c r="BR56" s="194">
        <v>0</v>
      </c>
      <c r="BS56" s="194">
        <v>0</v>
      </c>
      <c r="BT56" s="194">
        <v>0</v>
      </c>
      <c r="BU56" s="194">
        <v>0</v>
      </c>
      <c r="BV56" s="194">
        <v>0</v>
      </c>
      <c r="BW56" s="194">
        <v>0</v>
      </c>
      <c r="BX56" s="194">
        <v>0</v>
      </c>
      <c r="BY56" s="194">
        <v>0</v>
      </c>
      <c r="BZ56" s="194">
        <v>0</v>
      </c>
      <c r="CA56" s="194">
        <v>0</v>
      </c>
      <c r="CB56" s="194">
        <v>0</v>
      </c>
      <c r="CC56" s="195">
        <v>0</v>
      </c>
    </row>
    <row r="57" spans="1:81" s="13" customFormat="1" x14ac:dyDescent="0.4">
      <c r="B57" s="13" t="s">
        <v>273</v>
      </c>
      <c r="BQ57" s="198">
        <v>2</v>
      </c>
      <c r="BR57" s="198">
        <v>13</v>
      </c>
      <c r="BS57" s="198">
        <v>130</v>
      </c>
      <c r="BT57" s="198">
        <v>373</v>
      </c>
      <c r="BU57" s="198">
        <v>627</v>
      </c>
      <c r="BV57" s="198">
        <v>1282</v>
      </c>
      <c r="BW57" s="198">
        <v>2159</v>
      </c>
      <c r="BX57" s="198">
        <v>4004</v>
      </c>
      <c r="BY57" s="198">
        <v>4339</v>
      </c>
      <c r="BZ57" s="198">
        <v>4436</v>
      </c>
      <c r="CA57" s="198">
        <v>4658</v>
      </c>
      <c r="CB57" s="198">
        <v>5146</v>
      </c>
      <c r="CC57" s="199">
        <v>5908</v>
      </c>
    </row>
    <row r="58" spans="1:81" s="147" customFormat="1" x14ac:dyDescent="0.4">
      <c r="B58" s="147" t="s">
        <v>274</v>
      </c>
      <c r="BQ58" s="13">
        <v>0</v>
      </c>
      <c r="BR58" s="13">
        <v>0</v>
      </c>
      <c r="BS58" s="13">
        <v>42</v>
      </c>
      <c r="BT58" s="13">
        <v>142</v>
      </c>
      <c r="BU58" s="13">
        <v>288</v>
      </c>
      <c r="BV58" s="13">
        <v>706</v>
      </c>
      <c r="BW58" s="198">
        <v>1204</v>
      </c>
      <c r="BX58" s="198">
        <v>2072</v>
      </c>
      <c r="BY58" s="198">
        <v>2225</v>
      </c>
      <c r="BZ58" s="198">
        <v>2484</v>
      </c>
      <c r="CA58" s="198">
        <v>2841</v>
      </c>
      <c r="CB58" s="198">
        <v>3281</v>
      </c>
      <c r="CC58" s="199">
        <v>3917</v>
      </c>
    </row>
    <row r="59" spans="1:81" s="147" customFormat="1" x14ac:dyDescent="0.4">
      <c r="B59" s="147" t="s">
        <v>275</v>
      </c>
      <c r="BQ59" s="13">
        <v>2</v>
      </c>
      <c r="BR59" s="13">
        <v>13</v>
      </c>
      <c r="BS59" s="13">
        <v>88</v>
      </c>
      <c r="BT59" s="13">
        <v>230</v>
      </c>
      <c r="BU59" s="13">
        <v>339</v>
      </c>
      <c r="BV59" s="13">
        <v>576</v>
      </c>
      <c r="BW59" s="198">
        <v>955</v>
      </c>
      <c r="BX59" s="198">
        <v>1932</v>
      </c>
      <c r="BY59" s="198">
        <v>2114</v>
      </c>
      <c r="BZ59" s="198">
        <v>1952</v>
      </c>
      <c r="CA59" s="198">
        <v>1817</v>
      </c>
      <c r="CB59" s="198">
        <v>1865</v>
      </c>
      <c r="CC59" s="199">
        <v>1991</v>
      </c>
    </row>
    <row r="60" spans="1:81" x14ac:dyDescent="0.4">
      <c r="B60" s="184" t="s">
        <v>277</v>
      </c>
      <c r="D60" s="174">
        <v>0</v>
      </c>
      <c r="E60" s="174">
        <v>0</v>
      </c>
      <c r="F60" s="174">
        <v>0</v>
      </c>
      <c r="G60" s="174">
        <v>0</v>
      </c>
      <c r="H60" s="174">
        <v>0</v>
      </c>
      <c r="I60" s="174">
        <v>0</v>
      </c>
      <c r="J60" s="174">
        <v>0</v>
      </c>
      <c r="K60" s="174">
        <v>0</v>
      </c>
      <c r="L60" s="174">
        <v>0</v>
      </c>
      <c r="M60" s="174">
        <v>0</v>
      </c>
      <c r="N60" s="174">
        <v>0</v>
      </c>
      <c r="O60" s="174">
        <v>0</v>
      </c>
      <c r="P60" s="174">
        <v>0</v>
      </c>
      <c r="Q60" s="174">
        <v>0</v>
      </c>
      <c r="R60" s="174">
        <v>0</v>
      </c>
      <c r="S60" s="174">
        <v>0</v>
      </c>
      <c r="T60" s="174">
        <v>0</v>
      </c>
      <c r="U60" s="174">
        <v>0</v>
      </c>
      <c r="V60" s="174">
        <v>0</v>
      </c>
      <c r="W60" s="174">
        <v>0</v>
      </c>
      <c r="X60" s="174">
        <v>0</v>
      </c>
      <c r="Y60" s="174">
        <v>0</v>
      </c>
      <c r="Z60" s="174">
        <v>0</v>
      </c>
      <c r="AA60" s="174">
        <v>0</v>
      </c>
      <c r="AB60" s="174">
        <v>0</v>
      </c>
      <c r="AC60" s="174">
        <v>0</v>
      </c>
      <c r="AD60" s="174">
        <v>0</v>
      </c>
      <c r="AE60" s="174">
        <v>0</v>
      </c>
      <c r="AF60" s="174">
        <v>0</v>
      </c>
      <c r="AG60" s="174">
        <v>0</v>
      </c>
      <c r="AH60" s="174">
        <v>0</v>
      </c>
      <c r="AI60" s="174">
        <v>0</v>
      </c>
      <c r="AJ60" s="174">
        <v>0</v>
      </c>
      <c r="AK60" s="174">
        <v>0</v>
      </c>
      <c r="AL60" s="174">
        <v>0</v>
      </c>
      <c r="AM60" s="174">
        <v>0</v>
      </c>
      <c r="AN60" s="174">
        <v>0</v>
      </c>
      <c r="AO60" s="174">
        <v>0</v>
      </c>
      <c r="AP60" s="174">
        <v>0</v>
      </c>
      <c r="AQ60" s="174">
        <v>0</v>
      </c>
      <c r="AR60" s="174">
        <v>0</v>
      </c>
      <c r="AS60" s="174">
        <v>0</v>
      </c>
      <c r="AT60" s="174">
        <v>0</v>
      </c>
      <c r="AU60" s="174">
        <v>0</v>
      </c>
      <c r="AV60" s="174">
        <v>0</v>
      </c>
      <c r="AW60" s="174">
        <v>0</v>
      </c>
      <c r="AX60" s="174">
        <v>0</v>
      </c>
      <c r="AY60" s="174">
        <v>0</v>
      </c>
      <c r="AZ60" s="174">
        <v>0</v>
      </c>
      <c r="BA60" s="174">
        <v>0</v>
      </c>
      <c r="BB60" s="174">
        <v>0</v>
      </c>
      <c r="BC60" s="174">
        <v>0</v>
      </c>
      <c r="BD60" s="174">
        <v>0</v>
      </c>
      <c r="BE60" s="174">
        <v>0</v>
      </c>
      <c r="BF60" s="174">
        <v>0</v>
      </c>
      <c r="BG60" s="174">
        <v>0</v>
      </c>
      <c r="BH60" s="174">
        <v>0</v>
      </c>
      <c r="BI60" s="174">
        <v>0</v>
      </c>
      <c r="BJ60" s="174">
        <v>0</v>
      </c>
      <c r="BK60" s="174">
        <v>0</v>
      </c>
      <c r="BL60" s="174">
        <v>0</v>
      </c>
      <c r="BM60" s="174">
        <v>0</v>
      </c>
      <c r="BN60" s="174">
        <v>0</v>
      </c>
      <c r="BO60" s="174">
        <v>0</v>
      </c>
      <c r="BP60" s="174">
        <v>0</v>
      </c>
      <c r="BQ60" s="174">
        <v>0</v>
      </c>
      <c r="BR60" s="174">
        <v>0</v>
      </c>
      <c r="BS60" s="174">
        <v>0</v>
      </c>
      <c r="BT60" s="174">
        <v>0</v>
      </c>
      <c r="BU60" s="174">
        <v>0</v>
      </c>
      <c r="BV60" s="174">
        <v>0</v>
      </c>
      <c r="BW60" s="174">
        <v>0</v>
      </c>
      <c r="BX60" s="174">
        <v>0</v>
      </c>
      <c r="BY60" s="174">
        <v>0</v>
      </c>
      <c r="BZ60" s="174">
        <v>0</v>
      </c>
      <c r="CA60" s="174">
        <v>0</v>
      </c>
      <c r="CB60" s="174">
        <v>0</v>
      </c>
      <c r="CC60" s="197">
        <v>0</v>
      </c>
    </row>
    <row r="61" spans="1:81" x14ac:dyDescent="0.4">
      <c r="B61" s="184" t="s">
        <v>278</v>
      </c>
      <c r="D61" s="174">
        <v>0</v>
      </c>
      <c r="E61" s="174">
        <v>0</v>
      </c>
      <c r="F61" s="174">
        <v>0</v>
      </c>
      <c r="G61" s="174">
        <v>0</v>
      </c>
      <c r="H61" s="174">
        <v>0</v>
      </c>
      <c r="I61" s="174">
        <v>0</v>
      </c>
      <c r="J61" s="174">
        <v>0</v>
      </c>
      <c r="K61" s="174">
        <v>0</v>
      </c>
      <c r="L61" s="174">
        <v>0</v>
      </c>
      <c r="M61" s="174">
        <v>0</v>
      </c>
      <c r="N61" s="174">
        <v>0</v>
      </c>
      <c r="O61" s="174">
        <v>0</v>
      </c>
      <c r="P61" s="174">
        <v>0</v>
      </c>
      <c r="Q61" s="174">
        <v>0</v>
      </c>
      <c r="R61" s="174">
        <v>0</v>
      </c>
      <c r="S61" s="174">
        <v>0</v>
      </c>
      <c r="T61" s="174">
        <v>0</v>
      </c>
      <c r="U61" s="174">
        <v>0</v>
      </c>
      <c r="V61" s="174">
        <v>0</v>
      </c>
      <c r="W61" s="174">
        <v>0</v>
      </c>
      <c r="X61" s="174">
        <v>0</v>
      </c>
      <c r="Y61" s="174">
        <v>0</v>
      </c>
      <c r="Z61" s="174">
        <v>0</v>
      </c>
      <c r="AA61" s="174">
        <v>0</v>
      </c>
      <c r="AB61" s="174">
        <v>0</v>
      </c>
      <c r="AC61" s="174">
        <v>0</v>
      </c>
      <c r="AD61" s="174">
        <v>0</v>
      </c>
      <c r="AE61" s="174">
        <v>0</v>
      </c>
      <c r="AF61" s="174">
        <v>0</v>
      </c>
      <c r="AG61" s="174">
        <v>0</v>
      </c>
      <c r="AH61" s="174">
        <v>0</v>
      </c>
      <c r="AI61" s="174">
        <v>0</v>
      </c>
      <c r="AJ61" s="174">
        <v>0</v>
      </c>
      <c r="AK61" s="174">
        <v>0</v>
      </c>
      <c r="AL61" s="174">
        <v>0</v>
      </c>
      <c r="AM61" s="174">
        <v>0</v>
      </c>
      <c r="AN61" s="174">
        <v>0</v>
      </c>
      <c r="AO61" s="174">
        <v>0</v>
      </c>
      <c r="AP61" s="174">
        <v>0</v>
      </c>
      <c r="AQ61" s="174">
        <v>0</v>
      </c>
      <c r="AR61" s="174">
        <v>0</v>
      </c>
      <c r="AS61" s="174">
        <v>0</v>
      </c>
      <c r="AT61" s="174">
        <v>0</v>
      </c>
      <c r="AU61" s="174">
        <v>0</v>
      </c>
      <c r="AV61" s="174">
        <v>0</v>
      </c>
      <c r="AW61" s="174">
        <v>0</v>
      </c>
      <c r="AX61" s="174">
        <v>0</v>
      </c>
      <c r="AY61" s="174">
        <v>0</v>
      </c>
      <c r="AZ61" s="174">
        <v>0</v>
      </c>
      <c r="BA61" s="174">
        <v>9759</v>
      </c>
      <c r="BB61" s="174">
        <v>9953</v>
      </c>
      <c r="BC61" s="174">
        <v>10084</v>
      </c>
      <c r="BD61" s="174">
        <v>11106</v>
      </c>
      <c r="BE61" s="174">
        <v>11202</v>
      </c>
      <c r="BF61" s="174">
        <v>11358</v>
      </c>
      <c r="BG61" s="174">
        <v>11486</v>
      </c>
      <c r="BH61" s="174">
        <v>11430</v>
      </c>
      <c r="BI61" s="174">
        <v>11555</v>
      </c>
      <c r="BJ61" s="174">
        <v>11750</v>
      </c>
      <c r="BK61" s="174">
        <v>12123</v>
      </c>
      <c r="BL61" s="174">
        <v>12421</v>
      </c>
      <c r="BM61" s="174">
        <v>12681</v>
      </c>
      <c r="BN61" s="174">
        <v>12783</v>
      </c>
      <c r="BO61" s="174">
        <v>12686</v>
      </c>
      <c r="BP61" s="174">
        <v>12683</v>
      </c>
      <c r="BQ61" s="174">
        <v>12585</v>
      </c>
      <c r="BR61" s="174">
        <v>12467</v>
      </c>
      <c r="BS61" s="174">
        <v>12215</v>
      </c>
      <c r="BT61" s="174">
        <v>12025</v>
      </c>
      <c r="BU61" s="174">
        <v>11808</v>
      </c>
      <c r="BV61" s="174">
        <v>11568</v>
      </c>
      <c r="BW61" s="174">
        <v>11391</v>
      </c>
      <c r="BX61" s="174">
        <v>11205</v>
      </c>
      <c r="BY61" s="174">
        <v>11230</v>
      </c>
      <c r="BZ61" s="174">
        <v>11439</v>
      </c>
      <c r="CA61" s="174">
        <v>11661</v>
      </c>
      <c r="CB61" s="174">
        <v>11893</v>
      </c>
      <c r="CC61" s="197">
        <v>12125</v>
      </c>
    </row>
    <row r="62" spans="1:81" s="205" customFormat="1" ht="15.4" thickBot="1" x14ac:dyDescent="0.45">
      <c r="A62" s="200"/>
      <c r="B62" s="201"/>
      <c r="C62" s="202"/>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c r="BT62" s="203"/>
      <c r="BU62" s="203"/>
      <c r="BV62" s="203"/>
      <c r="BW62" s="203"/>
      <c r="BX62" s="203"/>
      <c r="BY62" s="203"/>
      <c r="BZ62" s="203"/>
      <c r="CA62" s="203"/>
      <c r="CB62" s="203"/>
      <c r="CC62" s="20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7"/>
  <sheetViews>
    <sheetView zoomScale="70" zoomScaleNormal="70" workbookViewId="0">
      <pane xSplit="3" ySplit="4" topLeftCell="BW5" activePane="bottomRight" state="frozen"/>
      <selection pane="topRight" activeCell="D1" sqref="D1"/>
      <selection pane="bottomLeft" activeCell="A5" sqref="A5"/>
      <selection pane="bottomRight"/>
    </sheetView>
  </sheetViews>
  <sheetFormatPr defaultColWidth="9.1328125" defaultRowHeight="15" x14ac:dyDescent="0.4"/>
  <cols>
    <col min="1" max="1" width="23.1328125" style="142" bestFit="1" customWidth="1"/>
    <col min="2" max="2" width="75.73046875" style="49" customWidth="1"/>
    <col min="3" max="3" width="25.73046875" style="49" customWidth="1"/>
    <col min="4" max="75" width="12.73046875" style="55" customWidth="1"/>
    <col min="76" max="81" width="12.73046875" style="49" customWidth="1"/>
    <col min="82" max="82" width="9.1328125" style="49" customWidth="1"/>
    <col min="83" max="16384" width="9.1328125" style="49"/>
  </cols>
  <sheetData>
    <row r="1" spans="1:81" s="16" customFormat="1" ht="25.5" customHeight="1" thickBot="1" x14ac:dyDescent="0.4">
      <c r="A1" s="42" t="s">
        <v>44</v>
      </c>
      <c r="B1" s="43" t="s">
        <v>85</v>
      </c>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row>
    <row r="2" spans="1:81" ht="33" customHeight="1" x14ac:dyDescent="0.4">
      <c r="A2" s="45" t="s">
        <v>45</v>
      </c>
      <c r="B2" s="18" t="s">
        <v>320</v>
      </c>
      <c r="C2" s="118"/>
      <c r="D2" s="47" t="s">
        <v>141</v>
      </c>
      <c r="E2" s="47" t="s">
        <v>142</v>
      </c>
      <c r="F2" s="47" t="s">
        <v>143</v>
      </c>
      <c r="G2" s="47" t="s">
        <v>144</v>
      </c>
      <c r="H2" s="47" t="s">
        <v>145</v>
      </c>
      <c r="I2" s="47" t="s">
        <v>146</v>
      </c>
      <c r="J2" s="47" t="s">
        <v>147</v>
      </c>
      <c r="K2" s="47" t="s">
        <v>148</v>
      </c>
      <c r="L2" s="47" t="s">
        <v>149</v>
      </c>
      <c r="M2" s="47" t="s">
        <v>150</v>
      </c>
      <c r="N2" s="47" t="s">
        <v>151</v>
      </c>
      <c r="O2" s="47" t="s">
        <v>152</v>
      </c>
      <c r="P2" s="47" t="s">
        <v>153</v>
      </c>
      <c r="Q2" s="47" t="s">
        <v>154</v>
      </c>
      <c r="R2" s="47" t="s">
        <v>155</v>
      </c>
      <c r="S2" s="47" t="s">
        <v>156</v>
      </c>
      <c r="T2" s="47" t="s">
        <v>157</v>
      </c>
      <c r="U2" s="47" t="s">
        <v>158</v>
      </c>
      <c r="V2" s="47" t="s">
        <v>159</v>
      </c>
      <c r="W2" s="47" t="s">
        <v>160</v>
      </c>
      <c r="X2" s="47" t="s">
        <v>161</v>
      </c>
      <c r="Y2" s="47" t="s">
        <v>162</v>
      </c>
      <c r="Z2" s="47" t="s">
        <v>163</v>
      </c>
      <c r="AA2" s="47" t="s">
        <v>164</v>
      </c>
      <c r="AB2" s="47" t="s">
        <v>165</v>
      </c>
      <c r="AC2" s="47" t="s">
        <v>166</v>
      </c>
      <c r="AD2" s="47" t="s">
        <v>167</v>
      </c>
      <c r="AE2" s="47" t="s">
        <v>168</v>
      </c>
      <c r="AF2" s="47" t="s">
        <v>169</v>
      </c>
      <c r="AG2" s="47" t="s">
        <v>170</v>
      </c>
      <c r="AH2" s="47" t="s">
        <v>171</v>
      </c>
      <c r="AI2" s="47" t="s">
        <v>172</v>
      </c>
      <c r="AJ2" s="47" t="s">
        <v>173</v>
      </c>
      <c r="AK2" s="47" t="s">
        <v>174</v>
      </c>
      <c r="AL2" s="47" t="s">
        <v>175</v>
      </c>
      <c r="AM2" s="47" t="s">
        <v>176</v>
      </c>
      <c r="AN2" s="47" t="s">
        <v>177</v>
      </c>
      <c r="AO2" s="47" t="s">
        <v>178</v>
      </c>
      <c r="AP2" s="47" t="s">
        <v>179</v>
      </c>
      <c r="AQ2" s="47" t="s">
        <v>180</v>
      </c>
      <c r="AR2" s="47" t="s">
        <v>181</v>
      </c>
      <c r="AS2" s="47" t="s">
        <v>182</v>
      </c>
      <c r="AT2" s="47" t="s">
        <v>183</v>
      </c>
      <c r="AU2" s="47" t="s">
        <v>184</v>
      </c>
      <c r="AV2" s="47" t="s">
        <v>185</v>
      </c>
      <c r="AW2" s="47" t="s">
        <v>186</v>
      </c>
      <c r="AX2" s="47" t="s">
        <v>187</v>
      </c>
      <c r="AY2" s="47" t="s">
        <v>87</v>
      </c>
      <c r="AZ2" s="47" t="s">
        <v>88</v>
      </c>
      <c r="BA2" s="47" t="s">
        <v>89</v>
      </c>
      <c r="BB2" s="47" t="s">
        <v>90</v>
      </c>
      <c r="BC2" s="47" t="s">
        <v>91</v>
      </c>
      <c r="BD2" s="47" t="s">
        <v>92</v>
      </c>
      <c r="BE2" s="47" t="s">
        <v>93</v>
      </c>
      <c r="BF2" s="47" t="s">
        <v>94</v>
      </c>
      <c r="BG2" s="47" t="s">
        <v>95</v>
      </c>
      <c r="BH2" s="47" t="s">
        <v>96</v>
      </c>
      <c r="BI2" s="47" t="s">
        <v>97</v>
      </c>
      <c r="BJ2" s="47" t="s">
        <v>98</v>
      </c>
      <c r="BK2" s="47" t="s">
        <v>99</v>
      </c>
      <c r="BL2" s="47" t="s">
        <v>100</v>
      </c>
      <c r="BM2" s="47" t="s">
        <v>101</v>
      </c>
      <c r="BN2" s="47" t="s">
        <v>102</v>
      </c>
      <c r="BO2" s="47" t="s">
        <v>103</v>
      </c>
      <c r="BP2" s="47" t="s">
        <v>104</v>
      </c>
      <c r="BQ2" s="47" t="s">
        <v>105</v>
      </c>
      <c r="BR2" s="47" t="s">
        <v>106</v>
      </c>
      <c r="BS2" s="47" t="s">
        <v>107</v>
      </c>
      <c r="BT2" s="47" t="s">
        <v>108</v>
      </c>
      <c r="BU2" s="47" t="s">
        <v>109</v>
      </c>
      <c r="BV2" s="47" t="s">
        <v>110</v>
      </c>
      <c r="BW2" s="47" t="s">
        <v>111</v>
      </c>
      <c r="BX2" s="47" t="s">
        <v>112</v>
      </c>
      <c r="BY2" s="47" t="s">
        <v>113</v>
      </c>
      <c r="BZ2" s="47" t="s">
        <v>114</v>
      </c>
      <c r="CA2" s="47" t="s">
        <v>115</v>
      </c>
      <c r="CB2" s="47" t="s">
        <v>116</v>
      </c>
      <c r="CC2" s="48" t="s">
        <v>117</v>
      </c>
    </row>
    <row r="3" spans="1:81" s="50" customFormat="1" x14ac:dyDescent="0.4">
      <c r="A3" s="97">
        <v>2021</v>
      </c>
      <c r="B3" s="21" t="s">
        <v>215</v>
      </c>
      <c r="C3" s="23"/>
      <c r="D3" s="51" t="s">
        <v>119</v>
      </c>
      <c r="E3" s="51" t="s">
        <v>119</v>
      </c>
      <c r="F3" s="51" t="s">
        <v>119</v>
      </c>
      <c r="G3" s="51" t="s">
        <v>119</v>
      </c>
      <c r="H3" s="51" t="s">
        <v>119</v>
      </c>
      <c r="I3" s="51" t="s">
        <v>119</v>
      </c>
      <c r="J3" s="51" t="s">
        <v>119</v>
      </c>
      <c r="K3" s="51" t="s">
        <v>119</v>
      </c>
      <c r="L3" s="51" t="s">
        <v>119</v>
      </c>
      <c r="M3" s="51" t="s">
        <v>119</v>
      </c>
      <c r="N3" s="51" t="s">
        <v>119</v>
      </c>
      <c r="O3" s="51" t="s">
        <v>119</v>
      </c>
      <c r="P3" s="51" t="s">
        <v>119</v>
      </c>
      <c r="Q3" s="51" t="s">
        <v>119</v>
      </c>
      <c r="R3" s="51" t="s">
        <v>119</v>
      </c>
      <c r="S3" s="51" t="s">
        <v>119</v>
      </c>
      <c r="T3" s="51" t="s">
        <v>119</v>
      </c>
      <c r="U3" s="51" t="s">
        <v>119</v>
      </c>
      <c r="V3" s="51" t="s">
        <v>119</v>
      </c>
      <c r="W3" s="51" t="s">
        <v>119</v>
      </c>
      <c r="X3" s="51" t="s">
        <v>119</v>
      </c>
      <c r="Y3" s="51" t="s">
        <v>119</v>
      </c>
      <c r="Z3" s="51" t="s">
        <v>119</v>
      </c>
      <c r="AA3" s="51" t="s">
        <v>119</v>
      </c>
      <c r="AB3" s="51" t="s">
        <v>119</v>
      </c>
      <c r="AC3" s="51" t="s">
        <v>119</v>
      </c>
      <c r="AD3" s="51" t="s">
        <v>119</v>
      </c>
      <c r="AE3" s="51" t="s">
        <v>119</v>
      </c>
      <c r="AF3" s="51" t="s">
        <v>119</v>
      </c>
      <c r="AG3" s="51" t="s">
        <v>119</v>
      </c>
      <c r="AH3" s="51" t="s">
        <v>119</v>
      </c>
      <c r="AI3" s="51" t="s">
        <v>119</v>
      </c>
      <c r="AJ3" s="51" t="s">
        <v>119</v>
      </c>
      <c r="AK3" s="51" t="s">
        <v>119</v>
      </c>
      <c r="AL3" s="51" t="s">
        <v>119</v>
      </c>
      <c r="AM3" s="51" t="s">
        <v>119</v>
      </c>
      <c r="AN3" s="51" t="s">
        <v>119</v>
      </c>
      <c r="AO3" s="51" t="s">
        <v>119</v>
      </c>
      <c r="AP3" s="51" t="s">
        <v>119</v>
      </c>
      <c r="AQ3" s="51" t="s">
        <v>119</v>
      </c>
      <c r="AR3" s="51" t="s">
        <v>119</v>
      </c>
      <c r="AS3" s="51" t="s">
        <v>119</v>
      </c>
      <c r="AT3" s="51" t="s">
        <v>119</v>
      </c>
      <c r="AU3" s="51" t="s">
        <v>119</v>
      </c>
      <c r="AV3" s="51" t="s">
        <v>119</v>
      </c>
      <c r="AW3" s="51" t="s">
        <v>119</v>
      </c>
      <c r="AX3" s="51" t="s">
        <v>119</v>
      </c>
      <c r="AY3" s="51" t="s">
        <v>119</v>
      </c>
      <c r="AZ3" s="51" t="s">
        <v>119</v>
      </c>
      <c r="BA3" s="51" t="s">
        <v>119</v>
      </c>
      <c r="BB3" s="51" t="s">
        <v>119</v>
      </c>
      <c r="BC3" s="51" t="s">
        <v>119</v>
      </c>
      <c r="BD3" s="51" t="s">
        <v>119</v>
      </c>
      <c r="BE3" s="51" t="s">
        <v>119</v>
      </c>
      <c r="BF3" s="51" t="s">
        <v>119</v>
      </c>
      <c r="BG3" s="51" t="s">
        <v>119</v>
      </c>
      <c r="BH3" s="51" t="s">
        <v>119</v>
      </c>
      <c r="BI3" s="51" t="s">
        <v>119</v>
      </c>
      <c r="BJ3" s="51" t="s">
        <v>119</v>
      </c>
      <c r="BK3" s="51" t="s">
        <v>119</v>
      </c>
      <c r="BL3" s="51" t="s">
        <v>119</v>
      </c>
      <c r="BM3" s="51" t="s">
        <v>119</v>
      </c>
      <c r="BN3" s="51" t="s">
        <v>119</v>
      </c>
      <c r="BO3" s="51" t="s">
        <v>119</v>
      </c>
      <c r="BP3" s="51" t="s">
        <v>119</v>
      </c>
      <c r="BQ3" s="51" t="s">
        <v>119</v>
      </c>
      <c r="BR3" s="51" t="s">
        <v>119</v>
      </c>
      <c r="BS3" s="51" t="s">
        <v>119</v>
      </c>
      <c r="BT3" s="51" t="s">
        <v>119</v>
      </c>
      <c r="BU3" s="51" t="s">
        <v>119</v>
      </c>
      <c r="BV3" s="51" t="s">
        <v>119</v>
      </c>
      <c r="BW3" s="51" t="s">
        <v>119</v>
      </c>
      <c r="BX3" s="51" t="s">
        <v>120</v>
      </c>
      <c r="BY3" s="51" t="s">
        <v>120</v>
      </c>
      <c r="BZ3" s="51" t="s">
        <v>120</v>
      </c>
      <c r="CA3" s="51" t="s">
        <v>120</v>
      </c>
      <c r="CB3" s="51" t="s">
        <v>120</v>
      </c>
      <c r="CC3" s="52" t="s">
        <v>120</v>
      </c>
    </row>
    <row r="4" spans="1:81" x14ac:dyDescent="0.4">
      <c r="A4" s="98"/>
      <c r="B4" s="99"/>
      <c r="C4" s="119"/>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31"/>
    </row>
    <row r="5" spans="1:81" ht="27" customHeight="1" x14ac:dyDescent="0.4">
      <c r="A5" s="132"/>
      <c r="B5" s="93" t="s">
        <v>321</v>
      </c>
      <c r="C5" s="20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9"/>
    </row>
    <row r="6" spans="1:81" x14ac:dyDescent="0.4">
      <c r="A6" s="132"/>
      <c r="B6" s="49" t="s">
        <v>219</v>
      </c>
      <c r="C6" s="209" t="s">
        <v>218</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v>29.110512129380052</v>
      </c>
      <c r="AI6" s="138">
        <v>33.549592894152475</v>
      </c>
      <c r="AJ6" s="138">
        <v>40.369007052134776</v>
      </c>
      <c r="AK6" s="138">
        <v>46.752225119122535</v>
      </c>
      <c r="AL6" s="138">
        <v>54.320191795418218</v>
      </c>
      <c r="AM6" s="138">
        <v>59.875101756018147</v>
      </c>
      <c r="AN6" s="138">
        <v>65.101994394921959</v>
      </c>
      <c r="AO6" s="138">
        <v>74.2190013532487</v>
      </c>
      <c r="AP6" s="138">
        <v>80.449906377863556</v>
      </c>
      <c r="AQ6" s="138">
        <v>90.01536154090887</v>
      </c>
      <c r="AR6" s="138">
        <v>97.347068426548574</v>
      </c>
      <c r="AS6" s="138">
        <v>106.17280948270272</v>
      </c>
      <c r="AT6" s="138">
        <v>124.86515488177545</v>
      </c>
      <c r="AU6" s="138">
        <v>152.5137354583984</v>
      </c>
      <c r="AV6" s="138">
        <v>0</v>
      </c>
      <c r="AW6" s="138">
        <v>0</v>
      </c>
      <c r="AX6" s="138">
        <v>0</v>
      </c>
      <c r="AY6" s="138">
        <v>0</v>
      </c>
      <c r="AZ6" s="138">
        <v>0</v>
      </c>
      <c r="BA6" s="138">
        <v>0</v>
      </c>
      <c r="BB6" s="138">
        <v>0</v>
      </c>
      <c r="BC6" s="138">
        <v>0</v>
      </c>
      <c r="BD6" s="138">
        <v>0</v>
      </c>
      <c r="BE6" s="138">
        <v>0</v>
      </c>
      <c r="BF6" s="138">
        <v>0</v>
      </c>
      <c r="BG6" s="138">
        <v>0</v>
      </c>
      <c r="BH6" s="138">
        <v>0</v>
      </c>
      <c r="BI6" s="138">
        <v>0</v>
      </c>
      <c r="BJ6" s="138">
        <v>0</v>
      </c>
      <c r="BK6" s="138">
        <v>0</v>
      </c>
      <c r="BL6" s="138">
        <v>0</v>
      </c>
      <c r="BM6" s="138">
        <v>0</v>
      </c>
      <c r="BN6" s="138">
        <v>0</v>
      </c>
      <c r="BO6" s="138">
        <v>0</v>
      </c>
      <c r="BP6" s="138">
        <v>0</v>
      </c>
      <c r="BQ6" s="138">
        <v>0</v>
      </c>
      <c r="BR6" s="138">
        <v>0</v>
      </c>
      <c r="BS6" s="138">
        <v>0</v>
      </c>
      <c r="BT6" s="138">
        <v>0</v>
      </c>
      <c r="BU6" s="138">
        <v>0</v>
      </c>
      <c r="BV6" s="138">
        <v>0</v>
      </c>
      <c r="BW6" s="138">
        <v>0</v>
      </c>
      <c r="BX6" s="138">
        <v>0</v>
      </c>
      <c r="BY6" s="138">
        <v>0</v>
      </c>
      <c r="BZ6" s="138">
        <v>0</v>
      </c>
      <c r="CA6" s="138">
        <v>0</v>
      </c>
      <c r="CB6" s="138">
        <v>0</v>
      </c>
      <c r="CC6" s="139">
        <v>0</v>
      </c>
    </row>
    <row r="7" spans="1:81" x14ac:dyDescent="0.4">
      <c r="A7" s="132"/>
      <c r="B7" s="49" t="s">
        <v>322</v>
      </c>
      <c r="C7" s="209" t="s">
        <v>218</v>
      </c>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v>1798</v>
      </c>
      <c r="AI7" s="138">
        <v>2830</v>
      </c>
      <c r="AJ7" s="138">
        <v>3005</v>
      </c>
      <c r="AK7" s="138">
        <v>3448</v>
      </c>
      <c r="AL7" s="138">
        <v>3751</v>
      </c>
      <c r="AM7" s="138">
        <v>4095</v>
      </c>
      <c r="AN7" s="138">
        <v>4396</v>
      </c>
      <c r="AO7" s="138">
        <v>4602</v>
      </c>
      <c r="AP7" s="138">
        <v>4661</v>
      </c>
      <c r="AQ7" s="138">
        <v>4760.201</v>
      </c>
      <c r="AR7" s="138">
        <v>4693.6689999999999</v>
      </c>
      <c r="AS7" s="138">
        <v>4736.817</v>
      </c>
      <c r="AT7" s="138">
        <v>4819.6320000000005</v>
      </c>
      <c r="AU7" s="138">
        <v>5437.5395747970842</v>
      </c>
      <c r="AV7" s="138">
        <v>5953.1810000000005</v>
      </c>
      <c r="AW7" s="138">
        <v>6331.3990000000003</v>
      </c>
      <c r="AX7" s="138">
        <v>6403.6940000000004</v>
      </c>
      <c r="AY7" s="138">
        <v>6642.2250000000004</v>
      </c>
      <c r="AZ7" s="138">
        <v>6941.3710000000001</v>
      </c>
      <c r="BA7" s="138">
        <v>7088.2730000000001</v>
      </c>
      <c r="BB7" s="138">
        <v>7294.9489999999996</v>
      </c>
      <c r="BC7" s="138">
        <v>8283.3439999999991</v>
      </c>
      <c r="BD7" s="138">
        <v>8659.5450000000001</v>
      </c>
      <c r="BE7" s="138">
        <v>8795.2162844499999</v>
      </c>
      <c r="BF7" s="138">
        <v>8945.096379300001</v>
      </c>
      <c r="BG7" s="138"/>
      <c r="BH7" s="138"/>
      <c r="BI7" s="138"/>
      <c r="BJ7" s="138"/>
      <c r="BK7" s="138"/>
      <c r="BL7" s="138"/>
      <c r="BM7" s="138"/>
      <c r="BN7" s="138"/>
      <c r="BO7" s="138"/>
      <c r="BP7" s="138"/>
      <c r="BQ7" s="138"/>
      <c r="BR7" s="138"/>
      <c r="BS7" s="138"/>
      <c r="BT7" s="138"/>
      <c r="BU7" s="138"/>
      <c r="BV7" s="138"/>
      <c r="BW7" s="138"/>
      <c r="BX7" s="138"/>
      <c r="BY7" s="138"/>
      <c r="BZ7" s="138"/>
      <c r="CA7" s="138"/>
      <c r="CB7" s="138"/>
      <c r="CC7" s="139"/>
    </row>
    <row r="8" spans="1:81" x14ac:dyDescent="0.4">
      <c r="A8" s="132"/>
      <c r="B8" s="49" t="s">
        <v>229</v>
      </c>
      <c r="C8" s="209" t="s">
        <v>218</v>
      </c>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v>0</v>
      </c>
      <c r="AI8" s="138">
        <v>0</v>
      </c>
      <c r="AJ8" s="138">
        <v>0</v>
      </c>
      <c r="AK8" s="138">
        <v>0</v>
      </c>
      <c r="AL8" s="138">
        <v>0</v>
      </c>
      <c r="AM8" s="138">
        <v>0</v>
      </c>
      <c r="AN8" s="138">
        <v>0</v>
      </c>
      <c r="AO8" s="138">
        <v>0</v>
      </c>
      <c r="AP8" s="138">
        <v>0</v>
      </c>
      <c r="AQ8" s="138">
        <v>0</v>
      </c>
      <c r="AR8" s="138">
        <v>0</v>
      </c>
      <c r="AS8" s="138">
        <v>0</v>
      </c>
      <c r="AT8" s="138">
        <v>0</v>
      </c>
      <c r="AU8" s="138">
        <v>0</v>
      </c>
      <c r="AV8" s="138">
        <v>231.47411666314397</v>
      </c>
      <c r="AW8" s="138">
        <v>325.20902588180275</v>
      </c>
      <c r="AX8" s="138">
        <v>365.13545224968743</v>
      </c>
      <c r="AY8" s="138">
        <v>437.39160512525461</v>
      </c>
      <c r="AZ8" s="138">
        <v>443.26224191823394</v>
      </c>
      <c r="BA8" s="138">
        <v>488.61175918926864</v>
      </c>
      <c r="BB8" s="138">
        <v>528.58293270578872</v>
      </c>
      <c r="BC8" s="138">
        <v>566.36950568822147</v>
      </c>
      <c r="BD8" s="138">
        <v>607.03198548293733</v>
      </c>
      <c r="BE8" s="138">
        <v>673.62344552251193</v>
      </c>
      <c r="BF8" s="138">
        <v>762.23</v>
      </c>
      <c r="BG8" s="138">
        <v>793.54721823565706</v>
      </c>
      <c r="BH8" s="138">
        <v>842.13</v>
      </c>
      <c r="BI8" s="138">
        <v>923.7647969778385</v>
      </c>
      <c r="BJ8" s="138">
        <v>972.69087379439623</v>
      </c>
      <c r="BK8" s="138">
        <v>1039.8247158707195</v>
      </c>
      <c r="BL8" s="138">
        <v>1105.9393085337213</v>
      </c>
      <c r="BM8" s="138">
        <v>1192.1009182195146</v>
      </c>
      <c r="BN8" s="138">
        <v>1220.2044423261623</v>
      </c>
      <c r="BO8" s="138">
        <v>1314.7165739259212</v>
      </c>
      <c r="BP8" s="138">
        <v>1390.6353122046253</v>
      </c>
      <c r="BQ8" s="138">
        <v>1463.3914453663692</v>
      </c>
      <c r="BR8" s="138">
        <v>1717.304349681425</v>
      </c>
      <c r="BS8" s="138">
        <v>1834.7090892979174</v>
      </c>
      <c r="BT8" s="138">
        <v>1896.9720008984343</v>
      </c>
      <c r="BU8" s="138">
        <v>1965.0820231168198</v>
      </c>
      <c r="BV8" s="138">
        <v>2114.1233711450695</v>
      </c>
      <c r="BW8" s="138">
        <v>2299.1628969686622</v>
      </c>
      <c r="BX8" s="138">
        <v>2282.8497072802897</v>
      </c>
      <c r="BY8" s="138">
        <v>2451.3968116180345</v>
      </c>
      <c r="BZ8" s="138">
        <v>2657.3409871801532</v>
      </c>
      <c r="CA8" s="138">
        <v>2830.6653158439731</v>
      </c>
      <c r="CB8" s="138">
        <v>3009.5404129078988</v>
      </c>
      <c r="CC8" s="139">
        <v>3142.9712823537452</v>
      </c>
    </row>
    <row r="9" spans="1:81" x14ac:dyDescent="0.4">
      <c r="A9" s="132"/>
      <c r="B9" s="49" t="s">
        <v>323</v>
      </c>
      <c r="C9" s="209" t="s">
        <v>227</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v>0</v>
      </c>
      <c r="AI9" s="138">
        <v>0</v>
      </c>
      <c r="AJ9" s="138">
        <v>0</v>
      </c>
      <c r="AK9" s="138">
        <v>0</v>
      </c>
      <c r="AL9" s="138">
        <v>0</v>
      </c>
      <c r="AM9" s="138">
        <v>0</v>
      </c>
      <c r="AN9" s="138">
        <v>0</v>
      </c>
      <c r="AO9" s="138">
        <v>0</v>
      </c>
      <c r="AP9" s="138">
        <v>0</v>
      </c>
      <c r="AQ9" s="138">
        <v>0</v>
      </c>
      <c r="AR9" s="138">
        <v>0</v>
      </c>
      <c r="AS9" s="138">
        <v>0</v>
      </c>
      <c r="AT9" s="138">
        <v>0</v>
      </c>
      <c r="AU9" s="138">
        <v>0</v>
      </c>
      <c r="AV9" s="138">
        <v>0.65355075911120464</v>
      </c>
      <c r="AW9" s="138">
        <v>1.6217743773994191</v>
      </c>
      <c r="AX9" s="138">
        <v>2.5752797853609004</v>
      </c>
      <c r="AY9" s="138">
        <v>4.0695107580942906</v>
      </c>
      <c r="AZ9" s="138">
        <v>7.3852964480226744</v>
      </c>
      <c r="BA9" s="138">
        <v>9.2967079417926204</v>
      </c>
      <c r="BB9" s="138">
        <v>10.80366474213008</v>
      </c>
      <c r="BC9" s="138">
        <v>9.355921533335783</v>
      </c>
      <c r="BD9" s="138">
        <v>0</v>
      </c>
      <c r="BE9" s="138">
        <v>0</v>
      </c>
      <c r="BF9" s="138">
        <v>0</v>
      </c>
      <c r="BG9" s="138">
        <v>0</v>
      </c>
      <c r="BH9" s="138">
        <v>0</v>
      </c>
      <c r="BI9" s="138">
        <v>0</v>
      </c>
      <c r="BJ9" s="138">
        <v>0</v>
      </c>
      <c r="BK9" s="138">
        <v>0</v>
      </c>
      <c r="BL9" s="138">
        <v>0</v>
      </c>
      <c r="BM9" s="138">
        <v>0</v>
      </c>
      <c r="BN9" s="138">
        <v>0</v>
      </c>
      <c r="BO9" s="138">
        <v>0</v>
      </c>
      <c r="BP9" s="138">
        <v>0</v>
      </c>
      <c r="BQ9" s="138">
        <v>0</v>
      </c>
      <c r="BR9" s="138">
        <v>0</v>
      </c>
      <c r="BS9" s="138">
        <v>0</v>
      </c>
      <c r="BT9" s="138">
        <v>0</v>
      </c>
      <c r="BU9" s="138">
        <v>0</v>
      </c>
      <c r="BV9" s="138">
        <v>0</v>
      </c>
      <c r="BW9" s="138">
        <v>0</v>
      </c>
      <c r="BX9" s="138">
        <v>0</v>
      </c>
      <c r="BY9" s="138">
        <v>0</v>
      </c>
      <c r="BZ9" s="138">
        <v>0</v>
      </c>
      <c r="CA9" s="138">
        <v>0</v>
      </c>
      <c r="CB9" s="138">
        <v>0</v>
      </c>
      <c r="CC9" s="139">
        <v>0</v>
      </c>
    </row>
    <row r="10" spans="1:81" x14ac:dyDescent="0.4">
      <c r="A10" s="132"/>
      <c r="B10" s="67" t="s">
        <v>235</v>
      </c>
      <c r="C10" s="209" t="s">
        <v>227</v>
      </c>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v>14.511966970103668</v>
      </c>
      <c r="AI10" s="138">
        <v>16.133326530612248</v>
      </c>
      <c r="AJ10" s="138">
        <v>24.717428571428567</v>
      </c>
      <c r="AK10" s="138">
        <v>38.256555984555987</v>
      </c>
      <c r="AL10" s="138">
        <v>53.688094574692514</v>
      </c>
      <c r="AM10" s="138">
        <v>69.433802484230412</v>
      </c>
      <c r="AN10" s="138">
        <v>70.79400989192159</v>
      </c>
      <c r="AO10" s="138">
        <v>72.922577563434828</v>
      </c>
      <c r="AP10" s="138">
        <v>90.311245126833001</v>
      </c>
      <c r="AQ10" s="138">
        <v>101.14080485724621</v>
      </c>
      <c r="AR10" s="138">
        <v>214.69849528659114</v>
      </c>
      <c r="AS10" s="138">
        <v>246.22674990624449</v>
      </c>
      <c r="AT10" s="138">
        <v>290.78532291356805</v>
      </c>
      <c r="AU10" s="138">
        <v>374.87953670196288</v>
      </c>
      <c r="AV10" s="138">
        <v>515.91282807874779</v>
      </c>
      <c r="AW10" s="138">
        <v>639.46872373484587</v>
      </c>
      <c r="AX10" s="138">
        <v>746.17943712198155</v>
      </c>
      <c r="AY10" s="138">
        <v>868.26822643117271</v>
      </c>
      <c r="AZ10" s="138">
        <v>1014.3606606667142</v>
      </c>
      <c r="BA10" s="138">
        <v>1119.2241017635679</v>
      </c>
      <c r="BB10" s="138">
        <v>1161.318333432162</v>
      </c>
      <c r="BC10" s="138">
        <v>952.99214417084886</v>
      </c>
      <c r="BD10" s="138">
        <v>0.85962981144998363</v>
      </c>
      <c r="BE10" s="138">
        <v>0</v>
      </c>
      <c r="BF10" s="138">
        <v>0</v>
      </c>
      <c r="BG10" s="138">
        <v>4.2834981501008555E-2</v>
      </c>
      <c r="BH10" s="138">
        <v>0</v>
      </c>
      <c r="BI10" s="138">
        <v>0</v>
      </c>
      <c r="BJ10" s="138">
        <v>0</v>
      </c>
      <c r="BK10" s="138">
        <v>0</v>
      </c>
      <c r="BL10" s="138">
        <v>0</v>
      </c>
      <c r="BM10" s="138">
        <v>0</v>
      </c>
      <c r="BN10" s="138">
        <v>0</v>
      </c>
      <c r="BO10" s="138">
        <v>0</v>
      </c>
      <c r="BP10" s="138">
        <v>0</v>
      </c>
      <c r="BQ10" s="138">
        <v>0</v>
      </c>
      <c r="BR10" s="138">
        <v>0</v>
      </c>
      <c r="BS10" s="138">
        <v>0</v>
      </c>
      <c r="BT10" s="138">
        <v>0</v>
      </c>
      <c r="BU10" s="138">
        <v>0</v>
      </c>
      <c r="BV10" s="138">
        <v>0</v>
      </c>
      <c r="BW10" s="138">
        <v>0</v>
      </c>
      <c r="BX10" s="138">
        <v>0</v>
      </c>
      <c r="BY10" s="138">
        <v>0</v>
      </c>
      <c r="BZ10" s="138">
        <v>0</v>
      </c>
      <c r="CA10" s="138">
        <v>0</v>
      </c>
      <c r="CB10" s="138">
        <v>0</v>
      </c>
      <c r="CC10" s="139">
        <v>0</v>
      </c>
    </row>
    <row r="11" spans="1:81" ht="24.75" customHeight="1" x14ac:dyDescent="0.4">
      <c r="A11" s="132"/>
      <c r="B11" s="67" t="s">
        <v>238</v>
      </c>
      <c r="C11" s="209" t="s">
        <v>221</v>
      </c>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v>2</v>
      </c>
      <c r="AI11" s="138">
        <v>2</v>
      </c>
      <c r="AJ11" s="138">
        <v>2</v>
      </c>
      <c r="AK11" s="138">
        <v>2</v>
      </c>
      <c r="AL11" s="138">
        <v>2</v>
      </c>
      <c r="AM11" s="138">
        <v>2</v>
      </c>
      <c r="AN11" s="138">
        <v>2</v>
      </c>
      <c r="AO11" s="138">
        <v>1</v>
      </c>
      <c r="AP11" s="138">
        <v>2</v>
      </c>
      <c r="AQ11" s="138">
        <v>1.4339999999999999</v>
      </c>
      <c r="AR11" s="138">
        <v>1.3520000000000001</v>
      </c>
      <c r="AS11" s="138">
        <v>1.355</v>
      </c>
      <c r="AT11" s="138">
        <v>1.5509999999999999</v>
      </c>
      <c r="AU11" s="138">
        <v>1.4710000000000001</v>
      </c>
      <c r="AV11" s="138">
        <v>2</v>
      </c>
      <c r="AW11" s="138">
        <v>1</v>
      </c>
      <c r="AX11" s="138">
        <v>1</v>
      </c>
      <c r="AY11" s="138">
        <v>1.7210000000000001</v>
      </c>
      <c r="AZ11" s="138">
        <v>1.496</v>
      </c>
      <c r="BA11" s="138">
        <v>1.5720000000000001</v>
      </c>
      <c r="BB11" s="138">
        <v>1.7769999999999999</v>
      </c>
      <c r="BC11" s="138">
        <v>1.359</v>
      </c>
      <c r="BD11" s="138">
        <v>1.452</v>
      </c>
      <c r="BE11" s="138">
        <v>1.6164412184601897</v>
      </c>
      <c r="BF11" s="138">
        <v>1.6007503600000001</v>
      </c>
      <c r="BG11" s="138">
        <v>0</v>
      </c>
      <c r="BH11" s="138">
        <v>0</v>
      </c>
      <c r="BI11" s="138">
        <v>0</v>
      </c>
      <c r="BJ11" s="138">
        <v>0</v>
      </c>
      <c r="BK11" s="138">
        <v>0</v>
      </c>
      <c r="BL11" s="138">
        <v>0</v>
      </c>
      <c r="BM11" s="138">
        <v>0</v>
      </c>
      <c r="BN11" s="138">
        <v>0</v>
      </c>
      <c r="BO11" s="138">
        <v>0</v>
      </c>
      <c r="BP11" s="138">
        <v>0</v>
      </c>
      <c r="BQ11" s="138">
        <v>0</v>
      </c>
      <c r="BR11" s="138">
        <v>0</v>
      </c>
      <c r="BS11" s="138">
        <v>0</v>
      </c>
      <c r="BT11" s="138">
        <v>0</v>
      </c>
      <c r="BU11" s="138">
        <v>0</v>
      </c>
      <c r="BV11" s="138">
        <v>0</v>
      </c>
      <c r="BW11" s="138">
        <v>0</v>
      </c>
      <c r="BX11" s="138">
        <v>0</v>
      </c>
      <c r="BY11" s="138">
        <v>0</v>
      </c>
      <c r="BZ11" s="138">
        <v>0</v>
      </c>
      <c r="CA11" s="138">
        <v>0</v>
      </c>
      <c r="CB11" s="138">
        <v>0</v>
      </c>
      <c r="CC11" s="139">
        <v>0</v>
      </c>
    </row>
    <row r="12" spans="1:81" x14ac:dyDescent="0.4">
      <c r="A12" s="132"/>
      <c r="B12" s="49" t="s">
        <v>324</v>
      </c>
      <c r="C12" s="209" t="s">
        <v>227</v>
      </c>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v>287.50626379634298</v>
      </c>
      <c r="AI12" s="138">
        <v>302.08045600000003</v>
      </c>
      <c r="AJ12" s="138">
        <v>395.88564615384615</v>
      </c>
      <c r="AK12" s="138">
        <v>564.3645305</v>
      </c>
      <c r="AL12" s="138">
        <v>755.4666057500001</v>
      </c>
      <c r="AM12" s="138">
        <v>882.96256549999987</v>
      </c>
      <c r="AN12" s="138">
        <v>1020.7705977499999</v>
      </c>
      <c r="AO12" s="138">
        <v>1172.1197127142857</v>
      </c>
      <c r="AP12" s="138">
        <v>1245.5755610666668</v>
      </c>
      <c r="AQ12" s="138">
        <v>1291.2906329999998</v>
      </c>
      <c r="AR12" s="138">
        <v>1322.3629533333335</v>
      </c>
      <c r="AS12" s="138">
        <v>1417.252283333333</v>
      </c>
      <c r="AT12" s="138">
        <v>1601.3146243333333</v>
      </c>
      <c r="AU12" s="138">
        <v>2084.0561549999998</v>
      </c>
      <c r="AV12" s="138">
        <v>2588.9620103333332</v>
      </c>
      <c r="AW12" s="138">
        <v>2871.8776219999995</v>
      </c>
      <c r="AX12" s="138">
        <v>2785.9169999999999</v>
      </c>
      <c r="AY12" s="138">
        <v>2744.35</v>
      </c>
      <c r="AZ12" s="138">
        <v>2438.2424801734269</v>
      </c>
      <c r="BA12" s="138">
        <v>2154.4810000000002</v>
      </c>
      <c r="BB12" s="138">
        <v>2160.527</v>
      </c>
      <c r="BC12" s="138">
        <v>2384.0059999999999</v>
      </c>
      <c r="BD12" s="138">
        <v>2944.4639999999999</v>
      </c>
      <c r="BE12" s="138">
        <v>3325.067</v>
      </c>
      <c r="BF12" s="138">
        <v>3655.0069999999996</v>
      </c>
      <c r="BG12" s="138">
        <v>3752.7889999999998</v>
      </c>
      <c r="BH12" s="138">
        <v>3278</v>
      </c>
      <c r="BI12" s="138">
        <v>2526</v>
      </c>
      <c r="BJ12" s="138">
        <v>2050</v>
      </c>
      <c r="BK12" s="138">
        <v>1737.5119804834528</v>
      </c>
      <c r="BL12" s="138">
        <v>1455.6900798477316</v>
      </c>
      <c r="BM12" s="138">
        <v>876.97242974579706</v>
      </c>
      <c r="BN12" s="138">
        <v>633.219714059539</v>
      </c>
      <c r="BO12" s="138">
        <v>451.05771460709826</v>
      </c>
      <c r="BP12" s="138">
        <v>292.27523465753882</v>
      </c>
      <c r="BQ12" s="138">
        <v>172.17469324246855</v>
      </c>
      <c r="BR12" s="138">
        <v>119.49141678258313</v>
      </c>
      <c r="BS12" s="138">
        <v>80.22480311229458</v>
      </c>
      <c r="BT12" s="138">
        <v>59.174369123155124</v>
      </c>
      <c r="BU12" s="138">
        <v>42.607802019297836</v>
      </c>
      <c r="BV12" s="138">
        <v>32.681386523429381</v>
      </c>
      <c r="BW12" s="138">
        <v>17.657091692809477</v>
      </c>
      <c r="BX12" s="138">
        <v>10.777682165121856</v>
      </c>
      <c r="BY12" s="138">
        <v>6.5500438850929514</v>
      </c>
      <c r="BZ12" s="138">
        <v>3.9203635912424146</v>
      </c>
      <c r="CA12" s="138">
        <v>2.2622078097713514</v>
      </c>
      <c r="CB12" s="138">
        <v>1.3238040981138131</v>
      </c>
      <c r="CC12" s="139">
        <v>0.4975515146168149</v>
      </c>
    </row>
    <row r="13" spans="1:81" x14ac:dyDescent="0.4">
      <c r="A13" s="132"/>
      <c r="B13" s="49" t="s">
        <v>325</v>
      </c>
      <c r="C13" s="209" t="s">
        <v>227</v>
      </c>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214.28451982657336</v>
      </c>
      <c r="BA13" s="138">
        <v>330</v>
      </c>
      <c r="BB13" s="138">
        <v>305</v>
      </c>
      <c r="BC13" s="138">
        <v>285</v>
      </c>
      <c r="BD13" s="138">
        <v>305</v>
      </c>
      <c r="BE13" s="138">
        <v>284</v>
      </c>
      <c r="BF13" s="138">
        <v>289.81299999999999</v>
      </c>
      <c r="BG13" s="138">
        <v>255.8872903330878</v>
      </c>
      <c r="BH13" s="138">
        <v>142.881</v>
      </c>
      <c r="BI13" s="138">
        <v>24.123565300067376</v>
      </c>
      <c r="BJ13" s="138">
        <v>12.22461096189574</v>
      </c>
      <c r="BK13" s="138">
        <v>0</v>
      </c>
      <c r="BL13" s="138">
        <v>0</v>
      </c>
      <c r="BM13" s="138">
        <v>0</v>
      </c>
      <c r="BN13" s="138">
        <v>0</v>
      </c>
      <c r="BO13" s="138">
        <v>0</v>
      </c>
      <c r="BP13" s="138">
        <v>0</v>
      </c>
      <c r="BQ13" s="138">
        <v>0</v>
      </c>
      <c r="BR13" s="138">
        <v>0</v>
      </c>
      <c r="BS13" s="138">
        <v>0</v>
      </c>
      <c r="BT13" s="138">
        <v>0</v>
      </c>
      <c r="BU13" s="138">
        <v>0</v>
      </c>
      <c r="BV13" s="138">
        <v>0</v>
      </c>
      <c r="BW13" s="138">
        <v>0</v>
      </c>
      <c r="BX13" s="138">
        <v>0</v>
      </c>
      <c r="BY13" s="138">
        <v>0</v>
      </c>
      <c r="BZ13" s="138">
        <v>0</v>
      </c>
      <c r="CA13" s="138">
        <v>0</v>
      </c>
      <c r="CB13" s="138">
        <v>0</v>
      </c>
      <c r="CC13" s="139">
        <v>0</v>
      </c>
    </row>
    <row r="14" spans="1:81" x14ac:dyDescent="0.4">
      <c r="A14" s="132"/>
      <c r="B14" s="49" t="s">
        <v>326</v>
      </c>
      <c r="C14" s="209" t="s">
        <v>218</v>
      </c>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v>9.1014969282685811</v>
      </c>
      <c r="AI14" s="138">
        <v>11.640236243555856</v>
      </c>
      <c r="AJ14" s="138">
        <v>13.630234353478913</v>
      </c>
      <c r="AK14" s="138">
        <v>15.590189419879557</v>
      </c>
      <c r="AL14" s="138">
        <v>17.539349755901764</v>
      </c>
      <c r="AM14" s="138">
        <v>18.772171160752329</v>
      </c>
      <c r="AN14" s="138">
        <v>18.932891833284359</v>
      </c>
      <c r="AO14" s="138">
        <v>19.456935976129234</v>
      </c>
      <c r="AP14" s="138">
        <v>20.544119957107366</v>
      </c>
      <c r="AQ14" s="138">
        <v>21.373524682261195</v>
      </c>
      <c r="AR14" s="138">
        <v>22.393906028598739</v>
      </c>
      <c r="AS14" s="138">
        <v>23.906947632296195</v>
      </c>
      <c r="AT14" s="138">
        <v>26.429268414933048</v>
      </c>
      <c r="AU14" s="138">
        <v>30.590785383135724</v>
      </c>
      <c r="AV14" s="138">
        <v>1.9676571350371104</v>
      </c>
      <c r="AW14" s="138">
        <v>0</v>
      </c>
      <c r="AX14" s="138">
        <v>0</v>
      </c>
      <c r="AY14" s="138">
        <v>0</v>
      </c>
      <c r="AZ14" s="138">
        <v>0</v>
      </c>
      <c r="BA14" s="138">
        <v>0</v>
      </c>
      <c r="BB14" s="138">
        <v>0</v>
      </c>
      <c r="BC14" s="138">
        <v>0</v>
      </c>
      <c r="BD14" s="138">
        <v>0</v>
      </c>
      <c r="BE14" s="138">
        <v>0</v>
      </c>
      <c r="BF14" s="138">
        <v>0</v>
      </c>
      <c r="BG14" s="138">
        <v>0</v>
      </c>
      <c r="BH14" s="138">
        <v>0</v>
      </c>
      <c r="BI14" s="138">
        <v>0</v>
      </c>
      <c r="BJ14" s="138">
        <v>0</v>
      </c>
      <c r="BK14" s="138">
        <v>0</v>
      </c>
      <c r="BL14" s="138">
        <v>0</v>
      </c>
      <c r="BM14" s="138">
        <v>0</v>
      </c>
      <c r="BN14" s="138">
        <v>0</v>
      </c>
      <c r="BO14" s="138">
        <v>0</v>
      </c>
      <c r="BP14" s="138">
        <v>0</v>
      </c>
      <c r="BQ14" s="138">
        <v>0</v>
      </c>
      <c r="BR14" s="138">
        <v>0</v>
      </c>
      <c r="BS14" s="138">
        <v>0</v>
      </c>
      <c r="BT14" s="138">
        <v>0</v>
      </c>
      <c r="BU14" s="138">
        <v>0</v>
      </c>
      <c r="BV14" s="138">
        <v>0</v>
      </c>
      <c r="BW14" s="138">
        <v>0</v>
      </c>
      <c r="BX14" s="138">
        <v>0</v>
      </c>
      <c r="BY14" s="138">
        <v>0</v>
      </c>
      <c r="BZ14" s="138">
        <v>0</v>
      </c>
      <c r="CA14" s="138">
        <v>0</v>
      </c>
      <c r="CB14" s="138">
        <v>0</v>
      </c>
      <c r="CC14" s="139">
        <v>0</v>
      </c>
    </row>
    <row r="15" spans="1:81" x14ac:dyDescent="0.4">
      <c r="A15" s="132"/>
      <c r="B15" s="49" t="s">
        <v>276</v>
      </c>
      <c r="C15" s="209" t="s">
        <v>218</v>
      </c>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2.5999999999999999E-2</v>
      </c>
      <c r="AX15" s="138">
        <v>1.7000000000000001E-2</v>
      </c>
      <c r="AY15" s="138">
        <v>0</v>
      </c>
      <c r="AZ15" s="138">
        <v>8.9999999999999993E-3</v>
      </c>
      <c r="BA15" s="138">
        <v>1.2E-2</v>
      </c>
      <c r="BB15" s="138">
        <v>0</v>
      </c>
      <c r="BC15" s="138">
        <v>0.06</v>
      </c>
      <c r="BD15" s="138">
        <v>60.734000000000002</v>
      </c>
      <c r="BE15" s="138">
        <v>6.5244999999999997</v>
      </c>
      <c r="BF15" s="138">
        <v>0.56799999999999995</v>
      </c>
      <c r="BG15" s="138">
        <v>0.47799999999999998</v>
      </c>
      <c r="BH15" s="138">
        <v>0.42899999999999999</v>
      </c>
      <c r="BI15" s="138">
        <v>0.5</v>
      </c>
      <c r="BJ15" s="138">
        <v>0.38900000000000001</v>
      </c>
      <c r="BK15" s="138">
        <v>0.2</v>
      </c>
      <c r="BL15" s="138">
        <v>0</v>
      </c>
      <c r="BM15" s="138">
        <v>0.29149999999999998</v>
      </c>
      <c r="BN15" s="138">
        <v>9.1499999999999998E-2</v>
      </c>
      <c r="BO15" s="138">
        <v>0</v>
      </c>
      <c r="BP15" s="138">
        <v>0</v>
      </c>
      <c r="BQ15" s="138">
        <v>2.1110000000001961E-4</v>
      </c>
      <c r="BR15" s="138">
        <v>9.9999999999999978E-2</v>
      </c>
      <c r="BS15" s="138">
        <v>0.24</v>
      </c>
      <c r="BT15" s="138">
        <v>0.24</v>
      </c>
      <c r="BU15" s="138">
        <v>0.36</v>
      </c>
      <c r="BV15" s="138">
        <v>0.19999999999999996</v>
      </c>
      <c r="BW15" s="138">
        <v>0.3</v>
      </c>
      <c r="BX15" s="138">
        <v>0.36</v>
      </c>
      <c r="BY15" s="138">
        <v>0.24</v>
      </c>
      <c r="BZ15" s="138">
        <v>0.24</v>
      </c>
      <c r="CA15" s="138">
        <v>0.24</v>
      </c>
      <c r="CB15" s="138">
        <v>0.24</v>
      </c>
      <c r="CC15" s="139">
        <v>0.24</v>
      </c>
    </row>
    <row r="16" spans="1:81" ht="24.75" customHeight="1" x14ac:dyDescent="0.4">
      <c r="A16" s="132"/>
      <c r="B16" s="93" t="s">
        <v>327</v>
      </c>
      <c r="C16" s="209"/>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f t="shared" ref="AH16:CC16" si="0">SUM(AH6:AH15)</f>
        <v>2140.2302398240954</v>
      </c>
      <c r="AI16" s="51">
        <f t="shared" si="0"/>
        <v>3195.4036116683205</v>
      </c>
      <c r="AJ16" s="51">
        <f t="shared" si="0"/>
        <v>3481.6023161308885</v>
      </c>
      <c r="AK16" s="51">
        <f t="shared" si="0"/>
        <v>4114.9635010235579</v>
      </c>
      <c r="AL16" s="51">
        <f t="shared" si="0"/>
        <v>4634.0142418760124</v>
      </c>
      <c r="AM16" s="51">
        <f t="shared" si="0"/>
        <v>5128.0436409009999</v>
      </c>
      <c r="AN16" s="51">
        <f t="shared" si="0"/>
        <v>5573.5994938701278</v>
      </c>
      <c r="AO16" s="51">
        <f t="shared" si="0"/>
        <v>5941.7182276070989</v>
      </c>
      <c r="AP16" s="51">
        <f t="shared" si="0"/>
        <v>6099.8808325284717</v>
      </c>
      <c r="AQ16" s="51">
        <f t="shared" si="0"/>
        <v>6265.4553240804171</v>
      </c>
      <c r="AR16" s="51">
        <f t="shared" si="0"/>
        <v>6351.8234230750713</v>
      </c>
      <c r="AS16" s="51">
        <f t="shared" si="0"/>
        <v>6531.730790354577</v>
      </c>
      <c r="AT16" s="51">
        <f t="shared" si="0"/>
        <v>6864.5773705436104</v>
      </c>
      <c r="AU16" s="51">
        <f t="shared" si="0"/>
        <v>8081.0507873405804</v>
      </c>
      <c r="AV16" s="51">
        <f t="shared" si="0"/>
        <v>9294.1511629693741</v>
      </c>
      <c r="AW16" s="51">
        <f t="shared" si="0"/>
        <v>10170.602145994048</v>
      </c>
      <c r="AX16" s="51">
        <f t="shared" si="0"/>
        <v>10304.518169157031</v>
      </c>
      <c r="AY16" s="51">
        <f t="shared" si="0"/>
        <v>10698.02534231452</v>
      </c>
      <c r="AZ16" s="51">
        <f t="shared" si="0"/>
        <v>11060.411199032971</v>
      </c>
      <c r="BA16" s="51">
        <f t="shared" si="0"/>
        <v>11191.470568894629</v>
      </c>
      <c r="BB16" s="51">
        <f t="shared" si="0"/>
        <v>11462.957930880082</v>
      </c>
      <c r="BC16" s="51">
        <f t="shared" si="0"/>
        <v>12482.486571392403</v>
      </c>
      <c r="BD16" s="51">
        <f t="shared" si="0"/>
        <v>12579.086615294387</v>
      </c>
      <c r="BE16" s="51">
        <f t="shared" si="0"/>
        <v>13086.047671190972</v>
      </c>
      <c r="BF16" s="51">
        <f t="shared" si="0"/>
        <v>13654.315129659999</v>
      </c>
      <c r="BG16" s="51">
        <f t="shared" si="0"/>
        <v>4802.7443435502455</v>
      </c>
      <c r="BH16" s="51">
        <f t="shared" si="0"/>
        <v>4263.4400000000005</v>
      </c>
      <c r="BI16" s="51">
        <f t="shared" si="0"/>
        <v>3474.3883622779058</v>
      </c>
      <c r="BJ16" s="51">
        <f t="shared" si="0"/>
        <v>3035.3044847562924</v>
      </c>
      <c r="BK16" s="51">
        <f t="shared" si="0"/>
        <v>2777.5366963541719</v>
      </c>
      <c r="BL16" s="51">
        <f t="shared" si="0"/>
        <v>2561.6293883814528</v>
      </c>
      <c r="BM16" s="51">
        <f t="shared" si="0"/>
        <v>2069.3648479653116</v>
      </c>
      <c r="BN16" s="51">
        <f t="shared" si="0"/>
        <v>1853.5156563857013</v>
      </c>
      <c r="BO16" s="51">
        <f t="shared" si="0"/>
        <v>1765.7742885330194</v>
      </c>
      <c r="BP16" s="51">
        <f t="shared" si="0"/>
        <v>1682.9105468621642</v>
      </c>
      <c r="BQ16" s="51">
        <f t="shared" si="0"/>
        <v>1635.5663497088376</v>
      </c>
      <c r="BR16" s="51">
        <f t="shared" si="0"/>
        <v>1836.8957664640081</v>
      </c>
      <c r="BS16" s="51">
        <f t="shared" si="0"/>
        <v>1915.1738924102121</v>
      </c>
      <c r="BT16" s="51">
        <f t="shared" si="0"/>
        <v>1956.3863700215895</v>
      </c>
      <c r="BU16" s="51">
        <f t="shared" si="0"/>
        <v>2008.0498251361175</v>
      </c>
      <c r="BV16" s="51">
        <f t="shared" si="0"/>
        <v>2147.0047576684988</v>
      </c>
      <c r="BW16" s="51">
        <f t="shared" si="0"/>
        <v>2317.1199886614718</v>
      </c>
      <c r="BX16" s="51">
        <f t="shared" si="0"/>
        <v>2293.9873894454117</v>
      </c>
      <c r="BY16" s="51">
        <f t="shared" si="0"/>
        <v>2458.1868555031274</v>
      </c>
      <c r="BZ16" s="51">
        <f t="shared" si="0"/>
        <v>2661.5013507713952</v>
      </c>
      <c r="CA16" s="51">
        <f t="shared" si="0"/>
        <v>2833.1675236537444</v>
      </c>
      <c r="CB16" s="51">
        <f t="shared" si="0"/>
        <v>3011.1042170060123</v>
      </c>
      <c r="CC16" s="52">
        <f t="shared" si="0"/>
        <v>3143.7088338683616</v>
      </c>
    </row>
    <row r="17" spans="1:81" x14ac:dyDescent="0.4">
      <c r="A17" s="132"/>
      <c r="B17" s="210" t="s">
        <v>328</v>
      </c>
      <c r="C17" s="209"/>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f t="shared" ref="AH17:CC17" si="1">AH16-SUM(AH9:AH13,AH7)</f>
        <v>38.212009057648629</v>
      </c>
      <c r="AI17" s="51">
        <f t="shared" si="1"/>
        <v>45.18982913770833</v>
      </c>
      <c r="AJ17" s="51">
        <f t="shared" si="1"/>
        <v>53.999241405613702</v>
      </c>
      <c r="AK17" s="51">
        <f t="shared" si="1"/>
        <v>62.342414539001766</v>
      </c>
      <c r="AL17" s="51">
        <f t="shared" si="1"/>
        <v>71.859541551320035</v>
      </c>
      <c r="AM17" s="51">
        <f t="shared" si="1"/>
        <v>78.647272916769907</v>
      </c>
      <c r="AN17" s="51">
        <f t="shared" si="1"/>
        <v>84.034886228206233</v>
      </c>
      <c r="AO17" s="51">
        <f t="shared" si="1"/>
        <v>93.67593732937803</v>
      </c>
      <c r="AP17" s="51">
        <f t="shared" si="1"/>
        <v>100.99402633497175</v>
      </c>
      <c r="AQ17" s="51">
        <f t="shared" si="1"/>
        <v>111.38888622317154</v>
      </c>
      <c r="AR17" s="51">
        <f t="shared" si="1"/>
        <v>119.7409744551469</v>
      </c>
      <c r="AS17" s="51">
        <f t="shared" si="1"/>
        <v>130.07975711499967</v>
      </c>
      <c r="AT17" s="51">
        <f t="shared" si="1"/>
        <v>151.29442329670837</v>
      </c>
      <c r="AU17" s="51">
        <f t="shared" si="1"/>
        <v>183.10452084153349</v>
      </c>
      <c r="AV17" s="51">
        <f t="shared" si="1"/>
        <v>233.44177379818211</v>
      </c>
      <c r="AW17" s="51">
        <f t="shared" si="1"/>
        <v>325.23502588180236</v>
      </c>
      <c r="AX17" s="51">
        <f t="shared" si="1"/>
        <v>365.15245224968749</v>
      </c>
      <c r="AY17" s="51">
        <f t="shared" si="1"/>
        <v>437.39160512525268</v>
      </c>
      <c r="AZ17" s="51">
        <f t="shared" si="1"/>
        <v>443.2712419182335</v>
      </c>
      <c r="BA17" s="51">
        <f t="shared" si="1"/>
        <v>488.62375918926773</v>
      </c>
      <c r="BB17" s="51">
        <f t="shared" si="1"/>
        <v>528.58293270579088</v>
      </c>
      <c r="BC17" s="51">
        <f t="shared" si="1"/>
        <v>566.42950568822016</v>
      </c>
      <c r="BD17" s="51">
        <f t="shared" si="1"/>
        <v>667.76598548293805</v>
      </c>
      <c r="BE17" s="51">
        <f t="shared" si="1"/>
        <v>680.1479455225126</v>
      </c>
      <c r="BF17" s="51">
        <f t="shared" si="1"/>
        <v>762.79799999999886</v>
      </c>
      <c r="BG17" s="51">
        <f t="shared" si="1"/>
        <v>794.02521823565667</v>
      </c>
      <c r="BH17" s="51">
        <f t="shared" si="1"/>
        <v>842.55900000000065</v>
      </c>
      <c r="BI17" s="51">
        <f t="shared" si="1"/>
        <v>924.26479697783861</v>
      </c>
      <c r="BJ17" s="51">
        <f t="shared" si="1"/>
        <v>973.07987379439646</v>
      </c>
      <c r="BK17" s="51">
        <f t="shared" si="1"/>
        <v>1040.0247158707191</v>
      </c>
      <c r="BL17" s="51">
        <f t="shared" si="1"/>
        <v>1105.9393085337213</v>
      </c>
      <c r="BM17" s="51">
        <f t="shared" si="1"/>
        <v>1192.3924182195146</v>
      </c>
      <c r="BN17" s="51">
        <f t="shared" si="1"/>
        <v>1220.2959423261623</v>
      </c>
      <c r="BO17" s="51">
        <f t="shared" si="1"/>
        <v>1314.7165739259212</v>
      </c>
      <c r="BP17" s="51">
        <f t="shared" si="1"/>
        <v>1390.6353122046253</v>
      </c>
      <c r="BQ17" s="51">
        <f t="shared" si="1"/>
        <v>1463.3916564663691</v>
      </c>
      <c r="BR17" s="51">
        <f t="shared" si="1"/>
        <v>1717.4043496814249</v>
      </c>
      <c r="BS17" s="51">
        <f t="shared" si="1"/>
        <v>1834.9490892979175</v>
      </c>
      <c r="BT17" s="51">
        <f t="shared" si="1"/>
        <v>1897.2120008984343</v>
      </c>
      <c r="BU17" s="51">
        <f t="shared" si="1"/>
        <v>1965.4420231168197</v>
      </c>
      <c r="BV17" s="51">
        <f t="shared" si="1"/>
        <v>2114.3233711450694</v>
      </c>
      <c r="BW17" s="51">
        <f t="shared" si="1"/>
        <v>2299.4628969686623</v>
      </c>
      <c r="BX17" s="51">
        <f t="shared" si="1"/>
        <v>2283.2097072802899</v>
      </c>
      <c r="BY17" s="51">
        <f t="shared" si="1"/>
        <v>2451.6368116180342</v>
      </c>
      <c r="BZ17" s="51">
        <f t="shared" si="1"/>
        <v>2657.580987180153</v>
      </c>
      <c r="CA17" s="51">
        <f t="shared" si="1"/>
        <v>2830.9053158439729</v>
      </c>
      <c r="CB17" s="51">
        <f t="shared" si="1"/>
        <v>3009.7804129078986</v>
      </c>
      <c r="CC17" s="52">
        <f t="shared" si="1"/>
        <v>3143.211282353745</v>
      </c>
    </row>
    <row r="18" spans="1:81" ht="12.75" customHeight="1" x14ac:dyDescent="0.4">
      <c r="A18" s="132"/>
      <c r="B18" s="210"/>
      <c r="C18" s="209"/>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2"/>
    </row>
    <row r="19" spans="1:81" ht="27" customHeight="1" x14ac:dyDescent="0.4">
      <c r="A19" s="132"/>
      <c r="B19" s="93" t="s">
        <v>329</v>
      </c>
      <c r="C19" s="209"/>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9"/>
    </row>
    <row r="20" spans="1:81" x14ac:dyDescent="0.4">
      <c r="A20" s="132"/>
      <c r="B20" s="67" t="s">
        <v>217</v>
      </c>
      <c r="C20" s="209" t="s">
        <v>218</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v>4.7691617500000003</v>
      </c>
      <c r="BR20" s="138">
        <v>6.040064700000003</v>
      </c>
      <c r="BS20" s="138">
        <v>6.9357352999999913</v>
      </c>
      <c r="BT20" s="138">
        <v>7.3484010500000174</v>
      </c>
      <c r="BU20" s="138">
        <v>8.2211221899999884</v>
      </c>
      <c r="BV20" s="138">
        <v>9.1482867099999936</v>
      </c>
      <c r="BW20" s="138">
        <v>10.039949220000004</v>
      </c>
      <c r="BX20" s="138">
        <v>10.623631461061599</v>
      </c>
      <c r="BY20" s="138">
        <v>11.224071033452583</v>
      </c>
      <c r="BZ20" s="138">
        <v>11.940584630956959</v>
      </c>
      <c r="CA20" s="138">
        <v>12.749763442131266</v>
      </c>
      <c r="CB20" s="138">
        <v>13.513016333341785</v>
      </c>
      <c r="CC20" s="139">
        <v>14.337197402787091</v>
      </c>
    </row>
    <row r="21" spans="1:81" x14ac:dyDescent="0.4">
      <c r="A21" s="132"/>
      <c r="B21" s="49" t="s">
        <v>219</v>
      </c>
      <c r="C21" s="209" t="s">
        <v>218</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v>47.094339622641513</v>
      </c>
      <c r="AI21" s="138">
        <v>56.833456698741671</v>
      </c>
      <c r="AJ21" s="138">
        <v>70.134664795816093</v>
      </c>
      <c r="AK21" s="138">
        <v>89.996179088375442</v>
      </c>
      <c r="AL21" s="138">
        <v>107.5668620138519</v>
      </c>
      <c r="AM21" s="138">
        <v>131.12117688103268</v>
      </c>
      <c r="AN21" s="138">
        <v>148.84093337854017</v>
      </c>
      <c r="AO21" s="138">
        <v>171.82790159378595</v>
      </c>
      <c r="AP21" s="138">
        <v>194.35447124132716</v>
      </c>
      <c r="AQ21" s="138">
        <v>218.41677683791443</v>
      </c>
      <c r="AR21" s="138">
        <v>236.30305082986754</v>
      </c>
      <c r="AS21" s="138">
        <v>267.54749990048106</v>
      </c>
      <c r="AT21" s="138">
        <v>311.34100986175179</v>
      </c>
      <c r="AU21" s="138">
        <v>365.16189983173882</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9">
        <v>0</v>
      </c>
    </row>
    <row r="22" spans="1:81" x14ac:dyDescent="0.4">
      <c r="A22" s="132"/>
      <c r="B22" s="49" t="s">
        <v>220</v>
      </c>
      <c r="C22" s="20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f t="shared" ref="AH22:CC22" si="2">SUM(AH23:AH25)</f>
        <v>433.19637841651365</v>
      </c>
      <c r="AI22" s="138">
        <f t="shared" si="2"/>
        <v>491.69011230548637</v>
      </c>
      <c r="AJ22" s="138">
        <f t="shared" si="2"/>
        <v>556.78557678919367</v>
      </c>
      <c r="AK22" s="138">
        <f t="shared" si="2"/>
        <v>602.69066695632307</v>
      </c>
      <c r="AL22" s="138">
        <f t="shared" si="2"/>
        <v>638.92866433160452</v>
      </c>
      <c r="AM22" s="138">
        <f t="shared" si="2"/>
        <v>676.46664247621209</v>
      </c>
      <c r="AN22" s="138">
        <f t="shared" si="2"/>
        <v>690.46052004690171</v>
      </c>
      <c r="AO22" s="138">
        <f t="shared" si="2"/>
        <v>700.08555842769397</v>
      </c>
      <c r="AP22" s="138">
        <f t="shared" si="2"/>
        <v>724.45946224287422</v>
      </c>
      <c r="AQ22" s="138">
        <f t="shared" si="2"/>
        <v>734.90769715392037</v>
      </c>
      <c r="AR22" s="138">
        <f t="shared" si="2"/>
        <v>742.36020250581066</v>
      </c>
      <c r="AS22" s="138">
        <f t="shared" si="2"/>
        <v>730.13111097207798</v>
      </c>
      <c r="AT22" s="138">
        <f t="shared" si="2"/>
        <v>775.26191022330795</v>
      </c>
      <c r="AU22" s="138">
        <f t="shared" si="2"/>
        <v>863.60627344005002</v>
      </c>
      <c r="AV22" s="138">
        <f t="shared" si="2"/>
        <v>852.2527553950282</v>
      </c>
      <c r="AW22" s="138">
        <f t="shared" si="2"/>
        <v>873.20359314762982</v>
      </c>
      <c r="AX22" s="138">
        <f t="shared" si="2"/>
        <v>859.06318218085562</v>
      </c>
      <c r="AY22" s="138">
        <f t="shared" si="2"/>
        <v>851.731324624629</v>
      </c>
      <c r="AZ22" s="138">
        <f t="shared" si="2"/>
        <v>829.88126142015744</v>
      </c>
      <c r="BA22" s="138">
        <f t="shared" si="2"/>
        <v>847.58109511712473</v>
      </c>
      <c r="BB22" s="138">
        <f t="shared" si="2"/>
        <v>839.89658660323107</v>
      </c>
      <c r="BC22" s="138">
        <f t="shared" si="2"/>
        <v>872.56183395470418</v>
      </c>
      <c r="BD22" s="138">
        <f t="shared" si="2"/>
        <v>865.87408814187211</v>
      </c>
      <c r="BE22" s="138">
        <f t="shared" si="2"/>
        <v>975.0571849050001</v>
      </c>
      <c r="BF22" s="138">
        <f t="shared" si="2"/>
        <v>958.2172410367499</v>
      </c>
      <c r="BG22" s="138">
        <f t="shared" si="2"/>
        <v>884.55214787227749</v>
      </c>
      <c r="BH22" s="138">
        <f t="shared" si="2"/>
        <v>804.2732521245</v>
      </c>
      <c r="BI22" s="138">
        <f t="shared" si="2"/>
        <v>764.43906345325001</v>
      </c>
      <c r="BJ22" s="138">
        <f t="shared" si="2"/>
        <v>698.14931705625008</v>
      </c>
      <c r="BK22" s="138">
        <f t="shared" si="2"/>
        <v>657.23492130667955</v>
      </c>
      <c r="BL22" s="138">
        <f t="shared" si="2"/>
        <v>609.35377852930276</v>
      </c>
      <c r="BM22" s="138">
        <f t="shared" si="2"/>
        <v>598.15693215526335</v>
      </c>
      <c r="BN22" s="138">
        <f t="shared" si="2"/>
        <v>563.29060795511202</v>
      </c>
      <c r="BO22" s="138">
        <f t="shared" si="2"/>
        <v>556.61229230695847</v>
      </c>
      <c r="BP22" s="138">
        <f t="shared" si="2"/>
        <v>564.26172678124692</v>
      </c>
      <c r="BQ22" s="138">
        <f t="shared" si="2"/>
        <v>563.72247188354766</v>
      </c>
      <c r="BR22" s="138">
        <f t="shared" si="2"/>
        <v>558.3774162769223</v>
      </c>
      <c r="BS22" s="138">
        <f t="shared" si="2"/>
        <v>562.103048365684</v>
      </c>
      <c r="BT22" s="138">
        <f t="shared" si="2"/>
        <v>552.47871435148681</v>
      </c>
      <c r="BU22" s="138">
        <f t="shared" si="2"/>
        <v>499.30094930620544</v>
      </c>
      <c r="BV22" s="138">
        <f t="shared" si="2"/>
        <v>461.68818435114184</v>
      </c>
      <c r="BW22" s="138">
        <f t="shared" si="2"/>
        <v>505.25759415667699</v>
      </c>
      <c r="BX22" s="138">
        <f t="shared" si="2"/>
        <v>496.18306416536001</v>
      </c>
      <c r="BY22" s="138">
        <f t="shared" si="2"/>
        <v>392.83596510444647</v>
      </c>
      <c r="BZ22" s="138">
        <f t="shared" si="2"/>
        <v>357.17623316649087</v>
      </c>
      <c r="CA22" s="138">
        <f t="shared" si="2"/>
        <v>298.67522869350705</v>
      </c>
      <c r="CB22" s="138">
        <f t="shared" si="2"/>
        <v>279.36053015676686</v>
      </c>
      <c r="CC22" s="139">
        <f t="shared" si="2"/>
        <v>263.29764545080695</v>
      </c>
    </row>
    <row r="23" spans="1:81" x14ac:dyDescent="0.4">
      <c r="A23" s="132"/>
      <c r="B23" s="65" t="s">
        <v>330</v>
      </c>
      <c r="C23" s="209" t="s">
        <v>221</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c r="BD23" s="138">
        <v>0</v>
      </c>
      <c r="BE23" s="138">
        <v>0</v>
      </c>
      <c r="BF23" s="138">
        <v>0</v>
      </c>
      <c r="BG23" s="138">
        <v>0</v>
      </c>
      <c r="BH23" s="138">
        <v>0</v>
      </c>
      <c r="BI23" s="138">
        <v>0</v>
      </c>
      <c r="BJ23" s="138">
        <v>0</v>
      </c>
      <c r="BK23" s="138">
        <v>0</v>
      </c>
      <c r="BL23" s="138">
        <v>0</v>
      </c>
      <c r="BM23" s="138">
        <v>0</v>
      </c>
      <c r="BN23" s="138">
        <v>0</v>
      </c>
      <c r="BO23" s="138">
        <v>0</v>
      </c>
      <c r="BP23" s="138">
        <v>0</v>
      </c>
      <c r="BQ23" s="138">
        <v>0</v>
      </c>
      <c r="BR23" s="138">
        <v>0</v>
      </c>
      <c r="BS23" s="138">
        <v>0</v>
      </c>
      <c r="BT23" s="138">
        <v>0</v>
      </c>
      <c r="BU23" s="138">
        <v>109.92024563645997</v>
      </c>
      <c r="BV23" s="138">
        <v>184.96516445151136</v>
      </c>
      <c r="BW23" s="138">
        <v>222.14001544636565</v>
      </c>
      <c r="BX23" s="138">
        <v>258.25548926441417</v>
      </c>
      <c r="BY23" s="138">
        <v>224.63391270773855</v>
      </c>
      <c r="BZ23" s="138">
        <v>219.7140590567254</v>
      </c>
      <c r="CA23" s="138">
        <v>196.47024462094643</v>
      </c>
      <c r="CB23" s="138">
        <v>196.01550993800626</v>
      </c>
      <c r="CC23" s="139">
        <v>195.80950630427913</v>
      </c>
    </row>
    <row r="24" spans="1:81" x14ac:dyDescent="0.4">
      <c r="A24" s="132"/>
      <c r="B24" s="65" t="s">
        <v>331</v>
      </c>
      <c r="C24" s="209" t="s">
        <v>221</v>
      </c>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v>433.19637841651365</v>
      </c>
      <c r="AI24" s="138">
        <v>491.57804255409542</v>
      </c>
      <c r="AJ24" s="138">
        <v>554.82967264977924</v>
      </c>
      <c r="AK24" s="138">
        <v>597.63212258588965</v>
      </c>
      <c r="AL24" s="138">
        <v>630.14592004132612</v>
      </c>
      <c r="AM24" s="138">
        <v>661.919258538132</v>
      </c>
      <c r="AN24" s="138">
        <v>665.25957529428422</v>
      </c>
      <c r="AO24" s="138">
        <v>668.58081446977872</v>
      </c>
      <c r="AP24" s="138">
        <v>686.54822330144486</v>
      </c>
      <c r="AQ24" s="138">
        <v>687.83778406598583</v>
      </c>
      <c r="AR24" s="138">
        <v>683.46392070541924</v>
      </c>
      <c r="AS24" s="138">
        <v>656.05418789515488</v>
      </c>
      <c r="AT24" s="138">
        <v>683.68441738207923</v>
      </c>
      <c r="AU24" s="138">
        <v>746.31190271576043</v>
      </c>
      <c r="AV24" s="138">
        <v>720.91047448732343</v>
      </c>
      <c r="AW24" s="138">
        <v>722.98375426855523</v>
      </c>
      <c r="AX24" s="138">
        <v>701.70056148671415</v>
      </c>
      <c r="AY24" s="138">
        <v>683.57531623989541</v>
      </c>
      <c r="AZ24" s="138">
        <v>648.47078202168245</v>
      </c>
      <c r="BA24" s="138">
        <v>655.47438801712497</v>
      </c>
      <c r="BB24" s="138">
        <v>638.58108077177928</v>
      </c>
      <c r="BC24" s="138">
        <v>650.31584786041594</v>
      </c>
      <c r="BD24" s="138">
        <v>631.10693085508979</v>
      </c>
      <c r="BE24" s="138">
        <v>736.26207961364651</v>
      </c>
      <c r="BF24" s="138">
        <v>738.48558911616817</v>
      </c>
      <c r="BG24" s="138">
        <v>691.18314787227746</v>
      </c>
      <c r="BH24" s="138">
        <v>636.20925212450004</v>
      </c>
      <c r="BI24" s="138">
        <v>618.61569305871558</v>
      </c>
      <c r="BJ24" s="138">
        <v>572.93044173153885</v>
      </c>
      <c r="BK24" s="138">
        <v>547.30458607473906</v>
      </c>
      <c r="BL24" s="138">
        <v>515.55293311502305</v>
      </c>
      <c r="BM24" s="138">
        <v>512.88008897976067</v>
      </c>
      <c r="BN24" s="138">
        <v>492.72786275860085</v>
      </c>
      <c r="BO24" s="138">
        <v>489.66027087611786</v>
      </c>
      <c r="BP24" s="138">
        <v>502.77979164042989</v>
      </c>
      <c r="BQ24" s="138">
        <v>499.19309366482179</v>
      </c>
      <c r="BR24" s="138">
        <v>506.96691126187358</v>
      </c>
      <c r="BS24" s="138">
        <v>516.5294929940469</v>
      </c>
      <c r="BT24" s="138">
        <v>512.97957527602387</v>
      </c>
      <c r="BU24" s="138">
        <v>336.44911394526707</v>
      </c>
      <c r="BV24" s="138">
        <v>239.10587755384768</v>
      </c>
      <c r="BW24" s="138">
        <v>244.63117355759937</v>
      </c>
      <c r="BX24" s="138">
        <v>205.58420333654882</v>
      </c>
      <c r="BY24" s="138">
        <v>145.33702096508097</v>
      </c>
      <c r="BZ24" s="138">
        <v>118.775856749817</v>
      </c>
      <c r="CA24" s="138">
        <v>88.311454594237944</v>
      </c>
      <c r="CB24" s="138">
        <v>72.01527435765216</v>
      </c>
      <c r="CC24" s="139">
        <v>58.313944177682288</v>
      </c>
    </row>
    <row r="25" spans="1:81" x14ac:dyDescent="0.4">
      <c r="A25" s="132"/>
      <c r="B25" s="65" t="s">
        <v>332</v>
      </c>
      <c r="C25" s="209" t="s">
        <v>221</v>
      </c>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v>0</v>
      </c>
      <c r="AI25" s="138">
        <v>0.11206975139097579</v>
      </c>
      <c r="AJ25" s="138">
        <v>1.9559041394144265</v>
      </c>
      <c r="AK25" s="138">
        <v>5.0585443704334674</v>
      </c>
      <c r="AL25" s="138">
        <v>8.7827442902784227</v>
      </c>
      <c r="AM25" s="138">
        <v>14.547383938080046</v>
      </c>
      <c r="AN25" s="138">
        <v>25.200944752617477</v>
      </c>
      <c r="AO25" s="138">
        <v>31.504743957915213</v>
      </c>
      <c r="AP25" s="138">
        <v>37.911238941429318</v>
      </c>
      <c r="AQ25" s="138">
        <v>47.069913087934566</v>
      </c>
      <c r="AR25" s="138">
        <v>58.896281800391392</v>
      </c>
      <c r="AS25" s="138">
        <v>74.07692307692308</v>
      </c>
      <c r="AT25" s="138">
        <v>91.577492841228676</v>
      </c>
      <c r="AU25" s="138">
        <v>117.29437072428964</v>
      </c>
      <c r="AV25" s="138">
        <v>131.3422809077048</v>
      </c>
      <c r="AW25" s="138">
        <v>150.21983887907462</v>
      </c>
      <c r="AX25" s="138">
        <v>157.36262069414141</v>
      </c>
      <c r="AY25" s="138">
        <v>168.15600838473355</v>
      </c>
      <c r="AZ25" s="138">
        <v>181.41047939847496</v>
      </c>
      <c r="BA25" s="138">
        <v>192.10670709999971</v>
      </c>
      <c r="BB25" s="138">
        <v>201.31550583145179</v>
      </c>
      <c r="BC25" s="138">
        <v>222.24598609428827</v>
      </c>
      <c r="BD25" s="138">
        <v>234.76715728678226</v>
      </c>
      <c r="BE25" s="138">
        <v>238.79510529135356</v>
      </c>
      <c r="BF25" s="138">
        <v>219.73165192058175</v>
      </c>
      <c r="BG25" s="138">
        <v>193.369</v>
      </c>
      <c r="BH25" s="138">
        <v>168.06399999999999</v>
      </c>
      <c r="BI25" s="138">
        <v>145.82337039453446</v>
      </c>
      <c r="BJ25" s="138">
        <v>125.21887532471118</v>
      </c>
      <c r="BK25" s="138">
        <v>109.93033523194052</v>
      </c>
      <c r="BL25" s="138">
        <v>93.800845414279749</v>
      </c>
      <c r="BM25" s="138">
        <v>85.276843175502719</v>
      </c>
      <c r="BN25" s="138">
        <v>70.562745196511173</v>
      </c>
      <c r="BO25" s="138">
        <v>66.952021430840631</v>
      </c>
      <c r="BP25" s="138">
        <v>61.481935140817022</v>
      </c>
      <c r="BQ25" s="138">
        <v>64.529378218725824</v>
      </c>
      <c r="BR25" s="138">
        <v>51.410505015048706</v>
      </c>
      <c r="BS25" s="138">
        <v>45.57355537163707</v>
      </c>
      <c r="BT25" s="138">
        <v>39.499139075463006</v>
      </c>
      <c r="BU25" s="138">
        <v>52.931589724478364</v>
      </c>
      <c r="BV25" s="138">
        <v>37.617142345782852</v>
      </c>
      <c r="BW25" s="138">
        <v>38.486405152711995</v>
      </c>
      <c r="BX25" s="138">
        <v>32.34337156439706</v>
      </c>
      <c r="BY25" s="138">
        <v>22.865031431626974</v>
      </c>
      <c r="BZ25" s="138">
        <v>18.686317359948479</v>
      </c>
      <c r="CA25" s="138">
        <v>13.893529478322648</v>
      </c>
      <c r="CB25" s="138">
        <v>11.329745861108441</v>
      </c>
      <c r="CC25" s="139">
        <v>9.1741949688455531</v>
      </c>
    </row>
    <row r="26" spans="1:81" ht="25.5" customHeight="1" x14ac:dyDescent="0.4">
      <c r="A26" s="132"/>
      <c r="B26" s="67" t="s">
        <v>222</v>
      </c>
      <c r="C26" s="209" t="s">
        <v>218</v>
      </c>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v>4</v>
      </c>
      <c r="AI26" s="138">
        <v>4</v>
      </c>
      <c r="AJ26" s="138">
        <v>5</v>
      </c>
      <c r="AK26" s="138">
        <v>6</v>
      </c>
      <c r="AL26" s="138">
        <v>8</v>
      </c>
      <c r="AM26" s="138">
        <v>10</v>
      </c>
      <c r="AN26" s="138">
        <v>11</v>
      </c>
      <c r="AO26" s="138">
        <v>13</v>
      </c>
      <c r="AP26" s="138">
        <v>104</v>
      </c>
      <c r="AQ26" s="138">
        <v>183.72300000000001</v>
      </c>
      <c r="AR26" s="138">
        <v>173.41800000000001</v>
      </c>
      <c r="AS26" s="138">
        <v>183.63200000000001</v>
      </c>
      <c r="AT26" s="138">
        <v>208.02</v>
      </c>
      <c r="AU26" s="138">
        <v>269.96832117263904</v>
      </c>
      <c r="AV26" s="138">
        <v>327.97337600551521</v>
      </c>
      <c r="AW26" s="138">
        <v>419.73289899962754</v>
      </c>
      <c r="AX26" s="138">
        <v>500.04761254962028</v>
      </c>
      <c r="AY26" s="138">
        <v>586.19055781453687</v>
      </c>
      <c r="AZ26" s="138">
        <v>699.84472339379818</v>
      </c>
      <c r="BA26" s="138">
        <v>709.21133412100005</v>
      </c>
      <c r="BB26" s="138">
        <v>743.95880802719989</v>
      </c>
      <c r="BC26" s="138">
        <v>796.16035103942988</v>
      </c>
      <c r="BD26" s="138">
        <v>809.72477850657356</v>
      </c>
      <c r="BE26" s="138">
        <v>870.53092037570082</v>
      </c>
      <c r="BF26" s="138">
        <v>947.298</v>
      </c>
      <c r="BG26" s="138">
        <v>1017.4757964240732</v>
      </c>
      <c r="BH26" s="138">
        <v>1057.6289999999999</v>
      </c>
      <c r="BI26" s="138">
        <v>1113.5155272727516</v>
      </c>
      <c r="BJ26" s="138">
        <v>1142.0356692484781</v>
      </c>
      <c r="BK26" s="138">
        <v>1235.597033053456</v>
      </c>
      <c r="BL26" s="138">
        <v>1316.2793594178083</v>
      </c>
      <c r="BM26" s="138">
        <v>1446.1896739375136</v>
      </c>
      <c r="BN26" s="138">
        <v>1526.3989427992453</v>
      </c>
      <c r="BO26" s="138">
        <v>1691.4195913635774</v>
      </c>
      <c r="BP26" s="138">
        <v>1882.2267307552024</v>
      </c>
      <c r="BQ26" s="138">
        <v>2041.8053091705644</v>
      </c>
      <c r="BR26" s="138">
        <v>2274.4593787053836</v>
      </c>
      <c r="BS26" s="138">
        <v>2503.5602726161615</v>
      </c>
      <c r="BT26" s="138">
        <v>2626.7182223174623</v>
      </c>
      <c r="BU26" s="138">
        <v>2791.2308667358793</v>
      </c>
      <c r="BV26" s="138">
        <v>2855.414544307062</v>
      </c>
      <c r="BW26" s="138">
        <v>2913.5902691007077</v>
      </c>
      <c r="BX26" s="138">
        <v>3029.5322737027982</v>
      </c>
      <c r="BY26" s="138">
        <v>3165.1560067704154</v>
      </c>
      <c r="BZ26" s="138">
        <v>3424.8880623693817</v>
      </c>
      <c r="CA26" s="138">
        <v>3651.9012072137621</v>
      </c>
      <c r="CB26" s="138">
        <v>3888.0072553921095</v>
      </c>
      <c r="CC26" s="139">
        <v>4239.4217176167895</v>
      </c>
    </row>
    <row r="27" spans="1:81" x14ac:dyDescent="0.4">
      <c r="A27" s="132"/>
      <c r="B27" s="49" t="s">
        <v>333</v>
      </c>
      <c r="C27" s="209" t="s">
        <v>218</v>
      </c>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v>5</v>
      </c>
      <c r="AI27" s="138">
        <v>5</v>
      </c>
      <c r="AJ27" s="138">
        <v>5</v>
      </c>
      <c r="AK27" s="138">
        <v>6</v>
      </c>
      <c r="AL27" s="138">
        <v>6</v>
      </c>
      <c r="AM27" s="138">
        <v>6</v>
      </c>
      <c r="AN27" s="138">
        <v>6</v>
      </c>
      <c r="AO27" s="138">
        <v>7</v>
      </c>
      <c r="AP27" s="138">
        <v>8</v>
      </c>
      <c r="AQ27" s="138">
        <v>8.8689999999999998</v>
      </c>
      <c r="AR27" s="138">
        <v>8.6080000000000005</v>
      </c>
      <c r="AS27" s="138">
        <v>8.7669999999999995</v>
      </c>
      <c r="AT27" s="138">
        <v>9.3409999999999993</v>
      </c>
      <c r="AU27" s="138">
        <v>10.673999999999999</v>
      </c>
      <c r="AV27" s="138">
        <v>12.653</v>
      </c>
      <c r="AW27" s="138">
        <v>13.920999999999999</v>
      </c>
      <c r="AX27" s="138">
        <v>12.601000000000001</v>
      </c>
      <c r="AY27" s="138">
        <v>14.76</v>
      </c>
      <c r="AZ27" s="138">
        <v>15.439</v>
      </c>
      <c r="BA27" s="138">
        <v>15.775</v>
      </c>
      <c r="BB27" s="138">
        <v>16.065999999999999</v>
      </c>
      <c r="BC27" s="138">
        <v>16.123000000000001</v>
      </c>
      <c r="BD27" s="138">
        <v>16.222000000000001</v>
      </c>
      <c r="BE27" s="138">
        <v>16.353000000000002</v>
      </c>
      <c r="BF27" s="138">
        <v>17.187999999999999</v>
      </c>
      <c r="BG27" s="138">
        <v>18.536000000000001</v>
      </c>
      <c r="BH27" s="138">
        <v>19.21</v>
      </c>
      <c r="BI27" s="138">
        <v>19.115849999999998</v>
      </c>
      <c r="BJ27" s="138">
        <v>19.204647819795415</v>
      </c>
      <c r="BK27" s="138">
        <v>20.031813160000006</v>
      </c>
      <c r="BL27" s="138">
        <v>221.46612579999999</v>
      </c>
      <c r="BM27" s="138">
        <v>32.464226920000009</v>
      </c>
      <c r="BN27" s="138">
        <v>32.271541450000001</v>
      </c>
      <c r="BO27" s="138">
        <v>32.125320869999996</v>
      </c>
      <c r="BP27" s="138">
        <v>32.399299220000003</v>
      </c>
      <c r="BQ27" s="138">
        <v>32.151345900000003</v>
      </c>
      <c r="BR27" s="138">
        <v>33.293720609999951</v>
      </c>
      <c r="BS27" s="138">
        <v>35.653026229999981</v>
      </c>
      <c r="BT27" s="138">
        <v>33.09609677000001</v>
      </c>
      <c r="BU27" s="138">
        <v>33.166871430000008</v>
      </c>
      <c r="BV27" s="138">
        <v>32.413626989999997</v>
      </c>
      <c r="BW27" s="138">
        <v>34.793876396760858</v>
      </c>
      <c r="BX27" s="138">
        <v>35.994166094941654</v>
      </c>
      <c r="BY27" s="138">
        <v>37.030750676625217</v>
      </c>
      <c r="BZ27" s="138">
        <v>38.102271953566813</v>
      </c>
      <c r="CA27" s="138">
        <v>38.948683495106017</v>
      </c>
      <c r="CB27" s="138">
        <v>40.124139113855222</v>
      </c>
      <c r="CC27" s="139">
        <v>41.35542570012705</v>
      </c>
    </row>
    <row r="28" spans="1:81" x14ac:dyDescent="0.4">
      <c r="A28" s="132"/>
      <c r="B28" s="49" t="s">
        <v>226</v>
      </c>
      <c r="C28" s="209" t="s">
        <v>227</v>
      </c>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1.0505242386959734</v>
      </c>
      <c r="BK28" s="138">
        <v>1.210020167696229</v>
      </c>
      <c r="BL28" s="138">
        <v>65.657498991665165</v>
      </c>
      <c r="BM28" s="138">
        <v>104.33784553056645</v>
      </c>
      <c r="BN28" s="138">
        <v>168.59935978139674</v>
      </c>
      <c r="BO28" s="138">
        <v>50.836237693819029</v>
      </c>
      <c r="BP28" s="138">
        <v>57.975814953357627</v>
      </c>
      <c r="BQ28" s="138">
        <v>3.5522999812671952</v>
      </c>
      <c r="BR28" s="138">
        <v>4.8918161573086953</v>
      </c>
      <c r="BS28" s="138">
        <v>1.9109448262326334</v>
      </c>
      <c r="BT28" s="138">
        <v>1.6191328653303012</v>
      </c>
      <c r="BU28" s="138">
        <v>60.169977330027926</v>
      </c>
      <c r="BV28" s="138">
        <v>6.8648158354659987</v>
      </c>
      <c r="BW28" s="138">
        <v>-10.017308560382212</v>
      </c>
      <c r="BX28" s="138">
        <v>17.865753793423593</v>
      </c>
      <c r="BY28" s="138">
        <v>42.703907966170512</v>
      </c>
      <c r="BZ28" s="138">
        <v>43.074681059167659</v>
      </c>
      <c r="CA28" s="138">
        <v>43.276613541080337</v>
      </c>
      <c r="CB28" s="138">
        <v>48.319580359968242</v>
      </c>
      <c r="CC28" s="139">
        <v>49.227189651483073</v>
      </c>
    </row>
    <row r="29" spans="1:81" x14ac:dyDescent="0.4">
      <c r="A29" s="132"/>
      <c r="B29" s="49" t="s">
        <v>23</v>
      </c>
      <c r="C29" s="209" t="s">
        <v>227</v>
      </c>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v>196.93959001068183</v>
      </c>
      <c r="AI29" s="138">
        <v>227.75813604082006</v>
      </c>
      <c r="AJ29" s="138">
        <v>307.35323341022615</v>
      </c>
      <c r="AK29" s="138">
        <v>454.80552867942873</v>
      </c>
      <c r="AL29" s="138">
        <v>551.35929177961918</v>
      </c>
      <c r="AM29" s="138">
        <v>618.08662477447024</v>
      </c>
      <c r="AN29" s="138">
        <v>686.40222253039815</v>
      </c>
      <c r="AO29" s="138">
        <v>748.45588650300476</v>
      </c>
      <c r="AP29" s="138">
        <v>829.39150543190704</v>
      </c>
      <c r="AQ29" s="138">
        <v>862.81164007812663</v>
      </c>
      <c r="AR29" s="138">
        <v>604.86500000000012</v>
      </c>
      <c r="AS29" s="138">
        <v>763.36878807806625</v>
      </c>
      <c r="AT29" s="138">
        <v>960.69299999999987</v>
      </c>
      <c r="AU29" s="138">
        <v>733.84</v>
      </c>
      <c r="AV29" s="138">
        <v>968.37500000000023</v>
      </c>
      <c r="AW29" s="138">
        <v>998.42199999999991</v>
      </c>
      <c r="AX29" s="138">
        <v>1103.9621309999998</v>
      </c>
      <c r="AY29" s="138">
        <v>1197.1680269999999</v>
      </c>
      <c r="AZ29" s="138">
        <v>1275.5067700000002</v>
      </c>
      <c r="BA29" s="138">
        <v>1315.1345980000001</v>
      </c>
      <c r="BB29" s="138">
        <v>1327.6819739999989</v>
      </c>
      <c r="BC29" s="138">
        <v>1347.1518148446023</v>
      </c>
      <c r="BD29" s="138">
        <v>1345.1564549999996</v>
      </c>
      <c r="BE29" s="138">
        <v>1336.3771304102056</v>
      </c>
      <c r="BF29" s="138">
        <v>1403.0935666124119</v>
      </c>
      <c r="BG29" s="138">
        <v>1613.6138907605705</v>
      </c>
      <c r="BH29" s="138">
        <v>1728.4576144734931</v>
      </c>
      <c r="BI29" s="138">
        <v>1930.7936408840555</v>
      </c>
      <c r="BJ29" s="138">
        <v>1937.0327149637794</v>
      </c>
      <c r="BK29" s="138">
        <v>1980.0739629037901</v>
      </c>
      <c r="BL29" s="138">
        <v>2071.6184511615088</v>
      </c>
      <c r="BM29" s="138">
        <v>2457.9322396321481</v>
      </c>
      <c r="BN29" s="138">
        <v>2651.7587673972803</v>
      </c>
      <c r="BO29" s="138">
        <v>2691.2493936043297</v>
      </c>
      <c r="BP29" s="138">
        <v>2775.3624294480583</v>
      </c>
      <c r="BQ29" s="138"/>
      <c r="BR29" s="138"/>
      <c r="BS29" s="138"/>
      <c r="BT29" s="138"/>
      <c r="BU29" s="138"/>
      <c r="BV29" s="138"/>
      <c r="BW29" s="138"/>
      <c r="BX29" s="138"/>
      <c r="BY29" s="138"/>
      <c r="BZ29" s="138"/>
      <c r="CA29" s="138"/>
      <c r="CB29" s="138"/>
      <c r="CC29" s="139"/>
    </row>
    <row r="30" spans="1:81" x14ac:dyDescent="0.4">
      <c r="A30" s="132"/>
      <c r="B30" s="67" t="s">
        <v>229</v>
      </c>
      <c r="C30" s="209" t="s">
        <v>218</v>
      </c>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1236.2204590686167</v>
      </c>
      <c r="AW30" s="138">
        <v>1736.8250803346616</v>
      </c>
      <c r="AX30" s="138">
        <v>1938.6567415590337</v>
      </c>
      <c r="AY30" s="138">
        <v>2356.4150170875105</v>
      </c>
      <c r="AZ30" s="138">
        <v>2842.0259956222508</v>
      </c>
      <c r="BA30" s="138">
        <v>3091.4517961447359</v>
      </c>
      <c r="BB30" s="138">
        <v>3258.3114352948169</v>
      </c>
      <c r="BC30" s="138">
        <v>3408.5922572418208</v>
      </c>
      <c r="BD30" s="138">
        <v>3589.6378004004227</v>
      </c>
      <c r="BE30" s="138">
        <v>3861.7406212620726</v>
      </c>
      <c r="BF30" s="138">
        <v>4105.2438886240434</v>
      </c>
      <c r="BG30" s="138">
        <v>4388.6272675576192</v>
      </c>
      <c r="BH30" s="138">
        <v>4628.2520000000004</v>
      </c>
      <c r="BI30" s="138">
        <v>4869.6964021188787</v>
      </c>
      <c r="BJ30" s="138">
        <v>5122.9964421995737</v>
      </c>
      <c r="BK30" s="138">
        <v>5468.0760196496631</v>
      </c>
      <c r="BL30" s="138">
        <v>5799.6705914329377</v>
      </c>
      <c r="BM30" s="138">
        <v>6277.2924692415208</v>
      </c>
      <c r="BN30" s="138">
        <v>6456.118999717567</v>
      </c>
      <c r="BO30" s="138">
        <v>6899.7753096582774</v>
      </c>
      <c r="BP30" s="138">
        <v>7419.4275888724915</v>
      </c>
      <c r="BQ30" s="138">
        <v>7528.3277963936862</v>
      </c>
      <c r="BR30" s="138">
        <v>7070.966334335757</v>
      </c>
      <c r="BS30" s="138">
        <v>6632.0880013466494</v>
      </c>
      <c r="BT30" s="138">
        <v>5138.3005447814785</v>
      </c>
      <c r="BU30" s="138">
        <v>3571.9593185363819</v>
      </c>
      <c r="BV30" s="138">
        <v>2486.5805035497042</v>
      </c>
      <c r="BW30" s="138">
        <v>1622.3606203206748</v>
      </c>
      <c r="BX30" s="138">
        <v>851.54666833545684</v>
      </c>
      <c r="BY30" s="138">
        <v>675.91426791971162</v>
      </c>
      <c r="BZ30" s="138">
        <v>580.31769005615138</v>
      </c>
      <c r="CA30" s="138">
        <v>473.32090921042402</v>
      </c>
      <c r="CB30" s="138">
        <v>236.92686908536217</v>
      </c>
      <c r="CC30" s="139">
        <v>48.977990683508651</v>
      </c>
    </row>
    <row r="31" spans="1:81" ht="25.5" customHeight="1" x14ac:dyDescent="0.4">
      <c r="A31" s="132"/>
      <c r="B31" s="67" t="s">
        <v>230</v>
      </c>
      <c r="C31" s="209" t="s">
        <v>227</v>
      </c>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2.2234492408887951</v>
      </c>
      <c r="AW31" s="138">
        <v>5.5822256226005811</v>
      </c>
      <c r="AX31" s="138">
        <v>8.7937202146390998</v>
      </c>
      <c r="AY31" s="138">
        <v>15.09348924190571</v>
      </c>
      <c r="AZ31" s="138">
        <v>26.641703551977329</v>
      </c>
      <c r="BA31" s="138">
        <v>32.729292058207385</v>
      </c>
      <c r="BB31" s="138">
        <v>38.028335257869927</v>
      </c>
      <c r="BC31" s="138">
        <v>29.932078466664212</v>
      </c>
      <c r="BD31" s="138">
        <v>-6.0999999999999999E-2</v>
      </c>
      <c r="BE31" s="138">
        <v>-8.6436562195121955E-2</v>
      </c>
      <c r="BF31" s="138">
        <v>-0.14737339999999999</v>
      </c>
      <c r="BG31" s="138">
        <v>8.5208560000000017E-2</v>
      </c>
      <c r="BH31" s="138">
        <v>-2.9000000000000001E-2</v>
      </c>
      <c r="BI31" s="138">
        <v>0</v>
      </c>
      <c r="BJ31" s="138">
        <v>0</v>
      </c>
      <c r="BK31" s="138">
        <v>0</v>
      </c>
      <c r="BL31" s="138">
        <v>0</v>
      </c>
      <c r="BM31" s="138">
        <v>0</v>
      </c>
      <c r="BN31" s="138">
        <v>0</v>
      </c>
      <c r="BO31" s="138">
        <v>0</v>
      </c>
      <c r="BP31" s="138">
        <v>0</v>
      </c>
      <c r="BQ31" s="138">
        <v>0</v>
      </c>
      <c r="BR31" s="138">
        <v>0</v>
      </c>
      <c r="BS31" s="138">
        <v>0</v>
      </c>
      <c r="BT31" s="138">
        <v>0</v>
      </c>
      <c r="BU31" s="138">
        <v>0</v>
      </c>
      <c r="BV31" s="138">
        <v>0</v>
      </c>
      <c r="BW31" s="138">
        <v>0</v>
      </c>
      <c r="BX31" s="138">
        <v>0</v>
      </c>
      <c r="BY31" s="138">
        <v>0</v>
      </c>
      <c r="BZ31" s="138">
        <v>0</v>
      </c>
      <c r="CA31" s="138">
        <v>0</v>
      </c>
      <c r="CB31" s="138">
        <v>0</v>
      </c>
      <c r="CC31" s="139">
        <v>0</v>
      </c>
    </row>
    <row r="32" spans="1:81" x14ac:dyDescent="0.4">
      <c r="A32" s="132"/>
      <c r="B32" s="49" t="s">
        <v>231</v>
      </c>
      <c r="C32" s="209" t="s">
        <v>227</v>
      </c>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v>0</v>
      </c>
      <c r="AI32" s="138">
        <v>0</v>
      </c>
      <c r="AJ32" s="138">
        <v>0</v>
      </c>
      <c r="AK32" s="138">
        <v>0</v>
      </c>
      <c r="AL32" s="138">
        <v>0</v>
      </c>
      <c r="AM32" s="138">
        <v>0</v>
      </c>
      <c r="AN32" s="138">
        <v>0</v>
      </c>
      <c r="AO32" s="138">
        <v>0</v>
      </c>
      <c r="AP32" s="138">
        <v>0</v>
      </c>
      <c r="AQ32" s="138">
        <v>0</v>
      </c>
      <c r="AR32" s="138">
        <v>0</v>
      </c>
      <c r="AS32" s="138">
        <v>0</v>
      </c>
      <c r="AT32" s="138">
        <v>0</v>
      </c>
      <c r="AU32" s="138">
        <v>0</v>
      </c>
      <c r="AV32" s="138">
        <v>0</v>
      </c>
      <c r="AW32" s="138">
        <v>0</v>
      </c>
      <c r="AX32" s="138">
        <v>0</v>
      </c>
      <c r="AY32" s="138">
        <v>0</v>
      </c>
      <c r="AZ32" s="138">
        <v>0</v>
      </c>
      <c r="BA32" s="138">
        <v>0</v>
      </c>
      <c r="BB32" s="138">
        <v>0</v>
      </c>
      <c r="BC32" s="138">
        <v>0</v>
      </c>
      <c r="BD32" s="138">
        <v>0</v>
      </c>
      <c r="BE32" s="138">
        <v>6.8540000000000001</v>
      </c>
      <c r="BF32" s="138">
        <v>13.107519600000002</v>
      </c>
      <c r="BG32" s="138">
        <v>14.986460219999998</v>
      </c>
      <c r="BH32" s="138">
        <v>16.622024122071426</v>
      </c>
      <c r="BI32" s="138">
        <v>17.693564299999998</v>
      </c>
      <c r="BJ32" s="138">
        <v>19.498030839999998</v>
      </c>
      <c r="BK32" s="138">
        <v>20.507303</v>
      </c>
      <c r="BL32" s="138">
        <v>21.180479929999997</v>
      </c>
      <c r="BM32" s="138">
        <v>21.798681950000002</v>
      </c>
      <c r="BN32" s="138">
        <v>21.362664119999998</v>
      </c>
      <c r="BO32" s="138">
        <v>22.339751259999996</v>
      </c>
      <c r="BP32" s="138">
        <v>56.572572000000001</v>
      </c>
      <c r="BQ32" s="138">
        <v>176.393889</v>
      </c>
      <c r="BR32" s="138">
        <v>199.78361200000001</v>
      </c>
      <c r="BS32" s="138">
        <v>161</v>
      </c>
      <c r="BT32" s="138">
        <v>184</v>
      </c>
      <c r="BU32" s="138">
        <v>164</v>
      </c>
      <c r="BV32" s="138">
        <v>154</v>
      </c>
      <c r="BW32" s="138">
        <v>145</v>
      </c>
      <c r="BX32" s="138">
        <v>179.5</v>
      </c>
      <c r="BY32" s="138">
        <v>140</v>
      </c>
      <c r="BZ32" s="138">
        <v>140</v>
      </c>
      <c r="CA32" s="138">
        <v>140</v>
      </c>
      <c r="CB32" s="138">
        <v>140</v>
      </c>
      <c r="CC32" s="139">
        <v>140</v>
      </c>
    </row>
    <row r="33" spans="1:81" x14ac:dyDescent="0.4">
      <c r="A33" s="132"/>
      <c r="B33" s="49" t="s">
        <v>334</v>
      </c>
      <c r="C33" s="209" t="s">
        <v>227</v>
      </c>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v>0</v>
      </c>
      <c r="AI33" s="138">
        <v>0</v>
      </c>
      <c r="AJ33" s="138">
        <v>0</v>
      </c>
      <c r="AK33" s="138">
        <v>0</v>
      </c>
      <c r="AL33" s="138">
        <v>0</v>
      </c>
      <c r="AM33" s="138">
        <v>0</v>
      </c>
      <c r="AN33" s="138">
        <v>0</v>
      </c>
      <c r="AO33" s="138">
        <v>0</v>
      </c>
      <c r="AP33" s="138">
        <v>0</v>
      </c>
      <c r="AQ33" s="138">
        <v>0</v>
      </c>
      <c r="AR33" s="138">
        <v>0</v>
      </c>
      <c r="AS33" s="138">
        <v>0</v>
      </c>
      <c r="AT33" s="138">
        <v>0</v>
      </c>
      <c r="AU33" s="138">
        <v>0</v>
      </c>
      <c r="AV33" s="138">
        <v>0</v>
      </c>
      <c r="AW33" s="138">
        <v>0</v>
      </c>
      <c r="AX33" s="138">
        <v>0</v>
      </c>
      <c r="AY33" s="138">
        <v>0</v>
      </c>
      <c r="AZ33" s="138">
        <v>3.1930000000000001</v>
      </c>
      <c r="BA33" s="138">
        <v>23.582999999999998</v>
      </c>
      <c r="BB33" s="138">
        <v>32.392000000000003</v>
      </c>
      <c r="BC33" s="138">
        <v>27.45</v>
      </c>
      <c r="BD33" s="138">
        <v>4.1689999999999996</v>
      </c>
      <c r="BE33" s="138">
        <v>6.0000000000000001E-3</v>
      </c>
      <c r="BF33" s="138">
        <v>4.2999999999999997E-2</v>
      </c>
      <c r="BG33" s="138">
        <v>0</v>
      </c>
      <c r="BH33" s="138">
        <v>0</v>
      </c>
      <c r="BI33" s="138">
        <v>0</v>
      </c>
      <c r="BJ33" s="138">
        <v>0</v>
      </c>
      <c r="BK33" s="138">
        <v>0</v>
      </c>
      <c r="BL33" s="138">
        <v>0</v>
      </c>
      <c r="BM33" s="138">
        <v>0</v>
      </c>
      <c r="BN33" s="138">
        <v>0</v>
      </c>
      <c r="BO33" s="138">
        <v>0</v>
      </c>
      <c r="BP33" s="138">
        <v>0</v>
      </c>
      <c r="BQ33" s="138">
        <v>0</v>
      </c>
      <c r="BR33" s="138">
        <v>0</v>
      </c>
      <c r="BS33" s="138">
        <v>0</v>
      </c>
      <c r="BT33" s="138">
        <v>0</v>
      </c>
      <c r="BU33" s="138">
        <v>0</v>
      </c>
      <c r="BV33" s="138">
        <v>0</v>
      </c>
      <c r="BW33" s="138">
        <v>0</v>
      </c>
      <c r="BX33" s="138">
        <v>0</v>
      </c>
      <c r="BY33" s="138">
        <v>0</v>
      </c>
      <c r="BZ33" s="138">
        <v>0</v>
      </c>
      <c r="CA33" s="138">
        <v>0</v>
      </c>
      <c r="CB33" s="138">
        <v>0</v>
      </c>
      <c r="CC33" s="139">
        <v>0</v>
      </c>
    </row>
    <row r="34" spans="1:81" x14ac:dyDescent="0.4">
      <c r="A34" s="132"/>
      <c r="B34" s="49" t="s">
        <v>233</v>
      </c>
      <c r="C34" s="209"/>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c r="BD34" s="138">
        <v>0</v>
      </c>
      <c r="BE34" s="138">
        <v>0</v>
      </c>
      <c r="BF34" s="138">
        <v>0</v>
      </c>
      <c r="BG34" s="138">
        <v>0</v>
      </c>
      <c r="BH34" s="138">
        <v>0</v>
      </c>
      <c r="BI34" s="138">
        <v>0</v>
      </c>
      <c r="BJ34" s="138">
        <v>0</v>
      </c>
      <c r="BK34" s="138">
        <v>0</v>
      </c>
      <c r="BL34" s="138">
        <f t="shared" ref="BL34:CC34" si="3">SUM(BL35:BL36)</f>
        <v>127.18792895</v>
      </c>
      <c r="BM34" s="138">
        <f t="shared" si="3"/>
        <v>1267.3993002300001</v>
      </c>
      <c r="BN34" s="138">
        <f t="shared" si="3"/>
        <v>2231.7483619</v>
      </c>
      <c r="BO34" s="138">
        <f t="shared" si="3"/>
        <v>3554.1022156099998</v>
      </c>
      <c r="BP34" s="138">
        <f t="shared" si="3"/>
        <v>6779.6544881600003</v>
      </c>
      <c r="BQ34" s="138">
        <f t="shared" si="3"/>
        <v>10436.707839979998</v>
      </c>
      <c r="BR34" s="138">
        <f t="shared" si="3"/>
        <v>12827.382151170001</v>
      </c>
      <c r="BS34" s="138">
        <f t="shared" si="3"/>
        <v>14271.548569180002</v>
      </c>
      <c r="BT34" s="138">
        <f t="shared" si="3"/>
        <v>14830.444816650002</v>
      </c>
      <c r="BU34" s="138">
        <f t="shared" si="3"/>
        <v>15352.892355200001</v>
      </c>
      <c r="BV34" s="138">
        <f t="shared" si="3"/>
        <v>15097.86932374</v>
      </c>
      <c r="BW34" s="138">
        <f t="shared" si="3"/>
        <v>13850.988828140005</v>
      </c>
      <c r="BX34" s="138">
        <f t="shared" si="3"/>
        <v>13367.440782328104</v>
      </c>
      <c r="BY34" s="138">
        <f t="shared" si="3"/>
        <v>13460.279900028825</v>
      </c>
      <c r="BZ34" s="138">
        <f t="shared" si="3"/>
        <v>13154.210826909917</v>
      </c>
      <c r="CA34" s="138">
        <f t="shared" si="3"/>
        <v>12730.342727374673</v>
      </c>
      <c r="CB34" s="138">
        <f t="shared" si="3"/>
        <v>11138.379891556076</v>
      </c>
      <c r="CC34" s="139">
        <f t="shared" si="3"/>
        <v>8198.4718008175405</v>
      </c>
    </row>
    <row r="35" spans="1:81" x14ac:dyDescent="0.4">
      <c r="A35" s="132"/>
      <c r="B35" s="65" t="s">
        <v>224</v>
      </c>
      <c r="C35" s="209" t="s">
        <v>221</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c r="BD35" s="138">
        <v>0</v>
      </c>
      <c r="BE35" s="138">
        <v>0</v>
      </c>
      <c r="BF35" s="138">
        <v>0</v>
      </c>
      <c r="BG35" s="138">
        <v>0</v>
      </c>
      <c r="BH35" s="138">
        <v>0</v>
      </c>
      <c r="BI35" s="138">
        <v>0</v>
      </c>
      <c r="BJ35" s="138">
        <v>0</v>
      </c>
      <c r="BK35" s="138">
        <v>0</v>
      </c>
      <c r="BL35" s="138">
        <v>64.379764080000001</v>
      </c>
      <c r="BM35" s="138">
        <v>580.96194385999991</v>
      </c>
      <c r="BN35" s="138">
        <v>954.84283312000014</v>
      </c>
      <c r="BO35" s="138">
        <v>1398.5169151799998</v>
      </c>
      <c r="BP35" s="138">
        <v>2304.75857546</v>
      </c>
      <c r="BQ35" s="138">
        <v>3538.8798924699986</v>
      </c>
      <c r="BR35" s="138">
        <v>4100.9191948399994</v>
      </c>
      <c r="BS35" s="138">
        <v>4456.6648349100024</v>
      </c>
      <c r="BT35" s="138">
        <v>4687.0089817599983</v>
      </c>
      <c r="BU35" s="138">
        <v>4711.3251268400008</v>
      </c>
      <c r="BV35" s="138">
        <v>4562.8610960800006</v>
      </c>
      <c r="BW35" s="138">
        <v>4511.989815750002</v>
      </c>
      <c r="BX35" s="138">
        <v>4580.2520234175854</v>
      </c>
      <c r="BY35" s="138">
        <v>4767.8169244017799</v>
      </c>
      <c r="BZ35" s="138">
        <v>4929.3294983533324</v>
      </c>
      <c r="CA35" s="138">
        <v>4996.7346554791666</v>
      </c>
      <c r="CB35" s="138">
        <v>4939.8070127257788</v>
      </c>
      <c r="CC35" s="139">
        <v>4814.0396123052506</v>
      </c>
    </row>
    <row r="36" spans="1:81" x14ac:dyDescent="0.4">
      <c r="A36" s="132"/>
      <c r="B36" s="65" t="s">
        <v>335</v>
      </c>
      <c r="C36" s="209" t="s">
        <v>227</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c r="BD36" s="138">
        <v>0</v>
      </c>
      <c r="BE36" s="138">
        <v>0</v>
      </c>
      <c r="BF36" s="138">
        <v>0</v>
      </c>
      <c r="BG36" s="138">
        <v>0</v>
      </c>
      <c r="BH36" s="138">
        <v>0</v>
      </c>
      <c r="BI36" s="138">
        <v>0</v>
      </c>
      <c r="BJ36" s="138">
        <v>0</v>
      </c>
      <c r="BK36" s="138">
        <v>0</v>
      </c>
      <c r="BL36" s="138">
        <v>62.808164869999999</v>
      </c>
      <c r="BM36" s="138">
        <v>686.4373563700002</v>
      </c>
      <c r="BN36" s="138">
        <v>1276.9055287799997</v>
      </c>
      <c r="BO36" s="138">
        <v>2155.5853004300002</v>
      </c>
      <c r="BP36" s="138">
        <v>4474.8959127000007</v>
      </c>
      <c r="BQ36" s="138">
        <v>6897.8279475099998</v>
      </c>
      <c r="BR36" s="138">
        <v>8726.4629563300005</v>
      </c>
      <c r="BS36" s="138">
        <v>9814.883734269999</v>
      </c>
      <c r="BT36" s="138">
        <v>10143.435834890004</v>
      </c>
      <c r="BU36" s="138">
        <v>10641.56722836</v>
      </c>
      <c r="BV36" s="138">
        <v>10535.008227660001</v>
      </c>
      <c r="BW36" s="138">
        <v>9338.9990123900043</v>
      </c>
      <c r="BX36" s="138">
        <v>8787.1887589105172</v>
      </c>
      <c r="BY36" s="138">
        <v>8692.462975627046</v>
      </c>
      <c r="BZ36" s="138">
        <v>8224.8813285565848</v>
      </c>
      <c r="CA36" s="138">
        <v>7733.6080718955063</v>
      </c>
      <c r="CB36" s="138">
        <v>6198.5728788302986</v>
      </c>
      <c r="CC36" s="139">
        <v>3384.432188512289</v>
      </c>
    </row>
    <row r="37" spans="1:81" ht="25.5" customHeight="1" x14ac:dyDescent="0.4">
      <c r="A37" s="132"/>
      <c r="B37" s="49" t="s">
        <v>235</v>
      </c>
      <c r="C37" s="209" t="s">
        <v>227</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v>9.4880330298963322</v>
      </c>
      <c r="AI37" s="138">
        <v>10.866673469387752</v>
      </c>
      <c r="AJ37" s="138">
        <v>17.282571428571433</v>
      </c>
      <c r="AK37" s="138">
        <v>27.743444015444013</v>
      </c>
      <c r="AL37" s="138">
        <v>40.311905425307486</v>
      </c>
      <c r="AM37" s="138">
        <v>53.566197515769588</v>
      </c>
      <c r="AN37" s="138">
        <v>55.20599010807841</v>
      </c>
      <c r="AO37" s="138">
        <v>57.077422436565172</v>
      </c>
      <c r="AP37" s="138">
        <v>70.688754873166999</v>
      </c>
      <c r="AQ37" s="138">
        <v>78.567195142753789</v>
      </c>
      <c r="AR37" s="138">
        <v>179.54650471340884</v>
      </c>
      <c r="AS37" s="138">
        <v>178.93825009375556</v>
      </c>
      <c r="AT37" s="138">
        <v>203.56767708643196</v>
      </c>
      <c r="AU37" s="138">
        <v>251.36546329803713</v>
      </c>
      <c r="AV37" s="138">
        <v>412.76617192125207</v>
      </c>
      <c r="AW37" s="138">
        <v>568.30627626515411</v>
      </c>
      <c r="AX37" s="138">
        <v>694.61756287801848</v>
      </c>
      <c r="AY37" s="138">
        <v>871.2947735688274</v>
      </c>
      <c r="AZ37" s="138">
        <v>1069.3193393332856</v>
      </c>
      <c r="BA37" s="138">
        <v>1207.107898236432</v>
      </c>
      <c r="BB37" s="138">
        <v>1267.660666567838</v>
      </c>
      <c r="BC37" s="138">
        <v>942.7268558291513</v>
      </c>
      <c r="BD37" s="138">
        <v>0.85037018855001634</v>
      </c>
      <c r="BE37" s="138">
        <v>0</v>
      </c>
      <c r="BF37" s="138">
        <v>0</v>
      </c>
      <c r="BG37" s="138">
        <v>4.2373578498991461E-2</v>
      </c>
      <c r="BH37" s="138">
        <v>0</v>
      </c>
      <c r="BI37" s="138">
        <v>0</v>
      </c>
      <c r="BJ37" s="138">
        <v>0</v>
      </c>
      <c r="BK37" s="138">
        <v>0</v>
      </c>
      <c r="BL37" s="138">
        <v>0</v>
      </c>
      <c r="BM37" s="138">
        <v>0</v>
      </c>
      <c r="BN37" s="138">
        <v>0</v>
      </c>
      <c r="BO37" s="138">
        <v>0</v>
      </c>
      <c r="BP37" s="138">
        <v>0</v>
      </c>
      <c r="BQ37" s="138">
        <v>0</v>
      </c>
      <c r="BR37" s="138">
        <v>0</v>
      </c>
      <c r="BS37" s="138">
        <v>0</v>
      </c>
      <c r="BT37" s="138">
        <v>0</v>
      </c>
      <c r="BU37" s="138">
        <v>0</v>
      </c>
      <c r="BV37" s="138">
        <v>0</v>
      </c>
      <c r="BW37" s="138">
        <v>0</v>
      </c>
      <c r="BX37" s="138">
        <v>0</v>
      </c>
      <c r="BY37" s="138">
        <v>0</v>
      </c>
      <c r="BZ37" s="138">
        <v>0</v>
      </c>
      <c r="CA37" s="138">
        <v>0</v>
      </c>
      <c r="CB37" s="138">
        <v>0</v>
      </c>
      <c r="CC37" s="139">
        <v>0</v>
      </c>
    </row>
    <row r="38" spans="1:81" x14ac:dyDescent="0.4">
      <c r="A38" s="132"/>
      <c r="B38" s="49" t="s">
        <v>237</v>
      </c>
      <c r="C38" s="209" t="s">
        <v>227</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v>0</v>
      </c>
      <c r="AR38" s="138">
        <v>0</v>
      </c>
      <c r="AS38" s="138">
        <v>0</v>
      </c>
      <c r="AT38" s="138">
        <v>0</v>
      </c>
      <c r="AU38" s="138">
        <v>0</v>
      </c>
      <c r="AV38" s="138">
        <v>0</v>
      </c>
      <c r="AW38" s="138">
        <v>0</v>
      </c>
      <c r="AX38" s="138">
        <v>0</v>
      </c>
      <c r="AY38" s="138">
        <v>0</v>
      </c>
      <c r="AZ38" s="138">
        <v>0</v>
      </c>
      <c r="BA38" s="138">
        <v>0</v>
      </c>
      <c r="BB38" s="138">
        <v>0</v>
      </c>
      <c r="BC38" s="138">
        <v>0</v>
      </c>
      <c r="BD38" s="138">
        <v>0</v>
      </c>
      <c r="BE38" s="138">
        <v>0</v>
      </c>
      <c r="BF38" s="138">
        <v>0</v>
      </c>
      <c r="BG38" s="138">
        <v>0</v>
      </c>
      <c r="BH38" s="138">
        <v>0</v>
      </c>
      <c r="BI38" s="138">
        <v>0</v>
      </c>
      <c r="BJ38" s="138">
        <v>23.645465999999999</v>
      </c>
      <c r="BK38" s="138">
        <v>24.26268</v>
      </c>
      <c r="BL38" s="138">
        <v>26.420592000000003</v>
      </c>
      <c r="BM38" s="138">
        <v>25.445135000000001</v>
      </c>
      <c r="BN38" s="138">
        <v>24.263487999999999</v>
      </c>
      <c r="BO38" s="138">
        <v>25.234683905274146</v>
      </c>
      <c r="BP38" s="138">
        <v>25.400787999999999</v>
      </c>
      <c r="BQ38" s="138">
        <v>26.194805999999996</v>
      </c>
      <c r="BR38" s="138">
        <v>27.426465</v>
      </c>
      <c r="BS38" s="138">
        <v>25.544037070000002</v>
      </c>
      <c r="BT38" s="138">
        <v>25.261430920000002</v>
      </c>
      <c r="BU38" s="138">
        <v>25.523962900000001</v>
      </c>
      <c r="BV38" s="138">
        <v>31.846040880000004</v>
      </c>
      <c r="BW38" s="138">
        <v>24.345475053334251</v>
      </c>
      <c r="BX38" s="138">
        <v>43.796778415557768</v>
      </c>
      <c r="BY38" s="138">
        <v>33.610127433795043</v>
      </c>
      <c r="BZ38" s="138">
        <v>31.389036546357687</v>
      </c>
      <c r="CA38" s="138">
        <v>25.647810418966714</v>
      </c>
      <c r="CB38" s="138">
        <v>23.606712696579173</v>
      </c>
      <c r="CC38" s="139">
        <v>17.758547845139375</v>
      </c>
    </row>
    <row r="39" spans="1:81" x14ac:dyDescent="0.4">
      <c r="A39" s="132"/>
      <c r="B39" s="49" t="s">
        <v>336</v>
      </c>
      <c r="C39" s="209" t="s">
        <v>227</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v>400.06040998931815</v>
      </c>
      <c r="AI39" s="138">
        <v>440.24186395917997</v>
      </c>
      <c r="AJ39" s="138">
        <v>568.64676658977396</v>
      </c>
      <c r="AK39" s="138">
        <v>919.19447132057121</v>
      </c>
      <c r="AL39" s="138">
        <v>1181.6407082203809</v>
      </c>
      <c r="AM39" s="138">
        <v>1396.9133752255298</v>
      </c>
      <c r="AN39" s="138">
        <v>1572.5977774696016</v>
      </c>
      <c r="AO39" s="138">
        <v>1763.5441134969951</v>
      </c>
      <c r="AP39" s="138">
        <v>1896.6084945680932</v>
      </c>
      <c r="AQ39" s="138">
        <v>1963.1883599218736</v>
      </c>
      <c r="AR39" s="138">
        <v>1903.5669999999996</v>
      </c>
      <c r="AS39" s="138">
        <v>2187.5540000000001</v>
      </c>
      <c r="AT39" s="138">
        <v>2771.8209999999999</v>
      </c>
      <c r="AU39" s="138">
        <v>3785.5240000000008</v>
      </c>
      <c r="AV39" s="138">
        <v>5004.2709999999997</v>
      </c>
      <c r="AW39" s="138">
        <v>6027.8400000000011</v>
      </c>
      <c r="AX39" s="138">
        <v>6701.0210236028324</v>
      </c>
      <c r="AY39" s="138">
        <v>7259.8193451132465</v>
      </c>
      <c r="AZ39" s="138">
        <v>7627.8412922717607</v>
      </c>
      <c r="BA39" s="138">
        <v>7388.3815092242394</v>
      </c>
      <c r="BB39" s="138">
        <v>7213.0624270478074</v>
      </c>
      <c r="BC39" s="138">
        <v>7066.8309277856351</v>
      </c>
      <c r="BD39" s="138">
        <v>6955.0272430824934</v>
      </c>
      <c r="BE39" s="138">
        <v>7130.0830912703177</v>
      </c>
      <c r="BF39" s="138">
        <v>7853.4141332420995</v>
      </c>
      <c r="BG39" s="138">
        <v>7907.4304242871603</v>
      </c>
      <c r="BH39" s="138">
        <v>8609.1099443174389</v>
      </c>
      <c r="BI39" s="138">
        <v>9364.2666422585644</v>
      </c>
      <c r="BJ39" s="138">
        <v>9979.0686760457666</v>
      </c>
      <c r="BK39" s="138">
        <v>10808.197886514117</v>
      </c>
      <c r="BL39" s="138">
        <v>11599.496940774132</v>
      </c>
      <c r="BM39" s="138">
        <v>14226.791440390265</v>
      </c>
      <c r="BN39" s="138">
        <v>15478.01053884067</v>
      </c>
      <c r="BO39" s="138">
        <v>16578.667176283001</v>
      </c>
      <c r="BP39" s="138">
        <v>17472.491649240532</v>
      </c>
      <c r="BQ39" s="138">
        <v>17625.749532084679</v>
      </c>
      <c r="BR39" s="138">
        <v>17738.510614072031</v>
      </c>
      <c r="BS39" s="138">
        <v>17716.225635332288</v>
      </c>
      <c r="BT39" s="138">
        <v>17111.31100400001</v>
      </c>
      <c r="BU39" s="138">
        <v>16213.076773759509</v>
      </c>
      <c r="BV39" s="138">
        <v>14895.346253314372</v>
      </c>
      <c r="BW39" s="138">
        <v>12601.605015464098</v>
      </c>
      <c r="BX39" s="138">
        <v>11536.726362331334</v>
      </c>
      <c r="BY39" s="138">
        <v>10860.527287283028</v>
      </c>
      <c r="BZ39" s="138">
        <v>10038.797773060911</v>
      </c>
      <c r="CA39" s="138">
        <v>8986.1730248691019</v>
      </c>
      <c r="CB39" s="138">
        <v>7333.9975690426354</v>
      </c>
      <c r="CC39" s="139">
        <v>5072.4080744156281</v>
      </c>
    </row>
    <row r="40" spans="1:81" x14ac:dyDescent="0.4">
      <c r="A40" s="132"/>
      <c r="B40" s="49" t="s">
        <v>337</v>
      </c>
      <c r="C40" s="209"/>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f t="shared" ref="AH40:CC40" si="4">AH41+AH42</f>
        <v>1464.8799002303704</v>
      </c>
      <c r="AI40" s="138">
        <f t="shared" si="4"/>
        <v>1566.6545731758174</v>
      </c>
      <c r="AJ40" s="138">
        <f t="shared" si="4"/>
        <v>1709.6298947492835</v>
      </c>
      <c r="AK40" s="138">
        <f t="shared" si="4"/>
        <v>1939.3371101902235</v>
      </c>
      <c r="AL40" s="138">
        <f t="shared" si="4"/>
        <v>2018.3858538928052</v>
      </c>
      <c r="AM40" s="138">
        <f t="shared" si="4"/>
        <v>1983.5131201487716</v>
      </c>
      <c r="AN40" s="138">
        <f t="shared" si="4"/>
        <v>2229.6929080455766</v>
      </c>
      <c r="AO40" s="138">
        <f t="shared" si="4"/>
        <v>2385.3584528281144</v>
      </c>
      <c r="AP40" s="138">
        <f t="shared" si="4"/>
        <v>2540.8851443259509</v>
      </c>
      <c r="AQ40" s="138">
        <f t="shared" si="4"/>
        <v>2770.8038001728723</v>
      </c>
      <c r="AR40" s="138">
        <f t="shared" si="4"/>
        <v>3071.0069726615129</v>
      </c>
      <c r="AS40" s="138">
        <f t="shared" si="4"/>
        <v>3445.7356607322959</v>
      </c>
      <c r="AT40" s="138">
        <f t="shared" si="4"/>
        <v>3909.3091318653651</v>
      </c>
      <c r="AU40" s="138">
        <f t="shared" si="4"/>
        <v>4822.5585151932555</v>
      </c>
      <c r="AV40" s="138">
        <f t="shared" si="4"/>
        <v>5517.3492158348699</v>
      </c>
      <c r="AW40" s="138">
        <f t="shared" si="4"/>
        <v>6259.5761130737392</v>
      </c>
      <c r="AX40" s="138">
        <f t="shared" si="4"/>
        <v>6798.8215213289559</v>
      </c>
      <c r="AY40" s="138">
        <f t="shared" si="4"/>
        <v>6833.847811731509</v>
      </c>
      <c r="AZ40" s="138">
        <f t="shared" si="4"/>
        <v>6792.729131563492</v>
      </c>
      <c r="BA40" s="138">
        <f t="shared" si="4"/>
        <v>6744.3441169455091</v>
      </c>
      <c r="BB40" s="138">
        <f t="shared" si="4"/>
        <v>6819.8417430900072</v>
      </c>
      <c r="BC40" s="138">
        <f t="shared" si="4"/>
        <v>6629.3074691405118</v>
      </c>
      <c r="BD40" s="138">
        <f t="shared" si="4"/>
        <v>6763.0990000000002</v>
      </c>
      <c r="BE40" s="138">
        <f t="shared" si="4"/>
        <v>6749.0433528570848</v>
      </c>
      <c r="BF40" s="138">
        <f t="shared" si="4"/>
        <v>6757.9545089520061</v>
      </c>
      <c r="BG40" s="138">
        <f t="shared" si="4"/>
        <v>6724.1235550023994</v>
      </c>
      <c r="BH40" s="138">
        <f t="shared" si="4"/>
        <v>6662.027</v>
      </c>
      <c r="BI40" s="138">
        <f t="shared" si="4"/>
        <v>6649.9306075199993</v>
      </c>
      <c r="BJ40" s="138">
        <f t="shared" si="4"/>
        <v>6566.1693209299992</v>
      </c>
      <c r="BK40" s="138">
        <f t="shared" si="4"/>
        <v>6657.0001817393668</v>
      </c>
      <c r="BL40" s="138">
        <f t="shared" si="4"/>
        <v>6515.843602259999</v>
      </c>
      <c r="BM40" s="138">
        <f t="shared" si="4"/>
        <v>6108.3423565899984</v>
      </c>
      <c r="BN40" s="138">
        <f t="shared" si="4"/>
        <v>5556.0370140352561</v>
      </c>
      <c r="BO40" s="138">
        <f t="shared" si="4"/>
        <v>4935.2797263499997</v>
      </c>
      <c r="BP40" s="138">
        <f t="shared" si="4"/>
        <v>3275.8454461099991</v>
      </c>
      <c r="BQ40" s="138">
        <f t="shared" si="4"/>
        <v>1186.7982191800004</v>
      </c>
      <c r="BR40" s="138">
        <f t="shared" si="4"/>
        <v>244.52811802000025</v>
      </c>
      <c r="BS40" s="138">
        <f t="shared" si="4"/>
        <v>61.927221750000001</v>
      </c>
      <c r="BT40" s="138">
        <f t="shared" si="4"/>
        <v>14.895368320000006</v>
      </c>
      <c r="BU40" s="138">
        <f t="shared" si="4"/>
        <v>8.92846355</v>
      </c>
      <c r="BV40" s="138">
        <f t="shared" si="4"/>
        <v>0</v>
      </c>
      <c r="BW40" s="138">
        <f t="shared" si="4"/>
        <v>0</v>
      </c>
      <c r="BX40" s="138">
        <f t="shared" si="4"/>
        <v>0</v>
      </c>
      <c r="BY40" s="138">
        <f t="shared" si="4"/>
        <v>0</v>
      </c>
      <c r="BZ40" s="138">
        <f t="shared" si="4"/>
        <v>0</v>
      </c>
      <c r="CA40" s="138">
        <f t="shared" si="4"/>
        <v>0</v>
      </c>
      <c r="CB40" s="138">
        <f t="shared" si="4"/>
        <v>0</v>
      </c>
      <c r="CC40" s="139">
        <f t="shared" si="4"/>
        <v>0</v>
      </c>
    </row>
    <row r="41" spans="1:81" x14ac:dyDescent="0.4">
      <c r="A41" s="132"/>
      <c r="B41" s="65" t="s">
        <v>331</v>
      </c>
      <c r="C41" s="209" t="s">
        <v>221</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v>1464.8799002303704</v>
      </c>
      <c r="AI41" s="138">
        <v>1563.7571363132186</v>
      </c>
      <c r="AJ41" s="138">
        <v>1699.9689052344463</v>
      </c>
      <c r="AK41" s="138">
        <v>1914.2194214068734</v>
      </c>
      <c r="AL41" s="138">
        <v>1967.2233041062173</v>
      </c>
      <c r="AM41" s="138">
        <v>1918.8886097671293</v>
      </c>
      <c r="AN41" s="138">
        <v>2133.5678336354131</v>
      </c>
      <c r="AO41" s="138">
        <v>2264.0449636063704</v>
      </c>
      <c r="AP41" s="138">
        <v>2357.3960325057928</v>
      </c>
      <c r="AQ41" s="138">
        <v>2524.8185484831092</v>
      </c>
      <c r="AR41" s="138">
        <v>2759.3569476339931</v>
      </c>
      <c r="AS41" s="138">
        <v>3041.1783545608605</v>
      </c>
      <c r="AT41" s="138">
        <v>3382.5662378716502</v>
      </c>
      <c r="AU41" s="138">
        <v>4095.2793528704351</v>
      </c>
      <c r="AV41" s="138">
        <v>4606.0480376743026</v>
      </c>
      <c r="AW41" s="138">
        <v>5122.482499353242</v>
      </c>
      <c r="AX41" s="138">
        <v>5472.091011319163</v>
      </c>
      <c r="AY41" s="138">
        <v>5518.7521419162849</v>
      </c>
      <c r="AZ41" s="138">
        <v>5634.0700627548977</v>
      </c>
      <c r="BA41" s="138">
        <v>5761.3166007132186</v>
      </c>
      <c r="BB41" s="138">
        <v>5954.2356985493152</v>
      </c>
      <c r="BC41" s="138">
        <v>5897.0027550317054</v>
      </c>
      <c r="BD41" s="138">
        <v>6067.8</v>
      </c>
      <c r="BE41" s="138">
        <v>6232.6540000000005</v>
      </c>
      <c r="BF41" s="138">
        <v>6285.2789345025994</v>
      </c>
      <c r="BG41" s="138">
        <v>6276.3924125434996</v>
      </c>
      <c r="BH41" s="138">
        <v>6280.482</v>
      </c>
      <c r="BI41" s="138">
        <v>6337.2311226471993</v>
      </c>
      <c r="BJ41" s="138">
        <v>6282.6829899695995</v>
      </c>
      <c r="BK41" s="138">
        <v>6409.2477563293669</v>
      </c>
      <c r="BL41" s="138">
        <v>6300.9027961799993</v>
      </c>
      <c r="BM41" s="138">
        <v>5929.8654520099981</v>
      </c>
      <c r="BN41" s="138">
        <v>5398.6394528542078</v>
      </c>
      <c r="BO41" s="138">
        <v>4809.0716982724962</v>
      </c>
      <c r="BP41" s="138">
        <v>3192.1959452440233</v>
      </c>
      <c r="BQ41" s="138">
        <v>1158.650677876062</v>
      </c>
      <c r="BR41" s="138">
        <v>239.36880059000026</v>
      </c>
      <c r="BS41" s="138">
        <v>60.867937879806497</v>
      </c>
      <c r="BT41" s="138">
        <v>14.721450121824157</v>
      </c>
      <c r="BU41" s="138">
        <v>8.8374588997630372</v>
      </c>
      <c r="BV41" s="138">
        <v>0</v>
      </c>
      <c r="BW41" s="138">
        <v>0</v>
      </c>
      <c r="BX41" s="138">
        <v>0</v>
      </c>
      <c r="BY41" s="138">
        <v>0</v>
      </c>
      <c r="BZ41" s="138">
        <v>0</v>
      </c>
      <c r="CA41" s="138">
        <v>0</v>
      </c>
      <c r="CB41" s="138">
        <v>0</v>
      </c>
      <c r="CC41" s="139">
        <v>0</v>
      </c>
    </row>
    <row r="42" spans="1:81" x14ac:dyDescent="0.4">
      <c r="A42" s="132"/>
      <c r="B42" s="65" t="s">
        <v>332</v>
      </c>
      <c r="C42" s="209" t="s">
        <v>221</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v>0</v>
      </c>
      <c r="AI42" s="138">
        <v>2.8974368625987705</v>
      </c>
      <c r="AJ42" s="138">
        <v>9.6609895148372367</v>
      </c>
      <c r="AK42" s="138">
        <v>25.117688783350097</v>
      </c>
      <c r="AL42" s="138">
        <v>51.162549786587917</v>
      </c>
      <c r="AM42" s="138">
        <v>64.624510381642168</v>
      </c>
      <c r="AN42" s="138">
        <v>96.125074410163435</v>
      </c>
      <c r="AO42" s="138">
        <v>121.31348922174391</v>
      </c>
      <c r="AP42" s="138">
        <v>183.4891118201582</v>
      </c>
      <c r="AQ42" s="138">
        <v>245.98525168976292</v>
      </c>
      <c r="AR42" s="138">
        <v>311.65002502751975</v>
      </c>
      <c r="AS42" s="138">
        <v>404.55730617143536</v>
      </c>
      <c r="AT42" s="138">
        <v>526.74289399371503</v>
      </c>
      <c r="AU42" s="138">
        <v>727.27916232282041</v>
      </c>
      <c r="AV42" s="138">
        <v>911.30117816056713</v>
      </c>
      <c r="AW42" s="138">
        <v>1137.0936137204967</v>
      </c>
      <c r="AX42" s="138">
        <v>1326.7305100097926</v>
      </c>
      <c r="AY42" s="138">
        <v>1315.095669815224</v>
      </c>
      <c r="AZ42" s="138">
        <v>1158.6590688085946</v>
      </c>
      <c r="BA42" s="138">
        <v>983.02751623229062</v>
      </c>
      <c r="BB42" s="138">
        <v>865.6060445406921</v>
      </c>
      <c r="BC42" s="138">
        <v>732.30471410880648</v>
      </c>
      <c r="BD42" s="138">
        <v>695.29899999999998</v>
      </c>
      <c r="BE42" s="138">
        <v>516.38935285708476</v>
      </c>
      <c r="BF42" s="138">
        <v>472.67557444940707</v>
      </c>
      <c r="BG42" s="138">
        <v>447.73114245890002</v>
      </c>
      <c r="BH42" s="138">
        <v>381.54500000000002</v>
      </c>
      <c r="BI42" s="138">
        <v>312.69948487280004</v>
      </c>
      <c r="BJ42" s="138">
        <v>283.48633096040004</v>
      </c>
      <c r="BK42" s="138">
        <v>247.75242540999994</v>
      </c>
      <c r="BL42" s="138">
        <v>214.94080607999948</v>
      </c>
      <c r="BM42" s="138">
        <v>178.47690458000002</v>
      </c>
      <c r="BN42" s="138">
        <v>157.3975611810487</v>
      </c>
      <c r="BO42" s="138">
        <v>126.20802807750385</v>
      </c>
      <c r="BP42" s="138">
        <v>83.64950086597598</v>
      </c>
      <c r="BQ42" s="138">
        <v>28.147541303938436</v>
      </c>
      <c r="BR42" s="138">
        <v>5.1593174300000015</v>
      </c>
      <c r="BS42" s="138">
        <v>1.0592838701935048</v>
      </c>
      <c r="BT42" s="138">
        <v>0.17391819817584997</v>
      </c>
      <c r="BU42" s="138">
        <v>9.1004650236962456E-2</v>
      </c>
      <c r="BV42" s="138">
        <v>0</v>
      </c>
      <c r="BW42" s="138">
        <v>0</v>
      </c>
      <c r="BX42" s="138">
        <v>0</v>
      </c>
      <c r="BY42" s="138">
        <v>0</v>
      </c>
      <c r="BZ42" s="138">
        <v>0</v>
      </c>
      <c r="CA42" s="138">
        <v>0</v>
      </c>
      <c r="CB42" s="138">
        <v>0</v>
      </c>
      <c r="CC42" s="139">
        <v>0</v>
      </c>
    </row>
    <row r="43" spans="1:81" ht="25.5" customHeight="1" x14ac:dyDescent="0.4">
      <c r="A43" s="132"/>
      <c r="B43" s="49" t="s">
        <v>324</v>
      </c>
      <c r="C43" s="209"/>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v>715.29671786231086</v>
      </c>
      <c r="AI43" s="138">
        <v>752.03729900000008</v>
      </c>
      <c r="AJ43" s="138">
        <v>1044.5315915384615</v>
      </c>
      <c r="AK43" s="138">
        <v>1759.6079995000002</v>
      </c>
      <c r="AL43" s="138">
        <v>2920.6913872499999</v>
      </c>
      <c r="AM43" s="138">
        <v>3728.8582142499999</v>
      </c>
      <c r="AN43" s="138">
        <v>4266.2066212499994</v>
      </c>
      <c r="AO43" s="138">
        <v>4908.8906778571427</v>
      </c>
      <c r="AP43" s="138">
        <v>5267.6425555999995</v>
      </c>
      <c r="AQ43" s="138">
        <v>5101.8941500000001</v>
      </c>
      <c r="AR43" s="138">
        <v>4426.0124669999996</v>
      </c>
      <c r="AS43" s="138">
        <v>4230.9712953333328</v>
      </c>
      <c r="AT43" s="138">
        <v>5016.109444333335</v>
      </c>
      <c r="AU43" s="138">
        <v>6837.1401795117308</v>
      </c>
      <c r="AV43" s="138">
        <v>8511.8200803333348</v>
      </c>
      <c r="AW43" s="138">
        <v>9342.0904343333332</v>
      </c>
      <c r="AX43" s="138">
        <v>9675.5949999999993</v>
      </c>
      <c r="AY43" s="138">
        <v>10107.044</v>
      </c>
      <c r="AZ43" s="138">
        <v>8242.1565198265725</v>
      </c>
      <c r="BA43" s="138">
        <v>6089.4680000000008</v>
      </c>
      <c r="BB43" s="138">
        <v>6064.2970000000005</v>
      </c>
      <c r="BC43" s="138">
        <v>5972.3520000000008</v>
      </c>
      <c r="BD43" s="138">
        <v>6144.9049999999988</v>
      </c>
      <c r="BE43" s="138">
        <v>6359.7761194121722</v>
      </c>
      <c r="BF43" s="138">
        <v>6177.2107109526005</v>
      </c>
      <c r="BG43" s="138">
        <v>6635.40725241993</v>
      </c>
      <c r="BH43" s="138">
        <v>6750.9130000000005</v>
      </c>
      <c r="BI43" s="138">
        <v>6623.9960046050001</v>
      </c>
      <c r="BJ43" s="138">
        <v>6788.7708489100005</v>
      </c>
      <c r="BK43" s="138">
        <v>7290.4738887753147</v>
      </c>
      <c r="BL43" s="138">
        <v>7229.0433295422672</v>
      </c>
      <c r="BM43" s="138">
        <v>7496.7875480742032</v>
      </c>
      <c r="BN43" s="138">
        <v>7223.1762919586681</v>
      </c>
      <c r="BO43" s="138">
        <v>6546.1577279129015</v>
      </c>
      <c r="BP43" s="138">
        <v>5016.6436447824599</v>
      </c>
      <c r="BQ43" s="138">
        <v>3410.651326137533</v>
      </c>
      <c r="BR43" s="138">
        <v>2773.9850550374172</v>
      </c>
      <c r="BS43" s="138">
        <v>2458.8870452877059</v>
      </c>
      <c r="BT43" s="138">
        <v>2172.7023094668471</v>
      </c>
      <c r="BU43" s="138">
        <v>2096.0922426807024</v>
      </c>
      <c r="BV43" s="138">
        <v>1806.676138896571</v>
      </c>
      <c r="BW43" s="138">
        <v>1357.9129240471909</v>
      </c>
      <c r="BX43" s="138">
        <v>1049.5757598476134</v>
      </c>
      <c r="BY43" s="138">
        <v>801.3008145260693</v>
      </c>
      <c r="BZ43" s="138">
        <v>610.09113853611518</v>
      </c>
      <c r="CA43" s="138">
        <v>449.20524643925319</v>
      </c>
      <c r="CB43" s="138">
        <v>305.76580145063849</v>
      </c>
      <c r="CC43" s="139">
        <v>114.38260701302002</v>
      </c>
    </row>
    <row r="44" spans="1:81" x14ac:dyDescent="0.4">
      <c r="A44" s="132"/>
      <c r="B44" s="65" t="s">
        <v>338</v>
      </c>
      <c r="C44" s="209" t="s">
        <v>227</v>
      </c>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v>0</v>
      </c>
      <c r="AI44" s="138">
        <v>2.0791458048585989</v>
      </c>
      <c r="AJ44" s="138">
        <v>3.7424624487454778</v>
      </c>
      <c r="AK44" s="138">
        <v>4.7820353511747768</v>
      </c>
      <c r="AL44" s="138">
        <v>8.1086686389485365</v>
      </c>
      <c r="AM44" s="138">
        <v>21.623116370529431</v>
      </c>
      <c r="AN44" s="138">
        <v>41.582916097171989</v>
      </c>
      <c r="AO44" s="138">
        <v>72.35427400907929</v>
      </c>
      <c r="AP44" s="138">
        <v>103.95729024293001</v>
      </c>
      <c r="AQ44" s="138">
        <v>139.51068350601201</v>
      </c>
      <c r="AR44" s="138">
        <v>182.54900166658501</v>
      </c>
      <c r="AS44" s="138">
        <v>229.74561143687527</v>
      </c>
      <c r="AT44" s="138">
        <v>251.9138825897187</v>
      </c>
      <c r="AU44" s="138">
        <v>322.46952062524298</v>
      </c>
      <c r="AV44" s="138">
        <v>389.73388162224228</v>
      </c>
      <c r="AW44" s="138">
        <v>462.72661970850959</v>
      </c>
      <c r="AX44" s="138">
        <v>478.80049192921024</v>
      </c>
      <c r="AY44" s="138">
        <v>480.76420050781519</v>
      </c>
      <c r="AZ44" s="138">
        <v>487.18098724935635</v>
      </c>
      <c r="BA44" s="138">
        <v>493.93324999863</v>
      </c>
      <c r="BB44" s="138">
        <v>496.25659195105163</v>
      </c>
      <c r="BC44" s="138">
        <v>496.5127764741809</v>
      </c>
      <c r="BD44" s="138">
        <v>485.25471579187501</v>
      </c>
      <c r="BE44" s="138">
        <v>489.04849039406668</v>
      </c>
      <c r="BF44" s="138">
        <v>147.12428187369665</v>
      </c>
      <c r="BG44" s="138">
        <v>64.975747559198723</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v>0</v>
      </c>
      <c r="BX44" s="138">
        <v>0</v>
      </c>
      <c r="BY44" s="138">
        <v>0</v>
      </c>
      <c r="BZ44" s="138">
        <v>0</v>
      </c>
      <c r="CA44" s="138">
        <v>0</v>
      </c>
      <c r="CB44" s="138">
        <v>0</v>
      </c>
      <c r="CC44" s="139">
        <v>0</v>
      </c>
    </row>
    <row r="45" spans="1:81" x14ac:dyDescent="0.4">
      <c r="A45" s="132"/>
      <c r="B45" s="65" t="s">
        <v>339</v>
      </c>
      <c r="C45" s="209" t="s">
        <v>227</v>
      </c>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f t="shared" ref="AH45:CC45" si="5">AH43-AH44</f>
        <v>715.29671786231086</v>
      </c>
      <c r="AI45" s="138">
        <f t="shared" si="5"/>
        <v>749.95815319514145</v>
      </c>
      <c r="AJ45" s="138">
        <f t="shared" si="5"/>
        <v>1040.789129089716</v>
      </c>
      <c r="AK45" s="138">
        <f t="shared" si="5"/>
        <v>1754.8259641488255</v>
      </c>
      <c r="AL45" s="138">
        <f t="shared" si="5"/>
        <v>2912.5827186110514</v>
      </c>
      <c r="AM45" s="138">
        <f t="shared" si="5"/>
        <v>3707.2350978794707</v>
      </c>
      <c r="AN45" s="138">
        <f t="shared" si="5"/>
        <v>4224.6237051528278</v>
      </c>
      <c r="AO45" s="138">
        <f t="shared" si="5"/>
        <v>4836.5364038480639</v>
      </c>
      <c r="AP45" s="138">
        <f t="shared" si="5"/>
        <v>5163.6852653570695</v>
      </c>
      <c r="AQ45" s="138">
        <f t="shared" si="5"/>
        <v>4962.3834664939877</v>
      </c>
      <c r="AR45" s="138">
        <f t="shared" si="5"/>
        <v>4243.4634653334142</v>
      </c>
      <c r="AS45" s="138">
        <f t="shared" si="5"/>
        <v>4001.2256838964577</v>
      </c>
      <c r="AT45" s="138">
        <f t="shared" si="5"/>
        <v>4764.1955617436161</v>
      </c>
      <c r="AU45" s="138">
        <f t="shared" si="5"/>
        <v>6514.6706588864881</v>
      </c>
      <c r="AV45" s="138">
        <f t="shared" si="5"/>
        <v>8122.0861987110929</v>
      </c>
      <c r="AW45" s="138">
        <f t="shared" si="5"/>
        <v>8879.3638146248231</v>
      </c>
      <c r="AX45" s="138">
        <f t="shared" si="5"/>
        <v>9196.7945080707887</v>
      </c>
      <c r="AY45" s="138">
        <f t="shared" si="5"/>
        <v>9626.2797994921839</v>
      </c>
      <c r="AZ45" s="138">
        <f t="shared" si="5"/>
        <v>7754.9755325772167</v>
      </c>
      <c r="BA45" s="138">
        <f t="shared" si="5"/>
        <v>5595.5347500013704</v>
      </c>
      <c r="BB45" s="138">
        <f t="shared" si="5"/>
        <v>5568.0404080489488</v>
      </c>
      <c r="BC45" s="138">
        <f t="shared" si="5"/>
        <v>5475.8392235258198</v>
      </c>
      <c r="BD45" s="138">
        <f t="shared" si="5"/>
        <v>5659.6502842081236</v>
      </c>
      <c r="BE45" s="138">
        <f t="shared" si="5"/>
        <v>5870.7276290181053</v>
      </c>
      <c r="BF45" s="138">
        <f t="shared" si="5"/>
        <v>6030.0864290789041</v>
      </c>
      <c r="BG45" s="138">
        <f t="shared" si="5"/>
        <v>6570.4315048607314</v>
      </c>
      <c r="BH45" s="138">
        <f t="shared" si="5"/>
        <v>6750.9130000000005</v>
      </c>
      <c r="BI45" s="138">
        <f t="shared" si="5"/>
        <v>6623.9960046050001</v>
      </c>
      <c r="BJ45" s="138">
        <f t="shared" si="5"/>
        <v>6788.7708489100005</v>
      </c>
      <c r="BK45" s="138">
        <f t="shared" si="5"/>
        <v>7290.4738887753147</v>
      </c>
      <c r="BL45" s="138">
        <f t="shared" si="5"/>
        <v>7229.0433295422672</v>
      </c>
      <c r="BM45" s="138">
        <f t="shared" si="5"/>
        <v>7496.7875480742032</v>
      </c>
      <c r="BN45" s="138">
        <f t="shared" si="5"/>
        <v>7223.1762919586681</v>
      </c>
      <c r="BO45" s="138">
        <f t="shared" si="5"/>
        <v>6546.1577279129015</v>
      </c>
      <c r="BP45" s="138">
        <f t="shared" si="5"/>
        <v>5016.6436447824599</v>
      </c>
      <c r="BQ45" s="138">
        <f t="shared" si="5"/>
        <v>3410.651326137533</v>
      </c>
      <c r="BR45" s="138">
        <f t="shared" si="5"/>
        <v>2773.9850550374172</v>
      </c>
      <c r="BS45" s="138">
        <f t="shared" si="5"/>
        <v>2458.8870452877059</v>
      </c>
      <c r="BT45" s="138">
        <f t="shared" si="5"/>
        <v>2172.7023094668471</v>
      </c>
      <c r="BU45" s="138">
        <f t="shared" si="5"/>
        <v>2096.0922426807024</v>
      </c>
      <c r="BV45" s="138">
        <f t="shared" si="5"/>
        <v>1806.676138896571</v>
      </c>
      <c r="BW45" s="138">
        <f t="shared" si="5"/>
        <v>1357.9129240471909</v>
      </c>
      <c r="BX45" s="138">
        <f t="shared" si="5"/>
        <v>1049.5757598476134</v>
      </c>
      <c r="BY45" s="138">
        <f t="shared" si="5"/>
        <v>801.3008145260693</v>
      </c>
      <c r="BZ45" s="138">
        <f t="shared" si="5"/>
        <v>610.09113853611518</v>
      </c>
      <c r="CA45" s="138">
        <f t="shared" si="5"/>
        <v>449.20524643925319</v>
      </c>
      <c r="CB45" s="138">
        <f t="shared" si="5"/>
        <v>305.76580145063849</v>
      </c>
      <c r="CC45" s="139">
        <f t="shared" si="5"/>
        <v>114.38260701302002</v>
      </c>
    </row>
    <row r="46" spans="1:81" x14ac:dyDescent="0.4">
      <c r="A46" s="132"/>
      <c r="B46" s="49" t="s">
        <v>244</v>
      </c>
      <c r="C46" s="209" t="s">
        <v>227</v>
      </c>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v>0</v>
      </c>
      <c r="AI46" s="138">
        <v>0</v>
      </c>
      <c r="AJ46" s="138">
        <v>0</v>
      </c>
      <c r="AK46" s="138">
        <v>0</v>
      </c>
      <c r="AL46" s="138">
        <v>0</v>
      </c>
      <c r="AM46" s="138">
        <v>0</v>
      </c>
      <c r="AN46" s="138">
        <v>0</v>
      </c>
      <c r="AO46" s="138">
        <v>0</v>
      </c>
      <c r="AP46" s="138">
        <v>0</v>
      </c>
      <c r="AQ46" s="138">
        <v>0</v>
      </c>
      <c r="AR46" s="138">
        <v>1.2749999999999999</v>
      </c>
      <c r="AS46" s="138">
        <v>10.731</v>
      </c>
      <c r="AT46" s="138">
        <v>24.417000000000002</v>
      </c>
      <c r="AU46" s="138">
        <v>45.9</v>
      </c>
      <c r="AV46" s="138">
        <v>86.460999999999999</v>
      </c>
      <c r="AW46" s="138">
        <v>112.84399999999999</v>
      </c>
      <c r="AX46" s="138">
        <v>101.313</v>
      </c>
      <c r="AY46" s="138">
        <v>104.523</v>
      </c>
      <c r="AZ46" s="138">
        <v>109.417</v>
      </c>
      <c r="BA46" s="138">
        <v>107.491</v>
      </c>
      <c r="BB46" s="138">
        <v>112.054</v>
      </c>
      <c r="BC46" s="138">
        <v>125.285</v>
      </c>
      <c r="BD46" s="138">
        <v>132.35599999999999</v>
      </c>
      <c r="BE46" s="138">
        <v>148.73699999999999</v>
      </c>
      <c r="BF46" s="138">
        <v>168.34100000000001</v>
      </c>
      <c r="BG46" s="138">
        <v>189.08099999999999</v>
      </c>
      <c r="BH46" s="138">
        <v>209.41499999999999</v>
      </c>
      <c r="BI46" s="138">
        <v>231.1134238570055</v>
      </c>
      <c r="BJ46" s="138">
        <v>259.31581324546704</v>
      </c>
      <c r="BK46" s="138">
        <v>296.238</v>
      </c>
      <c r="BL46" s="138">
        <v>324.96100000000001</v>
      </c>
      <c r="BM46" s="138">
        <v>341.1</v>
      </c>
      <c r="BN46" s="138">
        <v>349.83600000000001</v>
      </c>
      <c r="BO46" s="138">
        <v>325.97800000000001</v>
      </c>
      <c r="BP46" s="138">
        <v>304.01600000000002</v>
      </c>
      <c r="BQ46" s="138">
        <v>285.58</v>
      </c>
      <c r="BR46" s="138">
        <v>271.61900000000003</v>
      </c>
      <c r="BS46" s="138">
        <v>0</v>
      </c>
      <c r="BT46" s="138">
        <v>0</v>
      </c>
      <c r="BU46" s="138">
        <v>0</v>
      </c>
      <c r="BV46" s="138">
        <v>0</v>
      </c>
      <c r="BW46" s="138">
        <v>0</v>
      </c>
      <c r="BX46" s="138">
        <v>0</v>
      </c>
      <c r="BY46" s="138">
        <v>0</v>
      </c>
      <c r="BZ46" s="138">
        <v>0</v>
      </c>
      <c r="CA46" s="138">
        <v>0</v>
      </c>
      <c r="CB46" s="138">
        <v>0</v>
      </c>
      <c r="CC46" s="139">
        <v>0</v>
      </c>
    </row>
    <row r="47" spans="1:81" x14ac:dyDescent="0.4">
      <c r="A47" s="132"/>
      <c r="B47" s="49" t="s">
        <v>28</v>
      </c>
      <c r="C47" s="209" t="s">
        <v>218</v>
      </c>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v>161.73750043946862</v>
      </c>
      <c r="AI47" s="138">
        <v>181.19930304374824</v>
      </c>
      <c r="AJ47" s="138">
        <v>207.23872922573543</v>
      </c>
      <c r="AK47" s="138">
        <v>229.22300541816915</v>
      </c>
      <c r="AL47" s="138">
        <v>237.82502414359607</v>
      </c>
      <c r="AM47" s="138">
        <v>263.29748759525484</v>
      </c>
      <c r="AN47" s="138">
        <v>280.03659140788017</v>
      </c>
      <c r="AO47" s="138">
        <v>303.19546442134015</v>
      </c>
      <c r="AP47" s="138">
        <v>298.81489967459271</v>
      </c>
      <c r="AQ47" s="138">
        <v>306.83950617311092</v>
      </c>
      <c r="AR47" s="138">
        <v>302.19593117391207</v>
      </c>
      <c r="AS47" s="138">
        <v>317.85822245272215</v>
      </c>
      <c r="AT47" s="138">
        <v>348.66984352187495</v>
      </c>
      <c r="AU47" s="138">
        <v>396.66213285957724</v>
      </c>
      <c r="AV47" s="138">
        <v>399.51533573963235</v>
      </c>
      <c r="AW47" s="138">
        <v>402.25121585872171</v>
      </c>
      <c r="AX47" s="138">
        <v>421.20154669082063</v>
      </c>
      <c r="AY47" s="138">
        <v>436.36725298340411</v>
      </c>
      <c r="AZ47" s="138">
        <v>458.99338593739583</v>
      </c>
      <c r="BA47" s="138">
        <v>461.28420947497807</v>
      </c>
      <c r="BB47" s="138">
        <v>472.51720492423391</v>
      </c>
      <c r="BC47" s="138">
        <v>465.44604660798586</v>
      </c>
      <c r="BD47" s="138">
        <v>456.483</v>
      </c>
      <c r="BE47" s="138">
        <v>465.81517196123633</v>
      </c>
      <c r="BF47" s="138">
        <v>459.86098397608805</v>
      </c>
      <c r="BG47" s="138">
        <v>474.08928444871651</v>
      </c>
      <c r="BH47" s="138">
        <v>464.36799999999999</v>
      </c>
      <c r="BI47" s="138">
        <v>457.05108711905029</v>
      </c>
      <c r="BJ47" s="138">
        <v>449.82467542373149</v>
      </c>
      <c r="BK47" s="138">
        <v>423.07557421483176</v>
      </c>
      <c r="BL47" s="138">
        <v>351.82365625768108</v>
      </c>
      <c r="BM47" s="138">
        <v>356.74274253656409</v>
      </c>
      <c r="BN47" s="138">
        <v>403.58508928024094</v>
      </c>
      <c r="BO47" s="138">
        <v>392.86659263963156</v>
      </c>
      <c r="BP47" s="138">
        <v>389.19540725625791</v>
      </c>
      <c r="BQ47" s="138">
        <v>374.71814512820708</v>
      </c>
      <c r="BR47" s="138">
        <v>367.9651481339838</v>
      </c>
      <c r="BS47" s="138">
        <v>347.0903570025028</v>
      </c>
      <c r="BT47" s="138">
        <v>355.32264797742522</v>
      </c>
      <c r="BU47" s="138">
        <v>339.66369223644733</v>
      </c>
      <c r="BV47" s="138">
        <v>331.50766859850989</v>
      </c>
      <c r="BW47" s="138">
        <v>328.71096482734453</v>
      </c>
      <c r="BX47" s="138">
        <v>284.27570798043615</v>
      </c>
      <c r="BY47" s="138">
        <v>264.27020519927117</v>
      </c>
      <c r="BZ47" s="138">
        <v>252.91399317888511</v>
      </c>
      <c r="CA47" s="138">
        <v>241.99786169680371</v>
      </c>
      <c r="CB47" s="138">
        <v>229.61661720971514</v>
      </c>
      <c r="CC47" s="139">
        <v>218.33201626985874</v>
      </c>
    </row>
    <row r="48" spans="1:81" ht="25.5" customHeight="1" x14ac:dyDescent="0.4">
      <c r="A48" s="132"/>
      <c r="B48" s="67" t="s">
        <v>340</v>
      </c>
      <c r="C48" s="209" t="s">
        <v>227</v>
      </c>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v>0</v>
      </c>
      <c r="AI48" s="138">
        <v>0</v>
      </c>
      <c r="AJ48" s="138">
        <v>0</v>
      </c>
      <c r="AK48" s="138">
        <v>0</v>
      </c>
      <c r="AL48" s="138">
        <v>0</v>
      </c>
      <c r="AM48" s="138">
        <v>0</v>
      </c>
      <c r="AN48" s="138">
        <v>0</v>
      </c>
      <c r="AO48" s="138">
        <v>0</v>
      </c>
      <c r="AP48" s="138">
        <v>0</v>
      </c>
      <c r="AQ48" s="138">
        <v>0</v>
      </c>
      <c r="AR48" s="138">
        <v>0</v>
      </c>
      <c r="AS48" s="138">
        <v>0</v>
      </c>
      <c r="AT48" s="138">
        <v>0</v>
      </c>
      <c r="AU48" s="138">
        <v>0</v>
      </c>
      <c r="AV48" s="138">
        <v>0</v>
      </c>
      <c r="AW48" s="138">
        <v>0</v>
      </c>
      <c r="AX48" s="138">
        <v>0</v>
      </c>
      <c r="AY48" s="138">
        <v>0</v>
      </c>
      <c r="AZ48" s="138">
        <v>0</v>
      </c>
      <c r="BA48" s="138">
        <v>0</v>
      </c>
      <c r="BB48" s="138">
        <v>0</v>
      </c>
      <c r="BC48" s="138">
        <v>0</v>
      </c>
      <c r="BD48" s="138">
        <v>0</v>
      </c>
      <c r="BE48" s="138">
        <v>0</v>
      </c>
      <c r="BF48" s="138">
        <v>0</v>
      </c>
      <c r="BG48" s="138">
        <v>0</v>
      </c>
      <c r="BH48" s="138">
        <v>0</v>
      </c>
      <c r="BI48" s="138">
        <v>0</v>
      </c>
      <c r="BJ48" s="138">
        <v>0</v>
      </c>
      <c r="BK48" s="138">
        <v>0</v>
      </c>
      <c r="BL48" s="138">
        <v>90.849720650000009</v>
      </c>
      <c r="BM48" s="138">
        <v>106.96880001999999</v>
      </c>
      <c r="BN48" s="138">
        <v>109.92031101000002</v>
      </c>
      <c r="BO48" s="138">
        <v>115.96021940000001</v>
      </c>
      <c r="BP48" s="138">
        <v>110.02752643000001</v>
      </c>
      <c r="BQ48" s="138">
        <v>101.38309716000001</v>
      </c>
      <c r="BR48" s="138">
        <v>15.698963300000001</v>
      </c>
      <c r="BS48" s="138">
        <v>0</v>
      </c>
      <c r="BT48" s="138">
        <v>0</v>
      </c>
      <c r="BU48" s="138">
        <v>0</v>
      </c>
      <c r="BV48" s="138">
        <v>0</v>
      </c>
      <c r="BW48" s="138">
        <v>0</v>
      </c>
      <c r="BX48" s="138">
        <v>0</v>
      </c>
      <c r="BY48" s="138">
        <v>0</v>
      </c>
      <c r="BZ48" s="138">
        <v>0</v>
      </c>
      <c r="CA48" s="138">
        <v>0</v>
      </c>
      <c r="CB48" s="138">
        <v>0</v>
      </c>
      <c r="CC48" s="139">
        <v>0</v>
      </c>
    </row>
    <row r="49" spans="1:81" x14ac:dyDescent="0.4">
      <c r="A49" s="132"/>
      <c r="B49" s="67" t="s">
        <v>248</v>
      </c>
      <c r="C49" s="209" t="s">
        <v>218</v>
      </c>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v>0</v>
      </c>
      <c r="AI49" s="138">
        <v>0</v>
      </c>
      <c r="AJ49" s="138">
        <v>0</v>
      </c>
      <c r="AK49" s="138">
        <v>0</v>
      </c>
      <c r="AL49" s="138">
        <v>0</v>
      </c>
      <c r="AM49" s="138">
        <v>0</v>
      </c>
      <c r="AN49" s="138">
        <v>0</v>
      </c>
      <c r="AO49" s="138">
        <v>0</v>
      </c>
      <c r="AP49" s="138">
        <v>0</v>
      </c>
      <c r="AQ49" s="138">
        <v>0</v>
      </c>
      <c r="AR49" s="138">
        <v>0</v>
      </c>
      <c r="AS49" s="138">
        <v>0</v>
      </c>
      <c r="AT49" s="138">
        <v>0</v>
      </c>
      <c r="AU49" s="138">
        <v>0</v>
      </c>
      <c r="AV49" s="138">
        <v>0</v>
      </c>
      <c r="AW49" s="138">
        <v>0</v>
      </c>
      <c r="AX49" s="138">
        <v>0</v>
      </c>
      <c r="AY49" s="138">
        <v>0</v>
      </c>
      <c r="AZ49" s="138">
        <v>0</v>
      </c>
      <c r="BA49" s="138">
        <v>0</v>
      </c>
      <c r="BB49" s="138">
        <v>0</v>
      </c>
      <c r="BC49" s="138">
        <v>0</v>
      </c>
      <c r="BD49" s="138">
        <v>0</v>
      </c>
      <c r="BE49" s="138">
        <v>5.2569999999999997</v>
      </c>
      <c r="BF49" s="138">
        <v>5.6630000000000003</v>
      </c>
      <c r="BG49" s="138">
        <v>4.9935427399999996</v>
      </c>
      <c r="BH49" s="138">
        <v>18.285</v>
      </c>
      <c r="BI49" s="138">
        <v>38.134147140000003</v>
      </c>
      <c r="BJ49" s="138">
        <v>40.277408909999998</v>
      </c>
      <c r="BK49" s="138">
        <v>46.931080800000004</v>
      </c>
      <c r="BL49" s="138">
        <v>38.630065660000305</v>
      </c>
      <c r="BM49" s="138">
        <v>48.46444386000001</v>
      </c>
      <c r="BN49" s="138">
        <v>60.721072239999998</v>
      </c>
      <c r="BO49" s="138">
        <v>52.361478550000008</v>
      </c>
      <c r="BP49" s="138">
        <v>56.829980329999998</v>
      </c>
      <c r="BQ49" s="138">
        <v>0.62293946000000011</v>
      </c>
      <c r="BR49" s="138">
        <v>0.20971916999999998</v>
      </c>
      <c r="BS49" s="138">
        <v>0.15176113999999999</v>
      </c>
      <c r="BT49" s="138">
        <v>0</v>
      </c>
      <c r="BU49" s="138">
        <v>0</v>
      </c>
      <c r="BV49" s="138">
        <v>0</v>
      </c>
      <c r="BW49" s="138">
        <v>0</v>
      </c>
      <c r="BX49" s="138">
        <v>0</v>
      </c>
      <c r="BY49" s="138">
        <v>0</v>
      </c>
      <c r="BZ49" s="138">
        <v>0</v>
      </c>
      <c r="CA49" s="138">
        <v>0</v>
      </c>
      <c r="CB49" s="138">
        <v>0</v>
      </c>
      <c r="CC49" s="139">
        <v>0</v>
      </c>
    </row>
    <row r="50" spans="1:81" x14ac:dyDescent="0.4">
      <c r="A50" s="132"/>
      <c r="B50" s="67" t="s">
        <v>249</v>
      </c>
      <c r="C50" s="209"/>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f t="shared" ref="AH50:CC50" si="6">AH51+AH52</f>
        <v>0</v>
      </c>
      <c r="AI50" s="138">
        <f t="shared" si="6"/>
        <v>0</v>
      </c>
      <c r="AJ50" s="138">
        <f t="shared" si="6"/>
        <v>0</v>
      </c>
      <c r="AK50" s="138">
        <f t="shared" si="6"/>
        <v>0</v>
      </c>
      <c r="AL50" s="138">
        <f t="shared" si="6"/>
        <v>0</v>
      </c>
      <c r="AM50" s="138">
        <f t="shared" si="6"/>
        <v>0</v>
      </c>
      <c r="AN50" s="138">
        <f t="shared" si="6"/>
        <v>0</v>
      </c>
      <c r="AO50" s="138">
        <f t="shared" si="6"/>
        <v>0</v>
      </c>
      <c r="AP50" s="138">
        <f t="shared" si="6"/>
        <v>0</v>
      </c>
      <c r="AQ50" s="138">
        <f t="shared" si="6"/>
        <v>0</v>
      </c>
      <c r="AR50" s="138">
        <f t="shared" si="6"/>
        <v>0</v>
      </c>
      <c r="AS50" s="138">
        <f t="shared" si="6"/>
        <v>0</v>
      </c>
      <c r="AT50" s="138">
        <f t="shared" si="6"/>
        <v>0</v>
      </c>
      <c r="AU50" s="138">
        <f t="shared" si="6"/>
        <v>0</v>
      </c>
      <c r="AV50" s="138">
        <f t="shared" si="6"/>
        <v>0</v>
      </c>
      <c r="AW50" s="138">
        <f t="shared" si="6"/>
        <v>0</v>
      </c>
      <c r="AX50" s="138">
        <f t="shared" si="6"/>
        <v>0</v>
      </c>
      <c r="AY50" s="138">
        <f t="shared" si="6"/>
        <v>0</v>
      </c>
      <c r="AZ50" s="138">
        <f t="shared" si="6"/>
        <v>1951.6384801734266</v>
      </c>
      <c r="BA50" s="138">
        <f t="shared" si="6"/>
        <v>3563.4660000000003</v>
      </c>
      <c r="BB50" s="138">
        <f t="shared" si="6"/>
        <v>3252.6930000000002</v>
      </c>
      <c r="BC50" s="138">
        <f t="shared" si="6"/>
        <v>2970.0860000000002</v>
      </c>
      <c r="BD50" s="138">
        <f t="shared" si="6"/>
        <v>2577.2200000000003</v>
      </c>
      <c r="BE50" s="138">
        <f t="shared" si="6"/>
        <v>2321.5709014073173</v>
      </c>
      <c r="BF50" s="138">
        <f t="shared" si="6"/>
        <v>2334.3028686900002</v>
      </c>
      <c r="BG50" s="138">
        <f t="shared" si="6"/>
        <v>2303.3011110305724</v>
      </c>
      <c r="BH50" s="138">
        <f t="shared" si="6"/>
        <v>2061.6019999999999</v>
      </c>
      <c r="BI50" s="138">
        <f t="shared" si="6"/>
        <v>2287.0807465299326</v>
      </c>
      <c r="BJ50" s="138">
        <f t="shared" si="6"/>
        <v>2427.5737562281042</v>
      </c>
      <c r="BK50" s="138">
        <f t="shared" si="6"/>
        <v>2241.4881393452138</v>
      </c>
      <c r="BL50" s="138">
        <f t="shared" si="6"/>
        <v>2856.8277160099997</v>
      </c>
      <c r="BM50" s="138">
        <f t="shared" si="6"/>
        <v>4684.0175697100003</v>
      </c>
      <c r="BN50" s="138">
        <f t="shared" si="6"/>
        <v>4473.4852258236315</v>
      </c>
      <c r="BO50" s="138">
        <f t="shared" si="6"/>
        <v>4933.9849943699983</v>
      </c>
      <c r="BP50" s="138">
        <f t="shared" si="6"/>
        <v>5169.8070100499999</v>
      </c>
      <c r="BQ50" s="138">
        <f t="shared" si="6"/>
        <v>4338.0295486261903</v>
      </c>
      <c r="BR50" s="138">
        <f t="shared" si="6"/>
        <v>3065.0410876799992</v>
      </c>
      <c r="BS50" s="138">
        <f t="shared" si="6"/>
        <v>2313.51601579</v>
      </c>
      <c r="BT50" s="138">
        <f t="shared" si="6"/>
        <v>1875.4784224599998</v>
      </c>
      <c r="BU50" s="138">
        <f t="shared" si="6"/>
        <v>1666.9844684099987</v>
      </c>
      <c r="BV50" s="138">
        <f t="shared" si="6"/>
        <v>1298.7940379299998</v>
      </c>
      <c r="BW50" s="138">
        <f t="shared" si="6"/>
        <v>713.74196914999993</v>
      </c>
      <c r="BX50" s="138">
        <f t="shared" si="6"/>
        <v>1033.8181647712477</v>
      </c>
      <c r="BY50" s="138">
        <f t="shared" si="6"/>
        <v>600.67585611114202</v>
      </c>
      <c r="BZ50" s="138">
        <f t="shared" si="6"/>
        <v>396.89732956665966</v>
      </c>
      <c r="CA50" s="138">
        <f t="shared" si="6"/>
        <v>184.60190379949557</v>
      </c>
      <c r="CB50" s="138">
        <f t="shared" si="6"/>
        <v>153.69054242324296</v>
      </c>
      <c r="CC50" s="139">
        <f t="shared" si="6"/>
        <v>153.87009601724071</v>
      </c>
    </row>
    <row r="51" spans="1:81" x14ac:dyDescent="0.4">
      <c r="A51" s="132"/>
      <c r="B51" s="65" t="s">
        <v>224</v>
      </c>
      <c r="C51" s="209" t="s">
        <v>221</v>
      </c>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v>0</v>
      </c>
      <c r="AI51" s="138">
        <v>0</v>
      </c>
      <c r="AJ51" s="138">
        <v>0</v>
      </c>
      <c r="AK51" s="138">
        <v>0</v>
      </c>
      <c r="AL51" s="138">
        <v>0</v>
      </c>
      <c r="AM51" s="138">
        <v>0</v>
      </c>
      <c r="AN51" s="138">
        <v>0</v>
      </c>
      <c r="AO51" s="138">
        <v>0</v>
      </c>
      <c r="AP51" s="138">
        <v>0</v>
      </c>
      <c r="AQ51" s="138">
        <v>0</v>
      </c>
      <c r="AR51" s="138">
        <v>0</v>
      </c>
      <c r="AS51" s="138">
        <v>0</v>
      </c>
      <c r="AT51" s="138">
        <v>0</v>
      </c>
      <c r="AU51" s="138">
        <v>0</v>
      </c>
      <c r="AV51" s="138">
        <v>0</v>
      </c>
      <c r="AW51" s="138">
        <v>0</v>
      </c>
      <c r="AX51" s="138">
        <v>0</v>
      </c>
      <c r="AY51" s="138">
        <v>0</v>
      </c>
      <c r="AZ51" s="138">
        <v>332.70800000000008</v>
      </c>
      <c r="BA51" s="138">
        <v>475.00800000000004</v>
      </c>
      <c r="BB51" s="138">
        <v>474.24400000000003</v>
      </c>
      <c r="BC51" s="138">
        <v>459.01900000000001</v>
      </c>
      <c r="BD51" s="138">
        <v>446.95400000000001</v>
      </c>
      <c r="BE51" s="138">
        <v>469.76190140731705</v>
      </c>
      <c r="BF51" s="138">
        <v>518.64773074999994</v>
      </c>
      <c r="BG51" s="138">
        <v>507.20891397539998</v>
      </c>
      <c r="BH51" s="138">
        <v>445.23599999999999</v>
      </c>
      <c r="BI51" s="138">
        <v>486.24370455000002</v>
      </c>
      <c r="BJ51" s="138">
        <v>477.92547793</v>
      </c>
      <c r="BK51" s="138">
        <v>424.03039473491737</v>
      </c>
      <c r="BL51" s="138">
        <v>727.70019646000003</v>
      </c>
      <c r="BM51" s="138">
        <v>1088.6921164999999</v>
      </c>
      <c r="BN51" s="138">
        <v>801.16036899012533</v>
      </c>
      <c r="BO51" s="138">
        <v>749.87685299999998</v>
      </c>
      <c r="BP51" s="138">
        <v>662.33543288999988</v>
      </c>
      <c r="BQ51" s="138">
        <v>526.70929591000004</v>
      </c>
      <c r="BR51" s="138">
        <v>369.21073870999999</v>
      </c>
      <c r="BS51" s="138">
        <v>309.89859552000007</v>
      </c>
      <c r="BT51" s="138">
        <v>264.26859475999998</v>
      </c>
      <c r="BU51" s="138">
        <v>224.26502880999996</v>
      </c>
      <c r="BV51" s="138">
        <v>154.88572665999999</v>
      </c>
      <c r="BW51" s="138">
        <v>110.7615586</v>
      </c>
      <c r="BX51" s="138">
        <v>599.26282699593435</v>
      </c>
      <c r="BY51" s="138">
        <v>282.07138759363266</v>
      </c>
      <c r="BZ51" s="138">
        <v>190.81718070035376</v>
      </c>
      <c r="CA51" s="138">
        <v>169.53645143007364</v>
      </c>
      <c r="CB51" s="138">
        <v>153.69054242324296</v>
      </c>
      <c r="CC51" s="139">
        <v>153.87009601724071</v>
      </c>
    </row>
    <row r="52" spans="1:81" x14ac:dyDescent="0.4">
      <c r="A52" s="132"/>
      <c r="B52" s="65" t="s">
        <v>335</v>
      </c>
      <c r="C52" s="209" t="s">
        <v>227</v>
      </c>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v>0</v>
      </c>
      <c r="AI52" s="138">
        <v>0</v>
      </c>
      <c r="AJ52" s="138">
        <v>0</v>
      </c>
      <c r="AK52" s="138">
        <v>0</v>
      </c>
      <c r="AL52" s="138">
        <v>0</v>
      </c>
      <c r="AM52" s="138">
        <v>0</v>
      </c>
      <c r="AN52" s="138">
        <v>0</v>
      </c>
      <c r="AO52" s="138">
        <v>0</v>
      </c>
      <c r="AP52" s="138">
        <v>0</v>
      </c>
      <c r="AQ52" s="138">
        <v>0</v>
      </c>
      <c r="AR52" s="138">
        <v>0</v>
      </c>
      <c r="AS52" s="138">
        <v>0</v>
      </c>
      <c r="AT52" s="138">
        <v>0</v>
      </c>
      <c r="AU52" s="138">
        <v>0</v>
      </c>
      <c r="AV52" s="138">
        <v>0</v>
      </c>
      <c r="AW52" s="138">
        <v>0</v>
      </c>
      <c r="AX52" s="138">
        <v>0</v>
      </c>
      <c r="AY52" s="138">
        <v>0</v>
      </c>
      <c r="AZ52" s="138">
        <v>1618.9304801734265</v>
      </c>
      <c r="BA52" s="138">
        <v>3088.4580000000001</v>
      </c>
      <c r="BB52" s="138">
        <v>2778.4490000000001</v>
      </c>
      <c r="BC52" s="138">
        <v>2511.067</v>
      </c>
      <c r="BD52" s="138">
        <v>2130.2660000000001</v>
      </c>
      <c r="BE52" s="138">
        <v>1851.8090000000002</v>
      </c>
      <c r="BF52" s="138">
        <v>1815.6551379400003</v>
      </c>
      <c r="BG52" s="138">
        <v>1796.0921970551724</v>
      </c>
      <c r="BH52" s="138">
        <v>1616.366</v>
      </c>
      <c r="BI52" s="138">
        <v>1800.8370419799328</v>
      </c>
      <c r="BJ52" s="138">
        <v>1949.6482782981043</v>
      </c>
      <c r="BK52" s="138">
        <v>1817.4577446102965</v>
      </c>
      <c r="BL52" s="138">
        <v>2129.1275195499998</v>
      </c>
      <c r="BM52" s="138">
        <v>3595.32545321</v>
      </c>
      <c r="BN52" s="138">
        <v>3672.3248568335066</v>
      </c>
      <c r="BO52" s="138">
        <v>4184.1081413699985</v>
      </c>
      <c r="BP52" s="138">
        <v>4507.4715771600004</v>
      </c>
      <c r="BQ52" s="138">
        <v>3811.3202527161902</v>
      </c>
      <c r="BR52" s="138">
        <v>2695.8303489699992</v>
      </c>
      <c r="BS52" s="138">
        <v>2003.6174202700001</v>
      </c>
      <c r="BT52" s="138">
        <v>1611.2098276999998</v>
      </c>
      <c r="BU52" s="138">
        <v>1442.7194395999989</v>
      </c>
      <c r="BV52" s="138">
        <v>1143.9083112699998</v>
      </c>
      <c r="BW52" s="138">
        <v>602.98041054999987</v>
      </c>
      <c r="BX52" s="138">
        <v>434.55533777531332</v>
      </c>
      <c r="BY52" s="138">
        <v>318.60446851750936</v>
      </c>
      <c r="BZ52" s="138">
        <v>206.08014886630593</v>
      </c>
      <c r="CA52" s="138">
        <v>15.065452369421939</v>
      </c>
      <c r="CB52" s="138">
        <v>0</v>
      </c>
      <c r="CC52" s="139">
        <v>0</v>
      </c>
    </row>
    <row r="53" spans="1:81" ht="26.25" customHeight="1" x14ac:dyDescent="0.4">
      <c r="A53" s="132"/>
      <c r="B53" s="49" t="s">
        <v>250</v>
      </c>
      <c r="C53" s="209" t="s">
        <v>221</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v>105</v>
      </c>
      <c r="AI53" s="138">
        <v>125</v>
      </c>
      <c r="AJ53" s="138">
        <v>149</v>
      </c>
      <c r="AK53" s="138">
        <v>158</v>
      </c>
      <c r="AL53" s="138">
        <v>152</v>
      </c>
      <c r="AM53" s="138">
        <v>141</v>
      </c>
      <c r="AN53" s="138">
        <v>161</v>
      </c>
      <c r="AO53" s="138">
        <v>164</v>
      </c>
      <c r="AP53" s="138">
        <v>168.30699999999999</v>
      </c>
      <c r="AQ53" s="138">
        <v>50.746000000000002</v>
      </c>
      <c r="AR53" s="138">
        <v>26.87</v>
      </c>
      <c r="AS53" s="138">
        <v>30.309000000000001</v>
      </c>
      <c r="AT53" s="138">
        <v>33.664999999999999</v>
      </c>
      <c r="AU53" s="138">
        <v>30.951000000000001</v>
      </c>
      <c r="AV53" s="138">
        <v>31.5</v>
      </c>
      <c r="AW53" s="138">
        <v>33</v>
      </c>
      <c r="AX53" s="138">
        <v>27</v>
      </c>
      <c r="AY53" s="138">
        <v>28.556999999999999</v>
      </c>
      <c r="AZ53" s="138">
        <v>32.725000000000001</v>
      </c>
      <c r="BA53" s="138">
        <v>35.762999999999998</v>
      </c>
      <c r="BB53" s="138">
        <v>38.264000000000003</v>
      </c>
      <c r="BC53" s="138">
        <v>38.268000000000001</v>
      </c>
      <c r="BD53" s="138">
        <v>44.713000000000001</v>
      </c>
      <c r="BE53" s="138">
        <v>55.794706500000004</v>
      </c>
      <c r="BF53" s="138">
        <v>68.735896129999986</v>
      </c>
      <c r="BG53" s="138">
        <v>127.61983736719999</v>
      </c>
      <c r="BH53" s="138">
        <v>149.76499999999999</v>
      </c>
      <c r="BI53" s="138">
        <v>163.62538309999999</v>
      </c>
      <c r="BJ53" s="138">
        <v>175.38975154999997</v>
      </c>
      <c r="BK53" s="138">
        <v>246.68661228606564</v>
      </c>
      <c r="BL53" s="138">
        <v>320.89652102000002</v>
      </c>
      <c r="BM53" s="138">
        <v>344.51753750999995</v>
      </c>
      <c r="BN53" s="138">
        <v>343.25488572749998</v>
      </c>
      <c r="BO53" s="138">
        <v>365.53661895000005</v>
      </c>
      <c r="BP53" s="138">
        <v>395.77258469999998</v>
      </c>
      <c r="BQ53" s="138">
        <v>399.99203899000008</v>
      </c>
      <c r="BR53" s="138">
        <v>416.55604172</v>
      </c>
      <c r="BS53" s="138">
        <v>440.94097081999979</v>
      </c>
      <c r="BT53" s="138">
        <v>436.45777384000002</v>
      </c>
      <c r="BU53" s="138">
        <v>427.42290979000001</v>
      </c>
      <c r="BV53" s="138">
        <v>427.6445236400001</v>
      </c>
      <c r="BW53" s="138">
        <v>419.32425564000005</v>
      </c>
      <c r="BX53" s="138">
        <v>385.56372023075471</v>
      </c>
      <c r="BY53" s="138">
        <v>385.56057949884411</v>
      </c>
      <c r="BZ53" s="138">
        <v>393.25199381498231</v>
      </c>
      <c r="CA53" s="138">
        <v>409.63272746206508</v>
      </c>
      <c r="CB53" s="138">
        <v>425.39311694456569</v>
      </c>
      <c r="CC53" s="139">
        <v>441.37598831964266</v>
      </c>
    </row>
    <row r="54" spans="1:81" x14ac:dyDescent="0.4">
      <c r="A54" s="132"/>
      <c r="B54" s="49" t="s">
        <v>251</v>
      </c>
      <c r="C54" s="209" t="s">
        <v>221</v>
      </c>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v>16</v>
      </c>
      <c r="AI54" s="138">
        <v>16</v>
      </c>
      <c r="AJ54" s="138">
        <v>16</v>
      </c>
      <c r="AK54" s="138">
        <v>16</v>
      </c>
      <c r="AL54" s="138">
        <v>16</v>
      </c>
      <c r="AM54" s="138">
        <v>17</v>
      </c>
      <c r="AN54" s="138">
        <v>18</v>
      </c>
      <c r="AO54" s="138">
        <v>17</v>
      </c>
      <c r="AP54" s="138">
        <v>14</v>
      </c>
      <c r="AQ54" s="138">
        <v>0.434</v>
      </c>
      <c r="AR54" s="138">
        <v>0</v>
      </c>
      <c r="AS54" s="138">
        <v>0</v>
      </c>
      <c r="AT54" s="138">
        <v>0</v>
      </c>
      <c r="AU54" s="138">
        <v>0</v>
      </c>
      <c r="AV54" s="138">
        <v>0</v>
      </c>
      <c r="AW54" s="138">
        <v>0</v>
      </c>
      <c r="AX54" s="138">
        <v>0</v>
      </c>
      <c r="AY54" s="138">
        <v>0</v>
      </c>
      <c r="AZ54" s="138">
        <v>0</v>
      </c>
      <c r="BA54" s="138">
        <v>0</v>
      </c>
      <c r="BB54" s="138">
        <v>0</v>
      </c>
      <c r="BC54" s="138">
        <v>0</v>
      </c>
      <c r="BD54" s="138">
        <v>0</v>
      </c>
      <c r="BE54" s="138">
        <v>0</v>
      </c>
      <c r="BF54" s="138">
        <v>0</v>
      </c>
      <c r="BG54" s="138">
        <v>0</v>
      </c>
      <c r="BH54" s="138">
        <v>0</v>
      </c>
      <c r="BI54" s="138">
        <v>0</v>
      </c>
      <c r="BJ54" s="138">
        <v>0</v>
      </c>
      <c r="BK54" s="138">
        <v>0</v>
      </c>
      <c r="BL54" s="138">
        <v>0</v>
      </c>
      <c r="BM54" s="138">
        <v>0</v>
      </c>
      <c r="BN54" s="138">
        <v>0</v>
      </c>
      <c r="BO54" s="138">
        <v>0</v>
      </c>
      <c r="BP54" s="138">
        <v>0</v>
      </c>
      <c r="BQ54" s="138">
        <v>0</v>
      </c>
      <c r="BR54" s="138">
        <v>0</v>
      </c>
      <c r="BS54" s="138">
        <v>0</v>
      </c>
      <c r="BT54" s="138">
        <v>0</v>
      </c>
      <c r="BU54" s="138">
        <v>0</v>
      </c>
      <c r="BV54" s="138">
        <v>0</v>
      </c>
      <c r="BW54" s="138">
        <v>0</v>
      </c>
      <c r="BX54" s="138">
        <v>0</v>
      </c>
      <c r="BY54" s="138">
        <v>0</v>
      </c>
      <c r="BZ54" s="138">
        <v>0</v>
      </c>
      <c r="CA54" s="138">
        <v>0</v>
      </c>
      <c r="CB54" s="138">
        <v>0</v>
      </c>
      <c r="CC54" s="139">
        <v>0</v>
      </c>
    </row>
    <row r="55" spans="1:81" x14ac:dyDescent="0.4">
      <c r="A55" s="132"/>
      <c r="B55" s="49" t="s">
        <v>326</v>
      </c>
      <c r="C55" s="209" t="s">
        <v>218</v>
      </c>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v>37.898503071731419</v>
      </c>
      <c r="AI55" s="138">
        <v>64.855703618254054</v>
      </c>
      <c r="AJ55" s="138">
        <v>96.569209265311542</v>
      </c>
      <c r="AK55" s="138">
        <v>127.84580671123882</v>
      </c>
      <c r="AL55" s="138">
        <v>169.68592537968243</v>
      </c>
      <c r="AM55" s="138">
        <v>214.43796792257592</v>
      </c>
      <c r="AN55" s="138">
        <v>245.28870869995595</v>
      </c>
      <c r="AO55" s="138">
        <v>282.49343254041281</v>
      </c>
      <c r="AP55" s="138">
        <v>335.26923366467042</v>
      </c>
      <c r="AQ55" s="138">
        <v>380.55923785764566</v>
      </c>
      <c r="AR55" s="138">
        <v>421.4691414374301</v>
      </c>
      <c r="AS55" s="138">
        <v>470.12556674757064</v>
      </c>
      <c r="AT55" s="138">
        <v>529.02542592395196</v>
      </c>
      <c r="AU55" s="138">
        <v>628.73314831467371</v>
      </c>
      <c r="AV55" s="138">
        <v>40.441304458882144</v>
      </c>
      <c r="AW55" s="138">
        <v>0</v>
      </c>
      <c r="AX55" s="138">
        <v>0</v>
      </c>
      <c r="AY55" s="138">
        <v>0</v>
      </c>
      <c r="AZ55" s="138">
        <v>0</v>
      </c>
      <c r="BA55" s="138">
        <v>0</v>
      </c>
      <c r="BB55" s="138">
        <v>0</v>
      </c>
      <c r="BC55" s="138">
        <v>0</v>
      </c>
      <c r="BD55" s="138">
        <v>0</v>
      </c>
      <c r="BE55" s="138">
        <v>0</v>
      </c>
      <c r="BF55" s="138">
        <v>0</v>
      </c>
      <c r="BG55" s="138">
        <v>0</v>
      </c>
      <c r="BH55" s="138">
        <v>0</v>
      </c>
      <c r="BI55" s="138">
        <v>0</v>
      </c>
      <c r="BJ55" s="138">
        <v>0</v>
      </c>
      <c r="BK55" s="138">
        <v>0</v>
      </c>
      <c r="BL55" s="138">
        <v>0</v>
      </c>
      <c r="BM55" s="138">
        <v>0</v>
      </c>
      <c r="BN55" s="138">
        <v>0</v>
      </c>
      <c r="BO55" s="138">
        <v>0</v>
      </c>
      <c r="BP55" s="138">
        <v>0</v>
      </c>
      <c r="BQ55" s="138">
        <v>0</v>
      </c>
      <c r="BR55" s="138">
        <v>0</v>
      </c>
      <c r="BS55" s="138">
        <v>0</v>
      </c>
      <c r="BT55" s="138">
        <v>0</v>
      </c>
      <c r="BU55" s="138">
        <v>0</v>
      </c>
      <c r="BV55" s="138">
        <v>0</v>
      </c>
      <c r="BW55" s="138">
        <v>0</v>
      </c>
      <c r="BX55" s="138">
        <v>0</v>
      </c>
      <c r="BY55" s="138">
        <v>0</v>
      </c>
      <c r="BZ55" s="138">
        <v>0</v>
      </c>
      <c r="CA55" s="138">
        <v>0</v>
      </c>
      <c r="CB55" s="138">
        <v>0</v>
      </c>
      <c r="CC55" s="139">
        <v>0</v>
      </c>
    </row>
    <row r="56" spans="1:81" x14ac:dyDescent="0.4">
      <c r="A56" s="132"/>
      <c r="B56" s="49" t="s">
        <v>341</v>
      </c>
      <c r="C56" s="209" t="s">
        <v>218</v>
      </c>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v>0</v>
      </c>
      <c r="AI56" s="138">
        <v>0</v>
      </c>
      <c r="AJ56" s="138">
        <v>0</v>
      </c>
      <c r="AK56" s="138">
        <v>0</v>
      </c>
      <c r="AL56" s="138">
        <v>0</v>
      </c>
      <c r="AM56" s="138">
        <v>0</v>
      </c>
      <c r="AN56" s="138">
        <v>0</v>
      </c>
      <c r="AO56" s="138">
        <v>0</v>
      </c>
      <c r="AP56" s="138">
        <v>0</v>
      </c>
      <c r="AQ56" s="138">
        <v>0</v>
      </c>
      <c r="AR56" s="138">
        <v>0</v>
      </c>
      <c r="AS56" s="138">
        <v>0</v>
      </c>
      <c r="AT56" s="138">
        <v>0</v>
      </c>
      <c r="AU56" s="138">
        <v>0</v>
      </c>
      <c r="AV56" s="138">
        <v>0</v>
      </c>
      <c r="AW56" s="138">
        <v>0</v>
      </c>
      <c r="AX56" s="138">
        <v>0</v>
      </c>
      <c r="AY56" s="138">
        <v>0</v>
      </c>
      <c r="AZ56" s="138">
        <v>0</v>
      </c>
      <c r="BA56" s="138">
        <v>0</v>
      </c>
      <c r="BB56" s="138">
        <v>0</v>
      </c>
      <c r="BC56" s="138">
        <v>0.56699999999999995</v>
      </c>
      <c r="BD56" s="138">
        <v>42.750999999999998</v>
      </c>
      <c r="BE56" s="138">
        <v>82</v>
      </c>
      <c r="BF56" s="138">
        <v>180.13019312</v>
      </c>
      <c r="BG56" s="138">
        <v>139.34738139999999</v>
      </c>
      <c r="BH56" s="138">
        <v>87.293999999999997</v>
      </c>
      <c r="BI56" s="138">
        <v>71.74855457999999</v>
      </c>
      <c r="BJ56" s="138">
        <v>86.415832980000019</v>
      </c>
      <c r="BK56" s="138">
        <v>109.97339909</v>
      </c>
      <c r="BL56" s="138">
        <v>112.23410000000001</v>
      </c>
      <c r="BM56" s="138">
        <v>115.10395912999999</v>
      </c>
      <c r="BN56" s="138">
        <v>138.13980000000001</v>
      </c>
      <c r="BO56" s="138">
        <v>47.019696670000002</v>
      </c>
      <c r="BP56" s="138">
        <v>1.39356865</v>
      </c>
      <c r="BQ56" s="138">
        <v>0.86930000000000007</v>
      </c>
      <c r="BR56" s="138">
        <v>0.41239731999999996</v>
      </c>
      <c r="BS56" s="138">
        <v>9.3574789999999977E-2</v>
      </c>
      <c r="BT56" s="138">
        <v>2.7997579999999994E-2</v>
      </c>
      <c r="BU56" s="138">
        <v>3.2353730000000004E-2</v>
      </c>
      <c r="BV56" s="138">
        <v>0</v>
      </c>
      <c r="BW56" s="138">
        <v>0</v>
      </c>
      <c r="BX56" s="138">
        <v>0</v>
      </c>
      <c r="BY56" s="138">
        <v>0</v>
      </c>
      <c r="BZ56" s="138">
        <v>0</v>
      </c>
      <c r="CA56" s="138">
        <v>0</v>
      </c>
      <c r="CB56" s="138">
        <v>0</v>
      </c>
      <c r="CC56" s="139">
        <v>0</v>
      </c>
    </row>
    <row r="57" spans="1:81" x14ac:dyDescent="0.4">
      <c r="A57" s="132"/>
      <c r="B57" s="49" t="s">
        <v>254</v>
      </c>
      <c r="C57" s="209" t="s">
        <v>218</v>
      </c>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v>0</v>
      </c>
      <c r="AI57" s="138">
        <v>0</v>
      </c>
      <c r="AJ57" s="138">
        <v>0</v>
      </c>
      <c r="AK57" s="138">
        <v>0</v>
      </c>
      <c r="AL57" s="138">
        <v>0</v>
      </c>
      <c r="AM57" s="138">
        <v>0</v>
      </c>
      <c r="AN57" s="138">
        <v>0</v>
      </c>
      <c r="AO57" s="138">
        <v>0</v>
      </c>
      <c r="AP57" s="138">
        <v>0</v>
      </c>
      <c r="AQ57" s="138">
        <v>0</v>
      </c>
      <c r="AR57" s="138">
        <v>0</v>
      </c>
      <c r="AS57" s="138">
        <v>0</v>
      </c>
      <c r="AT57" s="138">
        <v>0</v>
      </c>
      <c r="AU57" s="138">
        <v>0</v>
      </c>
      <c r="AV57" s="138">
        <v>0</v>
      </c>
      <c r="AW57" s="138">
        <v>0</v>
      </c>
      <c r="AX57" s="138">
        <v>0</v>
      </c>
      <c r="AY57" s="138">
        <v>0</v>
      </c>
      <c r="AZ57" s="138">
        <v>0</v>
      </c>
      <c r="BA57" s="138">
        <v>0</v>
      </c>
      <c r="BB57" s="138">
        <v>0</v>
      </c>
      <c r="BC57" s="138">
        <v>0</v>
      </c>
      <c r="BD57" s="138">
        <v>0</v>
      </c>
      <c r="BE57" s="138">
        <v>0</v>
      </c>
      <c r="BF57" s="138">
        <v>0</v>
      </c>
      <c r="BG57" s="138">
        <v>0</v>
      </c>
      <c r="BH57" s="138">
        <v>0</v>
      </c>
      <c r="BI57" s="138">
        <v>0</v>
      </c>
      <c r="BJ57" s="138">
        <v>0</v>
      </c>
      <c r="BK57" s="138">
        <v>0</v>
      </c>
      <c r="BL57" s="138">
        <v>0</v>
      </c>
      <c r="BM57" s="138">
        <v>0</v>
      </c>
      <c r="BN57" s="138">
        <v>0</v>
      </c>
      <c r="BO57" s="138">
        <v>5.1059946700000003</v>
      </c>
      <c r="BP57" s="138">
        <v>18.281430299999997</v>
      </c>
      <c r="BQ57" s="138">
        <v>32.793243410000002</v>
      </c>
      <c r="BR57" s="138">
        <v>31.126738449999994</v>
      </c>
      <c r="BS57" s="138">
        <v>22.156157419999996</v>
      </c>
      <c r="BT57" s="138">
        <v>20.333625230000003</v>
      </c>
      <c r="BU57" s="138">
        <v>14.29373391</v>
      </c>
      <c r="BV57" s="138">
        <v>13.377962999999999</v>
      </c>
      <c r="BW57" s="138">
        <v>13.867149</v>
      </c>
      <c r="BX57" s="138">
        <v>8.8494379999999992</v>
      </c>
      <c r="BY57" s="138">
        <v>7.2272660000000002</v>
      </c>
      <c r="BZ57" s="138">
        <v>0</v>
      </c>
      <c r="CA57" s="138">
        <v>0</v>
      </c>
      <c r="CB57" s="138">
        <v>0</v>
      </c>
      <c r="CC57" s="139">
        <v>0</v>
      </c>
    </row>
    <row r="58" spans="1:81" ht="26.25" customHeight="1" x14ac:dyDescent="0.4">
      <c r="A58" s="132"/>
      <c r="B58" s="13" t="s">
        <v>259</v>
      </c>
      <c r="C58" s="209" t="s">
        <v>218</v>
      </c>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v>145.66823881438239</v>
      </c>
      <c r="BR58" s="138">
        <v>1436.2081898445697</v>
      </c>
      <c r="BS58" s="138">
        <v>2723.0163881055287</v>
      </c>
      <c r="BT58" s="138">
        <v>4480.8878862568699</v>
      </c>
      <c r="BU58" s="138">
        <v>7217.5589902304382</v>
      </c>
      <c r="BV58" s="138">
        <v>9113.6690039699643</v>
      </c>
      <c r="BW58" s="138">
        <v>10644.612405304932</v>
      </c>
      <c r="BX58" s="138">
        <v>11314.842505617891</v>
      </c>
      <c r="BY58" s="138">
        <v>12192.797754655761</v>
      </c>
      <c r="BZ58" s="138">
        <v>13327.581748823903</v>
      </c>
      <c r="CA58" s="138">
        <v>14581.777963666462</v>
      </c>
      <c r="CB58" s="138">
        <v>16369.714763885913</v>
      </c>
      <c r="CC58" s="139">
        <v>17931.954478009517</v>
      </c>
    </row>
    <row r="59" spans="1:81" x14ac:dyDescent="0.4">
      <c r="A59" s="132"/>
      <c r="B59" s="49" t="s">
        <v>261</v>
      </c>
      <c r="C59" s="209" t="s">
        <v>218</v>
      </c>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v>0</v>
      </c>
      <c r="AI59" s="138">
        <v>0</v>
      </c>
      <c r="AJ59" s="138">
        <v>0</v>
      </c>
      <c r="AK59" s="138">
        <v>0</v>
      </c>
      <c r="AL59" s="138">
        <v>0</v>
      </c>
      <c r="AM59" s="138">
        <v>0</v>
      </c>
      <c r="AN59" s="138">
        <v>0</v>
      </c>
      <c r="AO59" s="138">
        <v>0</v>
      </c>
      <c r="AP59" s="138">
        <v>0</v>
      </c>
      <c r="AQ59" s="138">
        <v>0</v>
      </c>
      <c r="AR59" s="138">
        <v>0</v>
      </c>
      <c r="AS59" s="138">
        <v>0</v>
      </c>
      <c r="AT59" s="138">
        <v>0</v>
      </c>
      <c r="AU59" s="138">
        <v>0</v>
      </c>
      <c r="AV59" s="138">
        <v>0</v>
      </c>
      <c r="AW59" s="138">
        <v>0</v>
      </c>
      <c r="AX59" s="138">
        <v>0</v>
      </c>
      <c r="AY59" s="138">
        <v>0</v>
      </c>
      <c r="AZ59" s="138">
        <v>0</v>
      </c>
      <c r="BA59" s="138">
        <v>0</v>
      </c>
      <c r="BB59" s="138">
        <v>0</v>
      </c>
      <c r="BC59" s="138">
        <v>0</v>
      </c>
      <c r="BD59" s="138">
        <v>0</v>
      </c>
      <c r="BE59" s="138">
        <v>0</v>
      </c>
      <c r="BF59" s="138">
        <v>0</v>
      </c>
      <c r="BG59" s="138">
        <v>0</v>
      </c>
      <c r="BH59" s="138">
        <v>0</v>
      </c>
      <c r="BI59" s="138">
        <v>0</v>
      </c>
      <c r="BJ59" s="138">
        <v>0</v>
      </c>
      <c r="BK59" s="138">
        <v>0</v>
      </c>
      <c r="BL59" s="138">
        <v>55.084215560000004</v>
      </c>
      <c r="BM59" s="138">
        <v>63.075896640000003</v>
      </c>
      <c r="BN59" s="138">
        <v>61.896868359999999</v>
      </c>
      <c r="BO59" s="138">
        <v>39.035515199999999</v>
      </c>
      <c r="BP59" s="138">
        <v>27.879101479999999</v>
      </c>
      <c r="BQ59" s="138">
        <v>25.215089500000001</v>
      </c>
      <c r="BR59" s="138">
        <v>4.0992899999999999</v>
      </c>
      <c r="BS59" s="138">
        <v>0</v>
      </c>
      <c r="BT59" s="138">
        <v>0</v>
      </c>
      <c r="BU59" s="138">
        <v>0</v>
      </c>
      <c r="BV59" s="138">
        <v>0</v>
      </c>
      <c r="BW59" s="138">
        <v>0</v>
      </c>
      <c r="BX59" s="138">
        <v>0</v>
      </c>
      <c r="BY59" s="138">
        <v>0</v>
      </c>
      <c r="BZ59" s="138">
        <v>0</v>
      </c>
      <c r="CA59" s="138">
        <v>0</v>
      </c>
      <c r="CB59" s="138">
        <v>0</v>
      </c>
      <c r="CC59" s="139">
        <v>0</v>
      </c>
    </row>
    <row r="60" spans="1:81" x14ac:dyDescent="0.4">
      <c r="A60" s="132"/>
      <c r="B60" s="49" t="s">
        <v>263</v>
      </c>
      <c r="C60" s="209" t="s">
        <v>218</v>
      </c>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v>65.063615077455893</v>
      </c>
      <c r="AI60" s="138">
        <v>79.479739700042487</v>
      </c>
      <c r="AJ60" s="138">
        <v>99.580834840251342</v>
      </c>
      <c r="AK60" s="138">
        <v>118.59112985115947</v>
      </c>
      <c r="AL60" s="138">
        <v>139.73920084720251</v>
      </c>
      <c r="AM60" s="138">
        <v>164.50313614077683</v>
      </c>
      <c r="AN60" s="138">
        <v>212.71284119727849</v>
      </c>
      <c r="AO60" s="138">
        <v>238.91816166157855</v>
      </c>
      <c r="AP60" s="138">
        <v>254.25078624505122</v>
      </c>
      <c r="AQ60" s="138">
        <v>261.22874343482823</v>
      </c>
      <c r="AR60" s="138">
        <v>277.40848838548044</v>
      </c>
      <c r="AS60" s="138">
        <v>301.45498962625896</v>
      </c>
      <c r="AT60" s="138">
        <v>371.69112573456874</v>
      </c>
      <c r="AU60" s="138">
        <v>518.375122512399</v>
      </c>
      <c r="AV60" s="138">
        <v>547.65025616051685</v>
      </c>
      <c r="AW60" s="138">
        <v>599.38952382356536</v>
      </c>
      <c r="AX60" s="138">
        <v>668.19973532569691</v>
      </c>
      <c r="AY60" s="138">
        <v>709.36948030254121</v>
      </c>
      <c r="AZ60" s="138">
        <v>801.06839642781028</v>
      </c>
      <c r="BA60" s="138">
        <v>862.44303435481982</v>
      </c>
      <c r="BB60" s="138">
        <v>840.04033176203689</v>
      </c>
      <c r="BC60" s="138">
        <v>861.99389255607184</v>
      </c>
      <c r="BD60" s="138">
        <v>851.15599999999995</v>
      </c>
      <c r="BE60" s="138">
        <v>874.17398603512197</v>
      </c>
      <c r="BF60" s="138">
        <v>794.99319101826757</v>
      </c>
      <c r="BG60" s="138">
        <v>766.14312936370834</v>
      </c>
      <c r="BH60" s="138">
        <v>794.12099999999998</v>
      </c>
      <c r="BI60" s="138">
        <v>771.95111937118725</v>
      </c>
      <c r="BJ60" s="138">
        <v>768.33523924275994</v>
      </c>
      <c r="BK60" s="138">
        <v>697.57744277639608</v>
      </c>
      <c r="BL60" s="138">
        <v>711.89560463857492</v>
      </c>
      <c r="BM60" s="138">
        <v>723.31083959144485</v>
      </c>
      <c r="BN60" s="138">
        <v>718.27939070806326</v>
      </c>
      <c r="BO60" s="138">
        <v>711.3639340066137</v>
      </c>
      <c r="BP60" s="138">
        <v>727.39818972298963</v>
      </c>
      <c r="BQ60" s="138">
        <v>715.05321305721429</v>
      </c>
      <c r="BR60" s="138">
        <v>596.85802620084485</v>
      </c>
      <c r="BS60" s="138">
        <v>341.39509716401932</v>
      </c>
      <c r="BT60" s="138">
        <v>113.98152528710739</v>
      </c>
      <c r="BU60" s="138">
        <v>14.603759587950137</v>
      </c>
      <c r="BV60" s="138">
        <v>1.2038047262866163</v>
      </c>
      <c r="BW60" s="138">
        <v>0.24027734353643462</v>
      </c>
      <c r="BX60" s="138">
        <v>0.16903038766392633</v>
      </c>
      <c r="BY60" s="138">
        <v>4.9432109987506058E-2</v>
      </c>
      <c r="BZ60" s="138">
        <v>0</v>
      </c>
      <c r="CA60" s="138">
        <v>0</v>
      </c>
      <c r="CB60" s="138">
        <v>0</v>
      </c>
      <c r="CC60" s="139">
        <v>0</v>
      </c>
    </row>
    <row r="61" spans="1:81" x14ac:dyDescent="0.4">
      <c r="A61" s="132"/>
      <c r="B61" s="49" t="s">
        <v>342</v>
      </c>
      <c r="C61" s="209" t="s">
        <v>227</v>
      </c>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v>23.742129412884193</v>
      </c>
      <c r="AR61" s="138">
        <v>124.55443691978304</v>
      </c>
      <c r="AS61" s="138">
        <v>107.73044960785994</v>
      </c>
      <c r="AT61" s="138">
        <v>126.97640117994101</v>
      </c>
      <c r="AU61" s="138">
        <v>172.18</v>
      </c>
      <c r="AV61" s="138">
        <v>172.37799999999999</v>
      </c>
      <c r="AW61" s="138">
        <v>194.25600000000003</v>
      </c>
      <c r="AX61" s="138">
        <v>187.28899999999999</v>
      </c>
      <c r="AY61" s="138">
        <v>214.38800000000001</v>
      </c>
      <c r="AZ61" s="138">
        <v>197.916</v>
      </c>
      <c r="BA61" s="138">
        <v>164.20699999999999</v>
      </c>
      <c r="BB61" s="138">
        <v>176.72299999999998</v>
      </c>
      <c r="BC61" s="138">
        <v>163.03138294517106</v>
      </c>
      <c r="BD61" s="138">
        <v>199.31266883868574</v>
      </c>
      <c r="BE61" s="138">
        <v>223.009962981786</v>
      </c>
      <c r="BF61" s="138">
        <v>271.56763858619945</v>
      </c>
      <c r="BG61" s="138">
        <v>297.69167471771999</v>
      </c>
      <c r="BH61" s="138">
        <v>296.03603723607625</v>
      </c>
      <c r="BI61" s="138">
        <v>323.58529987590123</v>
      </c>
      <c r="BJ61" s="138"/>
      <c r="BK61" s="138"/>
      <c r="BL61" s="138"/>
      <c r="BM61" s="138"/>
      <c r="BN61" s="138"/>
      <c r="BO61" s="138"/>
      <c r="BP61" s="138"/>
      <c r="BQ61" s="138"/>
      <c r="BR61" s="138"/>
      <c r="BS61" s="138"/>
      <c r="BT61" s="138"/>
      <c r="BU61" s="138"/>
      <c r="BV61" s="138"/>
      <c r="BW61" s="138"/>
      <c r="BX61" s="138"/>
      <c r="BY61" s="138"/>
      <c r="BZ61" s="138"/>
      <c r="CA61" s="138"/>
      <c r="CB61" s="138"/>
      <c r="CC61" s="139"/>
    </row>
    <row r="62" spans="1:81" x14ac:dyDescent="0.4">
      <c r="A62" s="132"/>
      <c r="B62" s="49" t="s">
        <v>265</v>
      </c>
      <c r="C62" s="209" t="s">
        <v>227</v>
      </c>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v>252.52462299999999</v>
      </c>
      <c r="BK62" s="138">
        <v>217.03232700000001</v>
      </c>
      <c r="BL62" s="138">
        <v>202.71215699999999</v>
      </c>
      <c r="BM62" s="138">
        <v>254.65718699999999</v>
      </c>
      <c r="BN62" s="138">
        <v>257.83189955001012</v>
      </c>
      <c r="BO62" s="138">
        <v>116.81307476126997</v>
      </c>
      <c r="BP62" s="138">
        <v>88.835079000000007</v>
      </c>
      <c r="BQ62" s="138">
        <v>8.2208879999999986</v>
      </c>
      <c r="BR62" s="138">
        <v>0</v>
      </c>
      <c r="BS62" s="138">
        <v>0</v>
      </c>
      <c r="BT62" s="138">
        <v>0</v>
      </c>
      <c r="BU62" s="138">
        <v>0</v>
      </c>
      <c r="BV62" s="138">
        <v>0</v>
      </c>
      <c r="BW62" s="138">
        <v>0</v>
      </c>
      <c r="BX62" s="138">
        <v>0</v>
      </c>
      <c r="BY62" s="138">
        <v>0</v>
      </c>
      <c r="BZ62" s="138">
        <v>0</v>
      </c>
      <c r="CA62" s="138">
        <v>0</v>
      </c>
      <c r="CB62" s="138">
        <v>0</v>
      </c>
      <c r="CC62" s="139">
        <v>0</v>
      </c>
    </row>
    <row r="63" spans="1:81" ht="25.5" customHeight="1" x14ac:dyDescent="0.4">
      <c r="A63" s="132"/>
      <c r="B63" s="49" t="s">
        <v>266</v>
      </c>
      <c r="C63" s="209" t="s">
        <v>218</v>
      </c>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v>0</v>
      </c>
      <c r="AI63" s="138">
        <v>0</v>
      </c>
      <c r="AJ63" s="138">
        <v>0</v>
      </c>
      <c r="AK63" s="138">
        <v>0</v>
      </c>
      <c r="AL63" s="138">
        <v>0</v>
      </c>
      <c r="AM63" s="138">
        <v>0</v>
      </c>
      <c r="AN63" s="138">
        <v>0</v>
      </c>
      <c r="AO63" s="138">
        <v>0</v>
      </c>
      <c r="AP63" s="138">
        <v>1</v>
      </c>
      <c r="AQ63" s="138">
        <v>0.68200000000000005</v>
      </c>
      <c r="AR63" s="138">
        <v>0.71099999999999997</v>
      </c>
      <c r="AS63" s="138">
        <v>0.05</v>
      </c>
      <c r="AT63" s="138">
        <v>4.3999999999999997E-2</v>
      </c>
      <c r="AU63" s="138">
        <v>1.0529999999999999</v>
      </c>
      <c r="AV63" s="138">
        <v>1.0680000000000001</v>
      </c>
      <c r="AW63" s="138">
        <v>2.0219999999999998</v>
      </c>
      <c r="AX63" s="138">
        <v>1.901</v>
      </c>
      <c r="AY63" s="138">
        <v>2.9769999999999999</v>
      </c>
      <c r="AZ63" s="138">
        <v>2.5939999999999999</v>
      </c>
      <c r="BA63" s="138">
        <v>3.1680000000000001</v>
      </c>
      <c r="BB63" s="138">
        <v>4.3739999999999997</v>
      </c>
      <c r="BC63" s="138">
        <v>6.6749999999999998</v>
      </c>
      <c r="BD63" s="138">
        <v>1.966</v>
      </c>
      <c r="BE63" s="138">
        <v>8.6959999999999997</v>
      </c>
      <c r="BF63" s="138">
        <v>7.1639999999999997</v>
      </c>
      <c r="BG63" s="138">
        <v>5.907</v>
      </c>
      <c r="BH63" s="138">
        <v>7.7169999999999996</v>
      </c>
      <c r="BI63" s="138">
        <v>8.1300000000000008</v>
      </c>
      <c r="BJ63" s="138">
        <v>9.604000000000001</v>
      </c>
      <c r="BK63" s="138">
        <v>12.0015</v>
      </c>
      <c r="BL63" s="138">
        <v>16.099019999999999</v>
      </c>
      <c r="BM63" s="138">
        <v>16.099019999999999</v>
      </c>
      <c r="BN63" s="138">
        <v>16.099019999999999</v>
      </c>
      <c r="BO63" s="138">
        <v>16.098934999999997</v>
      </c>
      <c r="BP63" s="138">
        <v>16.099</v>
      </c>
      <c r="BQ63" s="138">
        <v>16.099019999999999</v>
      </c>
      <c r="BR63" s="138">
        <v>16.099020000000042</v>
      </c>
      <c r="BS63" s="138">
        <v>13.170465000000043</v>
      </c>
      <c r="BT63" s="138">
        <v>0</v>
      </c>
      <c r="BU63" s="138">
        <v>0</v>
      </c>
      <c r="BV63" s="138">
        <v>0</v>
      </c>
      <c r="BW63" s="138">
        <v>0</v>
      </c>
      <c r="BX63" s="138">
        <v>0</v>
      </c>
      <c r="BY63" s="138">
        <v>0</v>
      </c>
      <c r="BZ63" s="138">
        <v>0</v>
      </c>
      <c r="CA63" s="138">
        <v>0</v>
      </c>
      <c r="CB63" s="138">
        <v>0</v>
      </c>
      <c r="CC63" s="139">
        <v>0</v>
      </c>
    </row>
    <row r="64" spans="1:81" x14ac:dyDescent="0.4">
      <c r="A64" s="132"/>
      <c r="B64" s="49" t="s">
        <v>268</v>
      </c>
      <c r="C64" s="209" t="s">
        <v>221</v>
      </c>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v>0</v>
      </c>
      <c r="AI64" s="138">
        <v>0</v>
      </c>
      <c r="AJ64" s="138">
        <v>0</v>
      </c>
      <c r="AK64" s="138">
        <v>0</v>
      </c>
      <c r="AL64" s="138">
        <v>0</v>
      </c>
      <c r="AM64" s="138">
        <v>0</v>
      </c>
      <c r="AN64" s="138">
        <v>0</v>
      </c>
      <c r="AO64" s="138">
        <v>0</v>
      </c>
      <c r="AP64" s="138">
        <v>0</v>
      </c>
      <c r="AQ64" s="138">
        <v>193</v>
      </c>
      <c r="AR64" s="138">
        <v>250</v>
      </c>
      <c r="AS64" s="138">
        <v>286</v>
      </c>
      <c r="AT64" s="138">
        <v>314</v>
      </c>
      <c r="AU64" s="138">
        <v>408</v>
      </c>
      <c r="AV64" s="138">
        <v>434</v>
      </c>
      <c r="AW64" s="138">
        <v>416</v>
      </c>
      <c r="AX64" s="138">
        <v>480</v>
      </c>
      <c r="AY64" s="138">
        <v>524.29999999999995</v>
      </c>
      <c r="AZ64" s="138">
        <v>340.8</v>
      </c>
      <c r="BA64" s="138">
        <v>502</v>
      </c>
      <c r="BB64" s="138">
        <v>553</v>
      </c>
      <c r="BC64" s="138">
        <v>635</v>
      </c>
      <c r="BD64" s="138">
        <v>648</v>
      </c>
      <c r="BE64" s="138">
        <v>635.94107848647479</v>
      </c>
      <c r="BF64" s="138">
        <v>723.75621958442548</v>
      </c>
      <c r="BG64" s="138">
        <v>1035</v>
      </c>
      <c r="BH64" s="138">
        <v>1291.17</v>
      </c>
      <c r="BI64" s="138">
        <v>1183.6549443026729</v>
      </c>
      <c r="BJ64" s="138">
        <v>1312.9542119951134</v>
      </c>
      <c r="BK64" s="138">
        <v>1623.1882790812579</v>
      </c>
      <c r="BL64" s="138">
        <v>1949.4219162508432</v>
      </c>
      <c r="BM64" s="138">
        <v>2026.2023687265355</v>
      </c>
      <c r="BN64" s="138">
        <v>2134.4746846376861</v>
      </c>
      <c r="BO64" s="138">
        <v>2194.8675095390704</v>
      </c>
      <c r="BP64" s="138">
        <v>2244.5398762216823</v>
      </c>
      <c r="BQ64" s="138">
        <v>2236</v>
      </c>
      <c r="BR64" s="138">
        <v>2260</v>
      </c>
      <c r="BS64" s="138">
        <v>2351</v>
      </c>
      <c r="BT64" s="138">
        <v>2307</v>
      </c>
      <c r="BU64" s="138">
        <v>2323</v>
      </c>
      <c r="BV64" s="138">
        <v>2423</v>
      </c>
      <c r="BW64" s="138">
        <v>2515</v>
      </c>
      <c r="BX64" s="138">
        <v>2564</v>
      </c>
      <c r="BY64" s="138">
        <v>2609.8757447205153</v>
      </c>
      <c r="BZ64" s="138">
        <v>2664.6333012540777</v>
      </c>
      <c r="CA64" s="138">
        <v>2756.8921659951252</v>
      </c>
      <c r="CB64" s="138">
        <v>2849.4097903523239</v>
      </c>
      <c r="CC64" s="139">
        <v>2930.8628549900045</v>
      </c>
    </row>
    <row r="65" spans="1:81" x14ac:dyDescent="0.4">
      <c r="A65" s="132"/>
      <c r="B65" s="49" t="s">
        <v>269</v>
      </c>
      <c r="C65" s="209" t="s">
        <v>221</v>
      </c>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v>0</v>
      </c>
      <c r="AI65" s="138">
        <v>0</v>
      </c>
      <c r="AJ65" s="138">
        <v>0</v>
      </c>
      <c r="AK65" s="138">
        <v>0</v>
      </c>
      <c r="AL65" s="138">
        <v>0</v>
      </c>
      <c r="AM65" s="138">
        <v>500</v>
      </c>
      <c r="AN65" s="138">
        <v>508</v>
      </c>
      <c r="AO65" s="138">
        <v>545</v>
      </c>
      <c r="AP65" s="138">
        <v>757</v>
      </c>
      <c r="AQ65" s="138">
        <v>840</v>
      </c>
      <c r="AR65" s="138">
        <v>898</v>
      </c>
      <c r="AS65" s="138">
        <v>949</v>
      </c>
      <c r="AT65" s="138">
        <v>941</v>
      </c>
      <c r="AU65" s="138">
        <v>781</v>
      </c>
      <c r="AV65" s="138">
        <v>688</v>
      </c>
      <c r="AW65" s="138">
        <v>659</v>
      </c>
      <c r="AX65" s="138">
        <v>80</v>
      </c>
      <c r="AY65" s="138">
        <v>36.299999999999997</v>
      </c>
      <c r="AZ65" s="138">
        <v>97.6</v>
      </c>
      <c r="BA65" s="138">
        <v>26</v>
      </c>
      <c r="BB65" s="138">
        <v>27</v>
      </c>
      <c r="BC65" s="138">
        <v>66</v>
      </c>
      <c r="BD65" s="138">
        <v>67</v>
      </c>
      <c r="BE65" s="138">
        <v>69</v>
      </c>
      <c r="BF65" s="138">
        <v>70</v>
      </c>
      <c r="BG65" s="138">
        <v>79.728606106509176</v>
      </c>
      <c r="BH65" s="138">
        <v>43</v>
      </c>
      <c r="BI65" s="138">
        <v>41</v>
      </c>
      <c r="BJ65" s="138">
        <v>45</v>
      </c>
      <c r="BK65" s="138">
        <v>43.47423573035443</v>
      </c>
      <c r="BL65" s="138">
        <v>46.203362466202719</v>
      </c>
      <c r="BM65" s="138">
        <v>46.819417065825782</v>
      </c>
      <c r="BN65" s="138">
        <v>44.415302132907541</v>
      </c>
      <c r="BO65" s="138">
        <v>47.37944846742954</v>
      </c>
      <c r="BP65" s="138">
        <v>56</v>
      </c>
      <c r="BQ65" s="138">
        <v>50</v>
      </c>
      <c r="BR65" s="138">
        <v>5</v>
      </c>
      <c r="BS65" s="138">
        <v>0</v>
      </c>
      <c r="BT65" s="138">
        <v>0</v>
      </c>
      <c r="BU65" s="138">
        <v>0</v>
      </c>
      <c r="BV65" s="138">
        <v>0</v>
      </c>
      <c r="BW65" s="138">
        <v>0</v>
      </c>
      <c r="BX65" s="138">
        <v>50</v>
      </c>
      <c r="BY65" s="138">
        <v>33</v>
      </c>
      <c r="BZ65" s="138">
        <v>0</v>
      </c>
      <c r="CA65" s="138">
        <v>0</v>
      </c>
      <c r="CB65" s="138">
        <v>0</v>
      </c>
      <c r="CC65" s="139">
        <v>0</v>
      </c>
    </row>
    <row r="66" spans="1:81" x14ac:dyDescent="0.4">
      <c r="A66" s="132"/>
      <c r="B66" s="49" t="s">
        <v>271</v>
      </c>
      <c r="C66" s="209" t="s">
        <v>227</v>
      </c>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119.870778</v>
      </c>
      <c r="BK66" s="138">
        <v>123.071</v>
      </c>
      <c r="BL66" s="138">
        <v>133.291</v>
      </c>
      <c r="BM66" s="138">
        <v>138.81399999999999</v>
      </c>
      <c r="BN66" s="138">
        <v>130.89869660000002</v>
      </c>
      <c r="BO66" s="138">
        <v>46.04</v>
      </c>
      <c r="BP66" s="138">
        <v>39.037999999999997</v>
      </c>
      <c r="BQ66" s="138">
        <v>37.116999999999997</v>
      </c>
      <c r="BR66" s="138">
        <v>33.851999999999997</v>
      </c>
      <c r="BS66" s="138">
        <v>30.109000000000002</v>
      </c>
      <c r="BT66" s="138">
        <v>27.880500000000001</v>
      </c>
      <c r="BU66" s="138">
        <v>25.610500000000002</v>
      </c>
      <c r="BV66" s="138">
        <v>24.826999999999998</v>
      </c>
      <c r="BW66" s="138">
        <v>25.9147748797783</v>
      </c>
      <c r="BX66" s="138">
        <v>28.103506054892772</v>
      </c>
      <c r="BY66" s="138">
        <v>30.029846330568482</v>
      </c>
      <c r="BZ66" s="138">
        <v>28.184252535387255</v>
      </c>
      <c r="CA66" s="138">
        <v>27.997317766658849</v>
      </c>
      <c r="CB66" s="138">
        <v>27.835231861589214</v>
      </c>
      <c r="CC66" s="139">
        <v>27.724363506492956</v>
      </c>
    </row>
    <row r="67" spans="1:81" x14ac:dyDescent="0.4">
      <c r="A67" s="132"/>
      <c r="C67" s="209"/>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9"/>
    </row>
    <row r="68" spans="1:81" s="212" customFormat="1" x14ac:dyDescent="0.4">
      <c r="A68" s="211"/>
      <c r="B68" s="49" t="s">
        <v>272</v>
      </c>
      <c r="C68" s="209" t="s">
        <v>221</v>
      </c>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v>632</v>
      </c>
      <c r="AI68" s="138">
        <v>653</v>
      </c>
      <c r="AJ68" s="138">
        <v>1280</v>
      </c>
      <c r="AK68" s="138">
        <v>1702</v>
      </c>
      <c r="AL68" s="138">
        <v>1500</v>
      </c>
      <c r="AM68" s="138">
        <v>1497</v>
      </c>
      <c r="AN68" s="138">
        <v>1578</v>
      </c>
      <c r="AO68" s="138">
        <v>1589</v>
      </c>
      <c r="AP68" s="138">
        <v>1734</v>
      </c>
      <c r="AQ68" s="138">
        <v>1467.9280000000001</v>
      </c>
      <c r="AR68" s="138">
        <v>1106.7449999999999</v>
      </c>
      <c r="AS68" s="138">
        <v>733.41</v>
      </c>
      <c r="AT68" s="138">
        <v>869.84</v>
      </c>
      <c r="AU68" s="138">
        <v>1603.8150000000001</v>
      </c>
      <c r="AV68" s="138">
        <v>1760.1579999999999</v>
      </c>
      <c r="AW68" s="138">
        <v>1651.7639999999999</v>
      </c>
      <c r="AX68" s="138">
        <v>1299.4829999999999</v>
      </c>
      <c r="AY68" s="138">
        <v>1101.827</v>
      </c>
      <c r="AZ68" s="138">
        <v>587.298</v>
      </c>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9"/>
    </row>
    <row r="69" spans="1:81" s="212" customFormat="1" ht="25.5" customHeight="1" x14ac:dyDescent="0.4">
      <c r="A69" s="211"/>
      <c r="B69" s="13" t="s">
        <v>273</v>
      </c>
      <c r="C69" s="209"/>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f t="shared" ref="BQ69:CC69" si="7">SUM(BQ70:BQ71)</f>
        <v>5.8574696600000031</v>
      </c>
      <c r="BR69" s="138">
        <f t="shared" si="7"/>
        <v>56.150329630000009</v>
      </c>
      <c r="BS69" s="138">
        <f t="shared" si="7"/>
        <v>490.88279648000002</v>
      </c>
      <c r="BT69" s="138">
        <f t="shared" si="7"/>
        <v>1585.7627723199994</v>
      </c>
      <c r="BU69" s="138">
        <f t="shared" si="7"/>
        <v>3322.5426384599987</v>
      </c>
      <c r="BV69" s="138">
        <f t="shared" si="7"/>
        <v>8134.8647156900006</v>
      </c>
      <c r="BW69" s="138">
        <f t="shared" si="7"/>
        <v>18386.161287880004</v>
      </c>
      <c r="BX69" s="138">
        <f t="shared" si="7"/>
        <v>38162.466987857537</v>
      </c>
      <c r="BY69" s="138">
        <f t="shared" si="7"/>
        <v>41272.762496459989</v>
      </c>
      <c r="BZ69" s="138">
        <f t="shared" si="7"/>
        <v>42223.025091056908</v>
      </c>
      <c r="CA69" s="138">
        <f t="shared" si="7"/>
        <v>45966.063020391084</v>
      </c>
      <c r="CB69" s="138">
        <f t="shared" si="7"/>
        <v>52239.339627775575</v>
      </c>
      <c r="CC69" s="139">
        <f t="shared" si="7"/>
        <v>61451.227750447782</v>
      </c>
    </row>
    <row r="70" spans="1:81" s="212" customFormat="1" x14ac:dyDescent="0.4">
      <c r="A70" s="211"/>
      <c r="B70" s="147" t="s">
        <v>274</v>
      </c>
      <c r="C70" s="209" t="s">
        <v>227</v>
      </c>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v>0.78372308559481874</v>
      </c>
      <c r="BR70" s="138">
        <v>5.5093570434945436</v>
      </c>
      <c r="BS70" s="138">
        <v>33.773460637049745</v>
      </c>
      <c r="BT70" s="138">
        <v>692.39557576368315</v>
      </c>
      <c r="BU70" s="138">
        <v>1996.8506732649296</v>
      </c>
      <c r="BV70" s="138">
        <v>6170.0886903764313</v>
      </c>
      <c r="BW70" s="138">
        <v>11635.880031866467</v>
      </c>
      <c r="BX70" s="138">
        <v>21776.466017608331</v>
      </c>
      <c r="BY70" s="138">
        <v>23708.125537946838</v>
      </c>
      <c r="BZ70" s="138">
        <v>25964.327882845439</v>
      </c>
      <c r="CA70" s="138">
        <v>30174.877362443971</v>
      </c>
      <c r="CB70" s="138">
        <v>35619.088464582303</v>
      </c>
      <c r="CC70" s="139">
        <v>43239.73717981737</v>
      </c>
    </row>
    <row r="71" spans="1:81" s="212" customFormat="1" x14ac:dyDescent="0.4">
      <c r="A71" s="211"/>
      <c r="B71" s="147" t="s">
        <v>275</v>
      </c>
      <c r="C71" s="209" t="s">
        <v>227</v>
      </c>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v>5.0737465744051846</v>
      </c>
      <c r="BR71" s="138">
        <v>50.640972586505463</v>
      </c>
      <c r="BS71" s="138">
        <v>457.10933584295026</v>
      </c>
      <c r="BT71" s="138">
        <v>893.36719655631623</v>
      </c>
      <c r="BU71" s="138">
        <v>1325.6919651950693</v>
      </c>
      <c r="BV71" s="138">
        <v>1964.7760253135691</v>
      </c>
      <c r="BW71" s="138">
        <v>6750.281256013538</v>
      </c>
      <c r="BX71" s="138">
        <v>16386.000970249206</v>
      </c>
      <c r="BY71" s="138">
        <v>17564.636958513151</v>
      </c>
      <c r="BZ71" s="138">
        <v>16258.697208211468</v>
      </c>
      <c r="CA71" s="138">
        <v>15791.185657947113</v>
      </c>
      <c r="CB71" s="138">
        <v>16620.251163193272</v>
      </c>
      <c r="CC71" s="139">
        <v>18211.490570630413</v>
      </c>
    </row>
    <row r="72" spans="1:81" ht="25.5" customHeight="1" x14ac:dyDescent="0.4">
      <c r="A72" s="132"/>
      <c r="B72" s="49" t="s">
        <v>343</v>
      </c>
      <c r="C72" s="209" t="s">
        <v>218</v>
      </c>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v>96.50800000000001</v>
      </c>
      <c r="AI72" s="138">
        <v>138.17400000000001</v>
      </c>
      <c r="AJ72" s="138">
        <v>149.49199999999999</v>
      </c>
      <c r="AK72" s="138">
        <v>160.76399999999998</v>
      </c>
      <c r="AL72" s="138">
        <v>161.68</v>
      </c>
      <c r="AM72" s="138">
        <v>171.07299999999998</v>
      </c>
      <c r="AN72" s="138">
        <v>157.065</v>
      </c>
      <c r="AO72" s="138">
        <v>147.92700000000002</v>
      </c>
      <c r="AP72" s="138">
        <v>138.10399999999998</v>
      </c>
      <c r="AQ72" s="138">
        <v>129.10900000000001</v>
      </c>
      <c r="AR72" s="138">
        <v>120.34700000000001</v>
      </c>
      <c r="AS72" s="138">
        <v>116.786</v>
      </c>
      <c r="AT72" s="138">
        <v>141.292</v>
      </c>
      <c r="AU72" s="138">
        <v>160.27000000000001</v>
      </c>
      <c r="AV72" s="138">
        <v>200.48848484848483</v>
      </c>
      <c r="AW72" s="138">
        <v>239.31311627906976</v>
      </c>
      <c r="AX72" s="138">
        <v>220.35488209606987</v>
      </c>
      <c r="AY72" s="138">
        <v>244.5961388888889</v>
      </c>
      <c r="AZ72" s="138">
        <v>234.3820627306273</v>
      </c>
      <c r="BA72" s="138">
        <v>214.69666666666666</v>
      </c>
      <c r="BB72" s="138">
        <v>214.75457707509881</v>
      </c>
      <c r="BC72" s="138">
        <v>215.08959760956171</v>
      </c>
      <c r="BD72" s="138">
        <v>210.13187096774195</v>
      </c>
      <c r="BE72" s="138">
        <v>186.36559139784947</v>
      </c>
      <c r="BF72" s="138">
        <v>0</v>
      </c>
      <c r="BG72" s="138">
        <v>0</v>
      </c>
      <c r="BH72" s="138">
        <v>0</v>
      </c>
      <c r="BI72" s="138">
        <v>0</v>
      </c>
      <c r="BJ72" s="138">
        <v>0</v>
      </c>
      <c r="BK72" s="138">
        <v>0</v>
      </c>
      <c r="BL72" s="138">
        <v>0</v>
      </c>
      <c r="BM72" s="138">
        <v>0</v>
      </c>
      <c r="BN72" s="138">
        <v>0</v>
      </c>
      <c r="BO72" s="138">
        <v>0</v>
      </c>
      <c r="BP72" s="138">
        <v>0</v>
      </c>
      <c r="BQ72" s="138">
        <v>0</v>
      </c>
      <c r="BR72" s="138">
        <v>0</v>
      </c>
      <c r="BS72" s="138">
        <v>0</v>
      </c>
      <c r="BT72" s="138">
        <v>0</v>
      </c>
      <c r="BU72" s="138">
        <v>0</v>
      </c>
      <c r="BV72" s="138">
        <v>0</v>
      </c>
      <c r="BW72" s="138">
        <v>0</v>
      </c>
      <c r="BX72" s="138">
        <v>0</v>
      </c>
      <c r="BY72" s="138">
        <v>0</v>
      </c>
      <c r="BZ72" s="138">
        <v>0</v>
      </c>
      <c r="CA72" s="138">
        <v>0</v>
      </c>
      <c r="CB72" s="138">
        <v>0</v>
      </c>
      <c r="CC72" s="139">
        <v>0</v>
      </c>
    </row>
    <row r="73" spans="1:81" x14ac:dyDescent="0.4">
      <c r="A73" s="132"/>
      <c r="B73" s="49" t="s">
        <v>344</v>
      </c>
      <c r="C73" s="209" t="s">
        <v>227</v>
      </c>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v>0</v>
      </c>
      <c r="AI73" s="138">
        <v>0</v>
      </c>
      <c r="AJ73" s="138">
        <v>0</v>
      </c>
      <c r="AK73" s="138">
        <v>0</v>
      </c>
      <c r="AL73" s="138">
        <v>0</v>
      </c>
      <c r="AM73" s="138">
        <v>0</v>
      </c>
      <c r="AN73" s="138">
        <v>0</v>
      </c>
      <c r="AO73" s="138">
        <v>0</v>
      </c>
      <c r="AP73" s="138">
        <v>0</v>
      </c>
      <c r="AQ73" s="138">
        <v>0</v>
      </c>
      <c r="AR73" s="138">
        <v>33.869999999999997</v>
      </c>
      <c r="AS73" s="138">
        <v>25.613</v>
      </c>
      <c r="AT73" s="138">
        <v>10.731</v>
      </c>
      <c r="AU73" s="138">
        <v>4.2610000000000001</v>
      </c>
      <c r="AV73" s="138">
        <v>2.2210000000000001</v>
      </c>
      <c r="AW73" s="138">
        <v>1.3009999999999999</v>
      </c>
      <c r="AX73" s="138">
        <v>0.84199999999999997</v>
      </c>
      <c r="AY73" s="138">
        <v>1.5860000000000001</v>
      </c>
      <c r="AZ73" s="138">
        <v>0</v>
      </c>
      <c r="BA73" s="138">
        <v>0.22500000000000001</v>
      </c>
      <c r="BB73" s="138">
        <v>0.53600000000000003</v>
      </c>
      <c r="BC73" s="138">
        <v>0.21700000000000003</v>
      </c>
      <c r="BD73" s="138">
        <v>4.3999999999999997E-2</v>
      </c>
      <c r="BE73" s="138">
        <v>0.34199999999999997</v>
      </c>
      <c r="BF73" s="138">
        <v>0.34199999999999997</v>
      </c>
      <c r="BG73" s="138">
        <v>0.127</v>
      </c>
      <c r="BH73" s="138">
        <v>8.6999999999999994E-2</v>
      </c>
      <c r="BI73" s="138">
        <v>0</v>
      </c>
      <c r="BJ73" s="138">
        <v>0</v>
      </c>
      <c r="BK73" s="138">
        <v>0</v>
      </c>
      <c r="BL73" s="138">
        <v>0</v>
      </c>
      <c r="BM73" s="138">
        <v>0</v>
      </c>
      <c r="BN73" s="138">
        <v>0</v>
      </c>
      <c r="BO73" s="138">
        <v>0</v>
      </c>
      <c r="BP73" s="138">
        <v>0</v>
      </c>
      <c r="BQ73" s="138">
        <v>0</v>
      </c>
      <c r="BR73" s="138">
        <v>0</v>
      </c>
      <c r="BS73" s="138">
        <v>0</v>
      </c>
      <c r="BT73" s="138">
        <v>0</v>
      </c>
      <c r="BU73" s="138">
        <v>0</v>
      </c>
      <c r="BV73" s="138">
        <v>0</v>
      </c>
      <c r="BW73" s="138">
        <v>0</v>
      </c>
      <c r="BX73" s="138">
        <v>0</v>
      </c>
      <c r="BY73" s="138">
        <v>0</v>
      </c>
      <c r="BZ73" s="138">
        <v>0</v>
      </c>
      <c r="CA73" s="138">
        <v>0</v>
      </c>
      <c r="CB73" s="138">
        <v>0</v>
      </c>
      <c r="CC73" s="139">
        <v>0</v>
      </c>
    </row>
    <row r="74" spans="1:81" x14ac:dyDescent="0.4">
      <c r="A74" s="132"/>
      <c r="B74" s="49" t="s">
        <v>345</v>
      </c>
      <c r="C74" s="209" t="s">
        <v>218</v>
      </c>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v>0</v>
      </c>
      <c r="AI74" s="138">
        <v>0.06</v>
      </c>
      <c r="AJ74" s="138">
        <v>0.06</v>
      </c>
      <c r="AK74" s="138">
        <v>0.06</v>
      </c>
      <c r="AL74" s="138">
        <v>0.06</v>
      </c>
      <c r="AM74" s="138">
        <v>0.06</v>
      </c>
      <c r="AN74" s="138">
        <v>0.06</v>
      </c>
      <c r="AO74" s="138">
        <v>0.06</v>
      </c>
      <c r="AP74" s="138">
        <v>0.06</v>
      </c>
      <c r="AQ74" s="138">
        <v>0.06</v>
      </c>
      <c r="AR74" s="138">
        <v>0.06</v>
      </c>
      <c r="AS74" s="138">
        <v>0.06</v>
      </c>
      <c r="AT74" s="138">
        <v>0.01</v>
      </c>
      <c r="AU74" s="138">
        <v>0</v>
      </c>
      <c r="AV74" s="138">
        <v>2.4990000000020953</v>
      </c>
      <c r="AW74" s="138">
        <v>0</v>
      </c>
      <c r="AX74" s="138">
        <v>0</v>
      </c>
      <c r="AY74" s="138">
        <v>-6.8000008352109287E-5</v>
      </c>
      <c r="AZ74" s="138">
        <v>0</v>
      </c>
      <c r="BA74" s="138">
        <v>0.64500900000683026</v>
      </c>
      <c r="BB74" s="138">
        <v>8.6000000030500817E-2</v>
      </c>
      <c r="BC74" s="138">
        <v>0.93610000001639126</v>
      </c>
      <c r="BD74" s="138">
        <v>0.23865792713151279</v>
      </c>
      <c r="BE74" s="138">
        <v>0.17703000000000024</v>
      </c>
      <c r="BF74" s="138">
        <v>0.19800000000000006</v>
      </c>
      <c r="BG74" s="138">
        <v>0.15174200000000004</v>
      </c>
      <c r="BH74" s="138">
        <v>0</v>
      </c>
      <c r="BI74" s="138">
        <v>0</v>
      </c>
      <c r="BJ74" s="138">
        <v>-0.14862890000000004</v>
      </c>
      <c r="BK74" s="138">
        <v>0</v>
      </c>
      <c r="BL74" s="138">
        <v>0</v>
      </c>
      <c r="BM74" s="138">
        <v>0</v>
      </c>
      <c r="BN74" s="138">
        <v>0</v>
      </c>
      <c r="BO74" s="138">
        <v>0</v>
      </c>
      <c r="BP74" s="138">
        <v>0</v>
      </c>
      <c r="BQ74" s="138">
        <v>0</v>
      </c>
      <c r="BR74" s="138">
        <v>0</v>
      </c>
      <c r="BS74" s="138">
        <v>0</v>
      </c>
      <c r="BT74" s="138">
        <v>0</v>
      </c>
      <c r="BU74" s="138">
        <v>0</v>
      </c>
      <c r="BV74" s="138">
        <v>0</v>
      </c>
      <c r="BW74" s="138">
        <v>0</v>
      </c>
      <c r="BX74" s="138">
        <v>0</v>
      </c>
      <c r="BY74" s="138">
        <v>0</v>
      </c>
      <c r="BZ74" s="138">
        <v>0</v>
      </c>
      <c r="CA74" s="138">
        <v>0</v>
      </c>
      <c r="CB74" s="138">
        <v>0</v>
      </c>
      <c r="CC74" s="139">
        <v>0</v>
      </c>
    </row>
    <row r="75" spans="1:81" ht="24.75" customHeight="1" x14ac:dyDescent="0.4">
      <c r="A75" s="132"/>
      <c r="B75" s="72" t="s">
        <v>346</v>
      </c>
      <c r="C75" s="209"/>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f t="shared" ref="AH75:CC75" si="8">SUM(AH20:AH74)-AH22-AH34-AH40-AH43-AH50-AH69</f>
        <v>4390.1629877503892</v>
      </c>
      <c r="AI75" s="51">
        <f t="shared" si="8"/>
        <v>4812.8508610114786</v>
      </c>
      <c r="AJ75" s="51">
        <f t="shared" si="8"/>
        <v>6282.3050726326255</v>
      </c>
      <c r="AK75" s="51">
        <f t="shared" si="8"/>
        <v>8317.859341730933</v>
      </c>
      <c r="AL75" s="51">
        <f t="shared" si="8"/>
        <v>9849.8748232840517</v>
      </c>
      <c r="AM75" s="51">
        <f t="shared" si="8"/>
        <v>11572.896942930396</v>
      </c>
      <c r="AN75" s="51">
        <f t="shared" si="8"/>
        <v>12826.570114134207</v>
      </c>
      <c r="AO75" s="51">
        <f t="shared" si="8"/>
        <v>14042.834071766636</v>
      </c>
      <c r="AP75" s="51">
        <f t="shared" si="8"/>
        <v>15336.83630786763</v>
      </c>
      <c r="AQ75" s="51">
        <f t="shared" si="8"/>
        <v>15577.510236185928</v>
      </c>
      <c r="AR75" s="51">
        <f t="shared" si="8"/>
        <v>14909.193195627202</v>
      </c>
      <c r="AS75" s="51">
        <f t="shared" si="8"/>
        <v>15345.773833544426</v>
      </c>
      <c r="AT75" s="51">
        <f t="shared" si="8"/>
        <v>17876.825969730529</v>
      </c>
      <c r="AU75" s="51">
        <f t="shared" si="8"/>
        <v>22691.039056134108</v>
      </c>
      <c r="AV75" s="51">
        <f t="shared" si="8"/>
        <v>27212.284889007035</v>
      </c>
      <c r="AW75" s="51">
        <f t="shared" si="8"/>
        <v>30556.640477738103</v>
      </c>
      <c r="AX75" s="51">
        <f t="shared" si="8"/>
        <v>31780.76365942652</v>
      </c>
      <c r="AY75" s="51">
        <f t="shared" si="8"/>
        <v>33498.155150357008</v>
      </c>
      <c r="AZ75" s="51">
        <f t="shared" si="8"/>
        <v>34239.011062252532</v>
      </c>
      <c r="BA75" s="51">
        <f t="shared" si="8"/>
        <v>33406.156559343719</v>
      </c>
      <c r="BB75" s="51">
        <f t="shared" si="8"/>
        <v>33313.239089650167</v>
      </c>
      <c r="BC75" s="51">
        <f t="shared" si="8"/>
        <v>32657.783608021327</v>
      </c>
      <c r="BD75" s="51">
        <f t="shared" si="8"/>
        <v>31725.976933053469</v>
      </c>
      <c r="BE75" s="51">
        <f t="shared" si="8"/>
        <v>32382.615412700139</v>
      </c>
      <c r="BF75" s="51">
        <f t="shared" si="8"/>
        <v>33317.678186724872</v>
      </c>
      <c r="BG75" s="51">
        <f t="shared" si="8"/>
        <v>34628.061685856948</v>
      </c>
      <c r="BH75" s="51">
        <f t="shared" si="8"/>
        <v>35699.324872273573</v>
      </c>
      <c r="BI75" s="51">
        <f t="shared" si="8"/>
        <v>36930.522008288244</v>
      </c>
      <c r="BJ75" s="51">
        <f t="shared" si="8"/>
        <v>38244.559119927515</v>
      </c>
      <c r="BK75" s="51">
        <f t="shared" si="8"/>
        <v>40243.403300594211</v>
      </c>
      <c r="BL75" s="51">
        <f t="shared" si="8"/>
        <v>42814.148734302922</v>
      </c>
      <c r="BM75" s="51">
        <f t="shared" si="8"/>
        <v>49328.831631441833</v>
      </c>
      <c r="BN75" s="51">
        <f t="shared" si="8"/>
        <v>51175.874824025217</v>
      </c>
      <c r="BO75" s="51">
        <f t="shared" si="8"/>
        <v>52994.211439042178</v>
      </c>
      <c r="BP75" s="51">
        <f t="shared" si="8"/>
        <v>55003.374932464292</v>
      </c>
      <c r="BQ75" s="51">
        <f t="shared" si="8"/>
        <v>51810.043229267249</v>
      </c>
      <c r="BR75" s="51">
        <f t="shared" si="8"/>
        <v>52336.540697534219</v>
      </c>
      <c r="BS75" s="51">
        <f t="shared" si="8"/>
        <v>53510.906121016771</v>
      </c>
      <c r="BT75" s="51">
        <f t="shared" si="8"/>
        <v>53901.309192444016</v>
      </c>
      <c r="BU75" s="51">
        <f t="shared" si="8"/>
        <v>56176.275949973526</v>
      </c>
      <c r="BV75" s="51">
        <f t="shared" si="8"/>
        <v>59606.736436129097</v>
      </c>
      <c r="BW75" s="51">
        <f t="shared" si="8"/>
        <v>66103.45032736467</v>
      </c>
      <c r="BX75" s="51">
        <f t="shared" si="8"/>
        <v>84450.874301376054</v>
      </c>
      <c r="BY75" s="51">
        <f t="shared" si="8"/>
        <v>87016.83227982861</v>
      </c>
      <c r="BZ75" s="51">
        <f t="shared" si="8"/>
        <v>87716.47600851985</v>
      </c>
      <c r="CA75" s="51">
        <f t="shared" si="8"/>
        <v>91019.204175475737</v>
      </c>
      <c r="CB75" s="51">
        <f t="shared" si="8"/>
        <v>95743.001055640256</v>
      </c>
      <c r="CC75" s="52">
        <f t="shared" si="8"/>
        <v>101354.98574415737</v>
      </c>
    </row>
    <row r="76" spans="1:81" x14ac:dyDescent="0.4">
      <c r="A76" s="132"/>
      <c r="B76" s="210" t="s">
        <v>328</v>
      </c>
      <c r="C76" s="209"/>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f t="shared" ref="AH76:CC76" si="9">AH75-AH72-AH44-AH37-AH31-AH33-AH29</f>
        <v>4087.2273647098109</v>
      </c>
      <c r="AI76" s="51">
        <f t="shared" si="9"/>
        <v>4433.9729056964115</v>
      </c>
      <c r="AJ76" s="51">
        <f t="shared" si="9"/>
        <v>5804.4348053450813</v>
      </c>
      <c r="AK76" s="51">
        <f t="shared" si="9"/>
        <v>7669.7643336848851</v>
      </c>
      <c r="AL76" s="51">
        <f t="shared" si="9"/>
        <v>9088.4149574401763</v>
      </c>
      <c r="AM76" s="51">
        <f t="shared" si="9"/>
        <v>10708.548004269627</v>
      </c>
      <c r="AN76" s="51">
        <f t="shared" si="9"/>
        <v>11886.313985398558</v>
      </c>
      <c r="AO76" s="51">
        <f t="shared" si="9"/>
        <v>13017.019488817987</v>
      </c>
      <c r="AP76" s="51">
        <f t="shared" si="9"/>
        <v>14194.694757319627</v>
      </c>
      <c r="AQ76" s="51">
        <f t="shared" si="9"/>
        <v>14367.511717459034</v>
      </c>
      <c r="AR76" s="51">
        <f t="shared" si="9"/>
        <v>13821.885689247209</v>
      </c>
      <c r="AS76" s="51">
        <f t="shared" si="9"/>
        <v>14056.93518393573</v>
      </c>
      <c r="AT76" s="51">
        <f t="shared" si="9"/>
        <v>16319.359410054381</v>
      </c>
      <c r="AU76" s="51">
        <f t="shared" si="9"/>
        <v>21223.094072210828</v>
      </c>
      <c r="AV76" s="51">
        <f t="shared" si="9"/>
        <v>25238.697901374166</v>
      </c>
      <c r="AW76" s="51">
        <f t="shared" si="9"/>
        <v>28282.29023986277</v>
      </c>
      <c r="AX76" s="51">
        <f t="shared" si="9"/>
        <v>29274.234871308581</v>
      </c>
      <c r="AY76" s="51">
        <f t="shared" si="9"/>
        <v>30689.238521149568</v>
      </c>
      <c r="AZ76" s="51">
        <f t="shared" si="9"/>
        <v>31142.78719938729</v>
      </c>
      <c r="BA76" s="51">
        <f t="shared" si="9"/>
        <v>30118.971854383788</v>
      </c>
      <c r="BB76" s="51">
        <f t="shared" si="9"/>
        <v>29936.464944798307</v>
      </c>
      <c r="BC76" s="51">
        <f t="shared" si="9"/>
        <v>29598.920484797167</v>
      </c>
      <c r="BD76" s="51">
        <f t="shared" si="9"/>
        <v>29680.475521105302</v>
      </c>
      <c r="BE76" s="51">
        <f t="shared" si="9"/>
        <v>30370.904637060212</v>
      </c>
      <c r="BF76" s="51">
        <f t="shared" si="9"/>
        <v>31767.56471163877</v>
      </c>
      <c r="BG76" s="51">
        <f t="shared" si="9"/>
        <v>32949.344465398681</v>
      </c>
      <c r="BH76" s="51">
        <f t="shared" si="9"/>
        <v>33970.896257800079</v>
      </c>
      <c r="BI76" s="51">
        <f t="shared" si="9"/>
        <v>34999.72836740419</v>
      </c>
      <c r="BJ76" s="51">
        <f t="shared" si="9"/>
        <v>36307.526404963734</v>
      </c>
      <c r="BK76" s="51">
        <f t="shared" si="9"/>
        <v>38263.329337690418</v>
      </c>
      <c r="BL76" s="51">
        <f t="shared" si="9"/>
        <v>40742.530283141416</v>
      </c>
      <c r="BM76" s="51">
        <f t="shared" si="9"/>
        <v>46870.899391809682</v>
      </c>
      <c r="BN76" s="51">
        <f t="shared" si="9"/>
        <v>48524.116056627936</v>
      </c>
      <c r="BO76" s="51">
        <f t="shared" si="9"/>
        <v>50302.962045437846</v>
      </c>
      <c r="BP76" s="51">
        <f t="shared" si="9"/>
        <v>52228.012503016231</v>
      </c>
      <c r="BQ76" s="51">
        <f t="shared" si="9"/>
        <v>51810.043229267249</v>
      </c>
      <c r="BR76" s="51">
        <f t="shared" si="9"/>
        <v>52336.540697534219</v>
      </c>
      <c r="BS76" s="51">
        <f t="shared" si="9"/>
        <v>53510.906121016771</v>
      </c>
      <c r="BT76" s="51">
        <f t="shared" si="9"/>
        <v>53901.309192444016</v>
      </c>
      <c r="BU76" s="51">
        <f t="shared" si="9"/>
        <v>56176.275949973526</v>
      </c>
      <c r="BV76" s="51">
        <f t="shared" si="9"/>
        <v>59606.736436129097</v>
      </c>
      <c r="BW76" s="51">
        <f t="shared" si="9"/>
        <v>66103.45032736467</v>
      </c>
      <c r="BX76" s="51">
        <f t="shared" si="9"/>
        <v>84450.874301376054</v>
      </c>
      <c r="BY76" s="51">
        <f t="shared" si="9"/>
        <v>87016.83227982861</v>
      </c>
      <c r="BZ76" s="51">
        <f t="shared" si="9"/>
        <v>87716.47600851985</v>
      </c>
      <c r="CA76" s="51">
        <f t="shared" si="9"/>
        <v>91019.204175475737</v>
      </c>
      <c r="CB76" s="51">
        <f t="shared" si="9"/>
        <v>95743.001055640256</v>
      </c>
      <c r="CC76" s="52">
        <f t="shared" si="9"/>
        <v>101354.98574415737</v>
      </c>
    </row>
    <row r="77" spans="1:81" x14ac:dyDescent="0.4">
      <c r="A77" s="132"/>
      <c r="B77" s="210"/>
      <c r="C77" s="209"/>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2"/>
    </row>
    <row r="78" spans="1:81" ht="26.25" customHeight="1" x14ac:dyDescent="0.4">
      <c r="A78" s="132"/>
      <c r="B78" s="93" t="s">
        <v>347</v>
      </c>
      <c r="C78" s="209"/>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9"/>
    </row>
    <row r="79" spans="1:81" x14ac:dyDescent="0.4">
      <c r="A79" s="132"/>
      <c r="B79" s="49" t="s">
        <v>219</v>
      </c>
      <c r="C79" s="209" t="s">
        <v>218</v>
      </c>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v>91.795148247978432</v>
      </c>
      <c r="AI79" s="138">
        <v>110.61695040710585</v>
      </c>
      <c r="AJ79" s="138">
        <v>149.4963281520491</v>
      </c>
      <c r="AK79" s="138">
        <v>193.25159579250203</v>
      </c>
      <c r="AL79" s="138">
        <v>241.11294619072987</v>
      </c>
      <c r="AM79" s="138">
        <v>304.00372136294919</v>
      </c>
      <c r="AN79" s="138">
        <v>362.05707222653785</v>
      </c>
      <c r="AO79" s="138">
        <v>439.95309705296535</v>
      </c>
      <c r="AP79" s="138">
        <v>504.19562238080925</v>
      </c>
      <c r="AQ79" s="138">
        <v>588.95286162117668</v>
      </c>
      <c r="AR79" s="138">
        <v>669.81688074358397</v>
      </c>
      <c r="AS79" s="138">
        <v>784.80669061681635</v>
      </c>
      <c r="AT79" s="138">
        <v>945.80283525647269</v>
      </c>
      <c r="AU79" s="138">
        <v>1188.5453647098627</v>
      </c>
      <c r="AV79" s="138">
        <v>1553.4739999999999</v>
      </c>
      <c r="AW79" s="138">
        <v>1795.461</v>
      </c>
      <c r="AX79" s="138">
        <v>1962.682</v>
      </c>
      <c r="AY79" s="138">
        <v>2194.1619999999998</v>
      </c>
      <c r="AZ79" s="138">
        <v>2392.893</v>
      </c>
      <c r="BA79" s="138">
        <v>2521.25</v>
      </c>
      <c r="BB79" s="138">
        <v>2679.9749999999999</v>
      </c>
      <c r="BC79" s="138">
        <v>2822.8040000000001</v>
      </c>
      <c r="BD79" s="138">
        <v>2955.1210000000001</v>
      </c>
      <c r="BE79" s="138">
        <v>3124.4597597447382</v>
      </c>
      <c r="BF79" s="138">
        <v>3250.6787885787207</v>
      </c>
      <c r="BG79" s="138">
        <v>3457.0445494205601</v>
      </c>
      <c r="BH79" s="138">
        <v>3673.5859999999998</v>
      </c>
      <c r="BI79" s="138">
        <v>3924.14037813</v>
      </c>
      <c r="BJ79" s="138">
        <v>4149.40578293</v>
      </c>
      <c r="BK79" s="138">
        <v>4444.4350972342991</v>
      </c>
      <c r="BL79" s="138">
        <v>4734.8039219600005</v>
      </c>
      <c r="BM79" s="138">
        <v>5106.2537628999999</v>
      </c>
      <c r="BN79" s="138">
        <v>5227.7472379531791</v>
      </c>
      <c r="BO79" s="138">
        <v>5339.4256940699997</v>
      </c>
      <c r="BP79" s="138">
        <v>5475.6249157700013</v>
      </c>
      <c r="BQ79" s="138">
        <v>5360.0751764300812</v>
      </c>
      <c r="BR79" s="138">
        <v>5421.7736767999995</v>
      </c>
      <c r="BS79" s="138">
        <v>5489.5433917499959</v>
      </c>
      <c r="BT79" s="138">
        <v>5482.7675999399999</v>
      </c>
      <c r="BU79" s="138">
        <v>5529.3185711499982</v>
      </c>
      <c r="BV79" s="138">
        <v>5675.5506973500005</v>
      </c>
      <c r="BW79" s="138">
        <v>5908.4831024900022</v>
      </c>
      <c r="BX79" s="138">
        <v>5354.9691449184802</v>
      </c>
      <c r="BY79" s="138">
        <v>5367.0491906556463</v>
      </c>
      <c r="BZ79" s="138">
        <v>5550.0009292712039</v>
      </c>
      <c r="CA79" s="138">
        <v>5818.0041928694445</v>
      </c>
      <c r="CB79" s="138">
        <v>6075.6682948701964</v>
      </c>
      <c r="CC79" s="139">
        <v>6397.3542423637127</v>
      </c>
    </row>
    <row r="80" spans="1:81" x14ac:dyDescent="0.4">
      <c r="A80" s="132"/>
      <c r="B80" s="49" t="s">
        <v>220</v>
      </c>
      <c r="C80" s="209"/>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f t="shared" ref="AH80:CC80" si="10">AH81+AH82</f>
        <v>71.803621583486347</v>
      </c>
      <c r="AI80" s="138">
        <f t="shared" si="10"/>
        <v>71.309887694513563</v>
      </c>
      <c r="AJ80" s="138">
        <f t="shared" si="10"/>
        <v>81.214423210806217</v>
      </c>
      <c r="AK80" s="138">
        <f t="shared" si="10"/>
        <v>88.309333043676872</v>
      </c>
      <c r="AL80" s="138">
        <f t="shared" si="10"/>
        <v>86.071335668395506</v>
      </c>
      <c r="AM80" s="138">
        <f t="shared" si="10"/>
        <v>94.533357523787956</v>
      </c>
      <c r="AN80" s="138">
        <f t="shared" si="10"/>
        <v>94.539479953098336</v>
      </c>
      <c r="AO80" s="138">
        <f t="shared" si="10"/>
        <v>99.91444157230606</v>
      </c>
      <c r="AP80" s="138">
        <f t="shared" si="10"/>
        <v>100.54053775712582</v>
      </c>
      <c r="AQ80" s="138">
        <f t="shared" si="10"/>
        <v>104.34230284607963</v>
      </c>
      <c r="AR80" s="138">
        <f t="shared" si="10"/>
        <v>107.80379749418931</v>
      </c>
      <c r="AS80" s="138">
        <f t="shared" si="10"/>
        <v>122.17188902792199</v>
      </c>
      <c r="AT80" s="138">
        <f t="shared" si="10"/>
        <v>114.12408977669212</v>
      </c>
      <c r="AU80" s="138">
        <f t="shared" si="10"/>
        <v>146.99272655994997</v>
      </c>
      <c r="AV80" s="138">
        <f t="shared" si="10"/>
        <v>157.74724460497177</v>
      </c>
      <c r="AW80" s="138">
        <f t="shared" si="10"/>
        <v>166.79640685237015</v>
      </c>
      <c r="AX80" s="138">
        <f t="shared" si="10"/>
        <v>162.93681781914438</v>
      </c>
      <c r="AY80" s="138">
        <f t="shared" si="10"/>
        <v>164.65367537537094</v>
      </c>
      <c r="AZ80" s="138">
        <f t="shared" si="10"/>
        <v>151.35973857984254</v>
      </c>
      <c r="BA80" s="138">
        <f t="shared" si="10"/>
        <v>139.49190488287545</v>
      </c>
      <c r="BB80" s="138">
        <f t="shared" si="10"/>
        <v>134.50941339676888</v>
      </c>
      <c r="BC80" s="138">
        <f t="shared" si="10"/>
        <v>129.1281660452959</v>
      </c>
      <c r="BD80" s="138">
        <f t="shared" si="10"/>
        <v>119.97591185812794</v>
      </c>
      <c r="BE80" s="138">
        <f t="shared" si="10"/>
        <v>124.23847975499999</v>
      </c>
      <c r="BF80" s="138">
        <f t="shared" si="10"/>
        <v>129.19739105324999</v>
      </c>
      <c r="BG80" s="138">
        <f t="shared" si="10"/>
        <v>122.12592027499997</v>
      </c>
      <c r="BH80" s="138">
        <f t="shared" si="10"/>
        <v>118.53474787549996</v>
      </c>
      <c r="BI80" s="138">
        <f t="shared" si="10"/>
        <v>110.10084555674999</v>
      </c>
      <c r="BJ80" s="138">
        <f t="shared" si="10"/>
        <v>98.398418693749989</v>
      </c>
      <c r="BK80" s="138">
        <f t="shared" si="10"/>
        <v>78.937256372223544</v>
      </c>
      <c r="BL80" s="138">
        <f t="shared" si="10"/>
        <v>65.396410920697221</v>
      </c>
      <c r="BM80" s="138">
        <f t="shared" si="10"/>
        <v>51.483577534736391</v>
      </c>
      <c r="BN80" s="138">
        <f t="shared" si="10"/>
        <v>50.233626574888149</v>
      </c>
      <c r="BO80" s="138">
        <f t="shared" si="10"/>
        <v>37.345721613041349</v>
      </c>
      <c r="BP80" s="138">
        <f t="shared" si="10"/>
        <v>28.278218738752912</v>
      </c>
      <c r="BQ80" s="138">
        <f t="shared" si="10"/>
        <v>18.508530036452314</v>
      </c>
      <c r="BR80" s="138">
        <f t="shared" si="10"/>
        <v>12.288244013077932</v>
      </c>
      <c r="BS80" s="138">
        <f t="shared" si="10"/>
        <v>6.8174169843168348</v>
      </c>
      <c r="BT80" s="138">
        <f t="shared" si="10"/>
        <v>4.8587791485131495</v>
      </c>
      <c r="BU80" s="138">
        <f t="shared" si="10"/>
        <v>3.2507548237949488</v>
      </c>
      <c r="BV80" s="138">
        <f t="shared" si="10"/>
        <v>1.5711076788582328</v>
      </c>
      <c r="BW80" s="138">
        <f t="shared" si="10"/>
        <v>1.0264490233229515</v>
      </c>
      <c r="BX80" s="138">
        <f t="shared" si="10"/>
        <v>0</v>
      </c>
      <c r="BY80" s="138">
        <f t="shared" si="10"/>
        <v>0</v>
      </c>
      <c r="BZ80" s="138">
        <f t="shared" si="10"/>
        <v>0</v>
      </c>
      <c r="CA80" s="138">
        <f t="shared" si="10"/>
        <v>0</v>
      </c>
      <c r="CB80" s="138">
        <f t="shared" si="10"/>
        <v>0</v>
      </c>
      <c r="CC80" s="139">
        <f t="shared" si="10"/>
        <v>0</v>
      </c>
    </row>
    <row r="81" spans="1:81" x14ac:dyDescent="0.4">
      <c r="A81" s="132"/>
      <c r="B81" s="65" t="s">
        <v>331</v>
      </c>
      <c r="C81" s="209" t="s">
        <v>221</v>
      </c>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v>71.803621583486347</v>
      </c>
      <c r="AI81" s="138">
        <v>71.309207260582085</v>
      </c>
      <c r="AJ81" s="138">
        <v>81.190527498478616</v>
      </c>
      <c r="AK81" s="138">
        <v>88.216061253991739</v>
      </c>
      <c r="AL81" s="138">
        <v>85.854079958673921</v>
      </c>
      <c r="AM81" s="138">
        <v>94.080741461868001</v>
      </c>
      <c r="AN81" s="138">
        <v>93.74042470571581</v>
      </c>
      <c r="AO81" s="138">
        <v>98.41918553022127</v>
      </c>
      <c r="AP81" s="138">
        <v>98.451776698555136</v>
      </c>
      <c r="AQ81" s="138">
        <v>101.4122159340142</v>
      </c>
      <c r="AR81" s="138">
        <v>103.7000792945807</v>
      </c>
      <c r="AS81" s="138">
        <v>115.24881210484507</v>
      </c>
      <c r="AT81" s="138">
        <v>105.20758261792079</v>
      </c>
      <c r="AU81" s="138">
        <v>132.47009728423961</v>
      </c>
      <c r="AV81" s="138">
        <v>139.23752551267657</v>
      </c>
      <c r="AW81" s="138">
        <v>145.01624573144477</v>
      </c>
      <c r="AX81" s="138">
        <v>140.12043851328579</v>
      </c>
      <c r="AY81" s="138">
        <v>137.73568376010451</v>
      </c>
      <c r="AZ81" s="138">
        <v>123.15021797831749</v>
      </c>
      <c r="BA81" s="138">
        <v>112.47661198287514</v>
      </c>
      <c r="BB81" s="138">
        <v>106.20491922822067</v>
      </c>
      <c r="BC81" s="138">
        <v>100.0911521395842</v>
      </c>
      <c r="BD81" s="138">
        <v>91.467069144910184</v>
      </c>
      <c r="BE81" s="138">
        <v>94.275213728127369</v>
      </c>
      <c r="BF81" s="138">
        <v>98.141333013831741</v>
      </c>
      <c r="BG81" s="138">
        <v>88.419644868272087</v>
      </c>
      <c r="BH81" s="138">
        <v>84.661747875499969</v>
      </c>
      <c r="BI81" s="138">
        <v>78.43606763128443</v>
      </c>
      <c r="BJ81" s="138">
        <v>69.184191628461178</v>
      </c>
      <c r="BK81" s="138">
        <v>53.012026844164069</v>
      </c>
      <c r="BL81" s="138">
        <v>44.371488154976973</v>
      </c>
      <c r="BM81" s="138">
        <v>35.156518235278511</v>
      </c>
      <c r="BN81" s="138">
        <v>37.029541266636251</v>
      </c>
      <c r="BO81" s="138">
        <v>28.873350653457123</v>
      </c>
      <c r="BP81" s="138">
        <v>21.10478027697734</v>
      </c>
      <c r="BQ81" s="138">
        <v>14.26166584517814</v>
      </c>
      <c r="BR81" s="138">
        <v>9.1137068506542054</v>
      </c>
      <c r="BS81" s="138">
        <v>5.5050338445589686</v>
      </c>
      <c r="BT81" s="138">
        <v>3.3250948192197995</v>
      </c>
      <c r="BU81" s="138">
        <v>2.8088540849901751</v>
      </c>
      <c r="BV81" s="138">
        <v>1.3575346222415521</v>
      </c>
      <c r="BW81" s="138">
        <v>0.88691571295710581</v>
      </c>
      <c r="BX81" s="138">
        <v>0</v>
      </c>
      <c r="BY81" s="138">
        <v>0</v>
      </c>
      <c r="BZ81" s="138">
        <v>0</v>
      </c>
      <c r="CA81" s="138">
        <v>0</v>
      </c>
      <c r="CB81" s="138">
        <v>0</v>
      </c>
      <c r="CC81" s="139">
        <v>0</v>
      </c>
    </row>
    <row r="82" spans="1:81" x14ac:dyDescent="0.4">
      <c r="A82" s="132"/>
      <c r="B82" s="65" t="s">
        <v>332</v>
      </c>
      <c r="C82" s="209" t="s">
        <v>221</v>
      </c>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v>0</v>
      </c>
      <c r="AI82" s="138">
        <v>6.8043393148529703E-4</v>
      </c>
      <c r="AJ82" s="138">
        <v>2.389571232760496E-2</v>
      </c>
      <c r="AK82" s="138">
        <v>9.3271789685138398E-2</v>
      </c>
      <c r="AL82" s="138">
        <v>0.21725570972157768</v>
      </c>
      <c r="AM82" s="138">
        <v>0.45261606191995341</v>
      </c>
      <c r="AN82" s="138">
        <v>0.79905524738252098</v>
      </c>
      <c r="AO82" s="138">
        <v>1.4952560420847878</v>
      </c>
      <c r="AP82" s="138">
        <v>2.0887610585706842</v>
      </c>
      <c r="AQ82" s="138">
        <v>2.9300869120654411</v>
      </c>
      <c r="AR82" s="138">
        <v>4.1037181996086094</v>
      </c>
      <c r="AS82" s="138">
        <v>6.9230769230769234</v>
      </c>
      <c r="AT82" s="138">
        <v>8.9165071587713225</v>
      </c>
      <c r="AU82" s="138">
        <v>14.522629275710372</v>
      </c>
      <c r="AV82" s="138">
        <v>18.509719092295203</v>
      </c>
      <c r="AW82" s="138">
        <v>21.780161120925374</v>
      </c>
      <c r="AX82" s="138">
        <v>22.816379305858582</v>
      </c>
      <c r="AY82" s="138">
        <v>26.917991615266445</v>
      </c>
      <c r="AZ82" s="138">
        <v>28.20952060152505</v>
      </c>
      <c r="BA82" s="138">
        <v>27.015292900000315</v>
      </c>
      <c r="BB82" s="138">
        <v>28.304494168548207</v>
      </c>
      <c r="BC82" s="138">
        <v>29.037013905711706</v>
      </c>
      <c r="BD82" s="138">
        <v>28.508842713217764</v>
      </c>
      <c r="BE82" s="138">
        <v>29.963266026872617</v>
      </c>
      <c r="BF82" s="138">
        <v>31.056058039418243</v>
      </c>
      <c r="BG82" s="138">
        <v>33.70627540672789</v>
      </c>
      <c r="BH82" s="138">
        <v>33.872999999999998</v>
      </c>
      <c r="BI82" s="138">
        <v>31.66477792546555</v>
      </c>
      <c r="BJ82" s="138">
        <v>29.214227065288803</v>
      </c>
      <c r="BK82" s="138">
        <v>25.925229528059475</v>
      </c>
      <c r="BL82" s="138">
        <v>21.024922765720252</v>
      </c>
      <c r="BM82" s="138">
        <v>16.327059299457879</v>
      </c>
      <c r="BN82" s="138">
        <v>13.204085308251896</v>
      </c>
      <c r="BO82" s="138">
        <v>8.4723709595842251</v>
      </c>
      <c r="BP82" s="138">
        <v>7.1734384617755698</v>
      </c>
      <c r="BQ82" s="138">
        <v>4.2468641912741756</v>
      </c>
      <c r="BR82" s="138">
        <v>3.174537162423726</v>
      </c>
      <c r="BS82" s="138">
        <v>1.3123831397578662</v>
      </c>
      <c r="BT82" s="138">
        <v>1.53368432929335</v>
      </c>
      <c r="BU82" s="138">
        <v>0.44190073880477376</v>
      </c>
      <c r="BV82" s="138">
        <v>0.21357305661668061</v>
      </c>
      <c r="BW82" s="138">
        <v>0.13953331036584574</v>
      </c>
      <c r="BX82" s="138">
        <v>0</v>
      </c>
      <c r="BY82" s="138">
        <v>0</v>
      </c>
      <c r="BZ82" s="138">
        <v>0</v>
      </c>
      <c r="CA82" s="138">
        <v>0</v>
      </c>
      <c r="CB82" s="138">
        <v>0</v>
      </c>
      <c r="CC82" s="139">
        <v>0</v>
      </c>
    </row>
    <row r="83" spans="1:81" x14ac:dyDescent="0.4">
      <c r="A83" s="132"/>
      <c r="B83" s="49" t="s">
        <v>222</v>
      </c>
      <c r="C83" s="209" t="s">
        <v>218</v>
      </c>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v>0</v>
      </c>
      <c r="AI83" s="138">
        <v>0</v>
      </c>
      <c r="AJ83" s="138">
        <v>0</v>
      </c>
      <c r="AK83" s="138">
        <v>0</v>
      </c>
      <c r="AL83" s="138">
        <v>0</v>
      </c>
      <c r="AM83" s="138">
        <v>0</v>
      </c>
      <c r="AN83" s="138">
        <v>0</v>
      </c>
      <c r="AO83" s="138">
        <v>0</v>
      </c>
      <c r="AP83" s="138">
        <v>0</v>
      </c>
      <c r="AQ83" s="138">
        <v>0</v>
      </c>
      <c r="AR83" s="138">
        <v>0</v>
      </c>
      <c r="AS83" s="138">
        <v>0</v>
      </c>
      <c r="AT83" s="138">
        <v>0</v>
      </c>
      <c r="AU83" s="138">
        <v>14.67867882736096</v>
      </c>
      <c r="AV83" s="138">
        <v>17.32362399448489</v>
      </c>
      <c r="AW83" s="138">
        <v>22.017101000372413</v>
      </c>
      <c r="AX83" s="138">
        <v>26.274387450379745</v>
      </c>
      <c r="AY83" s="138">
        <v>31.159442185463192</v>
      </c>
      <c r="AZ83" s="138">
        <v>36.556276606201791</v>
      </c>
      <c r="BA83" s="138">
        <v>36.695665879000003</v>
      </c>
      <c r="BB83" s="138">
        <v>38.413191972800014</v>
      </c>
      <c r="BC83" s="138">
        <v>38.367648960570129</v>
      </c>
      <c r="BD83" s="138">
        <v>57.286221493426368</v>
      </c>
      <c r="BE83" s="138">
        <v>61.250098314299194</v>
      </c>
      <c r="BF83" s="138">
        <v>45.81</v>
      </c>
      <c r="BG83" s="138">
        <v>36.193318905790619</v>
      </c>
      <c r="BH83" s="138">
        <v>38.411999999999999</v>
      </c>
      <c r="BI83" s="138">
        <v>35.623045027248956</v>
      </c>
      <c r="BJ83" s="138">
        <v>39.227886861522336</v>
      </c>
      <c r="BK83" s="138">
        <v>44.288355759254614</v>
      </c>
      <c r="BL83" s="138">
        <v>46.717117832191811</v>
      </c>
      <c r="BM83" s="138">
        <v>48.708362762486907</v>
      </c>
      <c r="BN83" s="138">
        <v>45.683687940754801</v>
      </c>
      <c r="BO83" s="138">
        <v>41.557605406422965</v>
      </c>
      <c r="BP83" s="138">
        <v>44.996467444797425</v>
      </c>
      <c r="BQ83" s="138">
        <v>46.46150720913667</v>
      </c>
      <c r="BR83" s="138">
        <v>44.752198794615161</v>
      </c>
      <c r="BS83" s="138">
        <v>41.883695203837881</v>
      </c>
      <c r="BT83" s="138">
        <v>40.255351281499983</v>
      </c>
      <c r="BU83" s="138">
        <v>38.784486304119874</v>
      </c>
      <c r="BV83" s="138">
        <v>29.596687712938138</v>
      </c>
      <c r="BW83" s="138">
        <v>27.209042999291725</v>
      </c>
      <c r="BX83" s="138">
        <v>27.996982343837576</v>
      </c>
      <c r="BY83" s="138">
        <v>28.541845478823234</v>
      </c>
      <c r="BZ83" s="138">
        <v>30.086529140408501</v>
      </c>
      <c r="CA83" s="138">
        <v>31.614589585093</v>
      </c>
      <c r="CB83" s="138">
        <v>33.200324168505915</v>
      </c>
      <c r="CC83" s="139">
        <v>35.733265670492649</v>
      </c>
    </row>
    <row r="84" spans="1:81" ht="26.25" customHeight="1" x14ac:dyDescent="0.4">
      <c r="A84" s="132"/>
      <c r="B84" s="49" t="s">
        <v>348</v>
      </c>
      <c r="C84" s="209" t="s">
        <v>221</v>
      </c>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v>96</v>
      </c>
      <c r="AI84" s="138">
        <v>96</v>
      </c>
      <c r="AJ84" s="138">
        <v>98</v>
      </c>
      <c r="AK84" s="138">
        <v>101</v>
      </c>
      <c r="AL84" s="138">
        <v>102</v>
      </c>
      <c r="AM84" s="138">
        <v>103</v>
      </c>
      <c r="AN84" s="138">
        <v>105</v>
      </c>
      <c r="AO84" s="138">
        <v>105</v>
      </c>
      <c r="AP84" s="138">
        <v>107</v>
      </c>
      <c r="AQ84" s="138">
        <v>107</v>
      </c>
      <c r="AR84" s="138">
        <v>109</v>
      </c>
      <c r="AS84" s="138">
        <v>112</v>
      </c>
      <c r="AT84" s="138">
        <v>112.35899999999999</v>
      </c>
      <c r="AU84" s="138">
        <v>114.324</v>
      </c>
      <c r="AV84" s="138">
        <v>115.11</v>
      </c>
      <c r="AW84" s="138">
        <v>122.089</v>
      </c>
      <c r="AX84" s="138">
        <v>123.30500000000001</v>
      </c>
      <c r="AY84" s="138">
        <v>124.179</v>
      </c>
      <c r="AZ84" s="138">
        <v>128.614</v>
      </c>
      <c r="BA84" s="138">
        <v>123.26300000000001</v>
      </c>
      <c r="BB84" s="138">
        <v>124.417</v>
      </c>
      <c r="BC84" s="138">
        <v>118.181</v>
      </c>
      <c r="BD84" s="138">
        <v>118.962</v>
      </c>
      <c r="BE84" s="138">
        <v>120.14100000000001</v>
      </c>
      <c r="BF84" s="138">
        <v>120.018</v>
      </c>
      <c r="BG84" s="138">
        <v>122.324</v>
      </c>
      <c r="BH84" s="138">
        <v>123.015</v>
      </c>
      <c r="BI84" s="138">
        <v>123.87321689999997</v>
      </c>
      <c r="BJ84" s="138">
        <v>125.86199999999999</v>
      </c>
      <c r="BK84" s="138">
        <v>127.27833854999997</v>
      </c>
      <c r="BL84" s="138">
        <v>822.81408871238204</v>
      </c>
      <c r="BM84" s="138">
        <v>121.23222758000001</v>
      </c>
      <c r="BN84" s="138">
        <v>122.38864807125002</v>
      </c>
      <c r="BO84" s="138">
        <v>123.35264574</v>
      </c>
      <c r="BP84" s="138">
        <v>123.46082752000001</v>
      </c>
      <c r="BQ84" s="138">
        <v>122.52528203</v>
      </c>
      <c r="BR84" s="138">
        <v>124.59394418000001</v>
      </c>
      <c r="BS84" s="138">
        <v>127.56960417000036</v>
      </c>
      <c r="BT84" s="138">
        <v>126.42016188999996</v>
      </c>
      <c r="BU84" s="138">
        <v>126.05015876767001</v>
      </c>
      <c r="BV84" s="138">
        <v>125.70243364</v>
      </c>
      <c r="BW84" s="138">
        <v>124.05223520630057</v>
      </c>
      <c r="BX84" s="138">
        <v>125.8940455173389</v>
      </c>
      <c r="BY84" s="138">
        <v>127.4515607535798</v>
      </c>
      <c r="BZ84" s="138">
        <v>129.15855983642032</v>
      </c>
      <c r="CA84" s="138">
        <v>131.09077330694944</v>
      </c>
      <c r="CB84" s="138">
        <v>133.22496951924086</v>
      </c>
      <c r="CC84" s="139">
        <v>135.40280674583283</v>
      </c>
    </row>
    <row r="85" spans="1:81" x14ac:dyDescent="0.4">
      <c r="A85" s="132"/>
      <c r="B85" s="49" t="s">
        <v>226</v>
      </c>
      <c r="C85" s="209" t="s">
        <v>227</v>
      </c>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v>0</v>
      </c>
      <c r="AR85" s="138">
        <v>0</v>
      </c>
      <c r="AS85" s="138">
        <v>0</v>
      </c>
      <c r="AT85" s="138">
        <v>0</v>
      </c>
      <c r="AU85" s="138">
        <v>0</v>
      </c>
      <c r="AV85" s="138">
        <v>0</v>
      </c>
      <c r="AW85" s="138">
        <v>0</v>
      </c>
      <c r="AX85" s="138">
        <v>0</v>
      </c>
      <c r="AY85" s="138">
        <v>0</v>
      </c>
      <c r="AZ85" s="138">
        <v>0</v>
      </c>
      <c r="BA85" s="138">
        <v>0</v>
      </c>
      <c r="BB85" s="138">
        <v>0</v>
      </c>
      <c r="BC85" s="138">
        <v>0</v>
      </c>
      <c r="BD85" s="138">
        <v>0</v>
      </c>
      <c r="BE85" s="138">
        <v>0</v>
      </c>
      <c r="BF85" s="138">
        <v>0</v>
      </c>
      <c r="BG85" s="138">
        <v>0</v>
      </c>
      <c r="BH85" s="138">
        <v>0</v>
      </c>
      <c r="BI85" s="138">
        <v>0</v>
      </c>
      <c r="BJ85" s="138">
        <v>2.3854757613040265</v>
      </c>
      <c r="BK85" s="138">
        <v>2.7799798323037712</v>
      </c>
      <c r="BL85" s="138">
        <v>145.43650100833483</v>
      </c>
      <c r="BM85" s="138">
        <v>193.92315446943357</v>
      </c>
      <c r="BN85" s="138">
        <v>266.81067065860327</v>
      </c>
      <c r="BO85" s="138">
        <v>77.89376230618096</v>
      </c>
      <c r="BP85" s="138">
        <v>83.761185046642368</v>
      </c>
      <c r="BQ85" s="138">
        <v>4.8547000187328013</v>
      </c>
      <c r="BR85" s="138">
        <v>6.144183842691306</v>
      </c>
      <c r="BS85" s="138">
        <v>1.8738021637673685</v>
      </c>
      <c r="BT85" s="138">
        <v>1.5587465546696961</v>
      </c>
      <c r="BU85" s="138">
        <v>54.094519769972067</v>
      </c>
      <c r="BV85" s="138">
        <v>20.090436254533998</v>
      </c>
      <c r="BW85" s="138">
        <v>10.24445929038221</v>
      </c>
      <c r="BX85" s="138">
        <v>29.570345721691773</v>
      </c>
      <c r="BY85" s="138">
        <v>57.312936855714199</v>
      </c>
      <c r="BZ85" s="138">
        <v>57.101215550328639</v>
      </c>
      <c r="CA85" s="138">
        <v>57.159801173409946</v>
      </c>
      <c r="CB85" s="138">
        <v>51.407368240377238</v>
      </c>
      <c r="CC85" s="139">
        <v>50.499758948862407</v>
      </c>
    </row>
    <row r="86" spans="1:81" x14ac:dyDescent="0.4">
      <c r="A86" s="132"/>
      <c r="B86" s="49" t="s">
        <v>23</v>
      </c>
      <c r="C86" s="209" t="s">
        <v>227</v>
      </c>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v>189.0604099893182</v>
      </c>
      <c r="AI86" s="138">
        <v>217.24186395918002</v>
      </c>
      <c r="AJ86" s="138">
        <v>291.64676658977385</v>
      </c>
      <c r="AK86" s="138">
        <v>435.79447132057123</v>
      </c>
      <c r="AL86" s="138">
        <v>531.64070822038082</v>
      </c>
      <c r="AM86" s="138">
        <v>599.91337522552976</v>
      </c>
      <c r="AN86" s="138">
        <v>667.59777746960162</v>
      </c>
      <c r="AO86" s="138">
        <v>730.54411349699535</v>
      </c>
      <c r="AP86" s="138">
        <v>805.60849456809274</v>
      </c>
      <c r="AQ86" s="138">
        <v>838.18835992187337</v>
      </c>
      <c r="AR86" s="138">
        <v>760.26900000000001</v>
      </c>
      <c r="AS86" s="138">
        <v>936.29321192193368</v>
      </c>
      <c r="AT86" s="138">
        <v>1162.117</v>
      </c>
      <c r="AU86" s="138">
        <v>670.327</v>
      </c>
      <c r="AV86" s="138">
        <v>724.20100000000002</v>
      </c>
      <c r="AW86" s="138">
        <v>941.47799999999995</v>
      </c>
      <c r="AX86" s="138">
        <v>973.24916299999973</v>
      </c>
      <c r="AY86" s="138">
        <v>991.50290500000006</v>
      </c>
      <c r="AZ86" s="138">
        <v>1035.1050220000002</v>
      </c>
      <c r="BA86" s="138">
        <v>1079.5440269999999</v>
      </c>
      <c r="BB86" s="138">
        <v>1124.7226409999994</v>
      </c>
      <c r="BC86" s="138">
        <v>1163.735510948489</v>
      </c>
      <c r="BD86" s="138">
        <v>1229.3620240181656</v>
      </c>
      <c r="BE86" s="138">
        <v>1349.4457237699216</v>
      </c>
      <c r="BF86" s="138">
        <v>1430.8457317625675</v>
      </c>
      <c r="BG86" s="138">
        <v>1612.517104499429</v>
      </c>
      <c r="BH86" s="138">
        <v>1828.5273484448542</v>
      </c>
      <c r="BI86" s="138">
        <v>1843.2959341159444</v>
      </c>
      <c r="BJ86" s="138">
        <v>2003.9939900362206</v>
      </c>
      <c r="BK86" s="138">
        <v>2046.6136160962108</v>
      </c>
      <c r="BL86" s="138">
        <v>2162.8252108384918</v>
      </c>
      <c r="BM86" s="138">
        <v>2239.7459853678515</v>
      </c>
      <c r="BN86" s="138">
        <v>2273.0145576027198</v>
      </c>
      <c r="BO86" s="138">
        <v>2227.1295013956719</v>
      </c>
      <c r="BP86" s="138">
        <v>2136.5856605519407</v>
      </c>
      <c r="BQ86" s="138"/>
      <c r="BR86" s="138"/>
      <c r="BS86" s="138"/>
      <c r="BT86" s="138"/>
      <c r="BU86" s="138"/>
      <c r="BV86" s="138"/>
      <c r="BW86" s="138"/>
      <c r="BX86" s="138"/>
      <c r="BY86" s="138"/>
      <c r="BZ86" s="138"/>
      <c r="CA86" s="138"/>
      <c r="CB86" s="138"/>
      <c r="CC86" s="139"/>
    </row>
    <row r="87" spans="1:81" x14ac:dyDescent="0.4">
      <c r="A87" s="132"/>
      <c r="B87" s="49" t="s">
        <v>228</v>
      </c>
      <c r="C87" s="209" t="s">
        <v>221</v>
      </c>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v>16</v>
      </c>
      <c r="AI87" s="138">
        <v>16</v>
      </c>
      <c r="AJ87" s="138">
        <v>16</v>
      </c>
      <c r="AK87" s="138">
        <v>17</v>
      </c>
      <c r="AL87" s="138">
        <v>17</v>
      </c>
      <c r="AM87" s="138">
        <v>17</v>
      </c>
      <c r="AN87" s="138">
        <v>17</v>
      </c>
      <c r="AO87" s="138">
        <v>18</v>
      </c>
      <c r="AP87" s="138">
        <v>18</v>
      </c>
      <c r="AQ87" s="138">
        <v>2.6080000000000001</v>
      </c>
      <c r="AR87" s="138">
        <v>0</v>
      </c>
      <c r="AS87" s="138">
        <v>0</v>
      </c>
      <c r="AT87" s="138">
        <v>0</v>
      </c>
      <c r="AU87" s="138">
        <v>0</v>
      </c>
      <c r="AV87" s="138">
        <v>0</v>
      </c>
      <c r="AW87" s="138">
        <v>0</v>
      </c>
      <c r="AX87" s="138">
        <v>0</v>
      </c>
      <c r="AY87" s="138">
        <v>0</v>
      </c>
      <c r="AZ87" s="138">
        <v>0</v>
      </c>
      <c r="BA87" s="138">
        <v>0</v>
      </c>
      <c r="BB87" s="138">
        <v>0</v>
      </c>
      <c r="BC87" s="138">
        <v>0</v>
      </c>
      <c r="BD87" s="138">
        <v>0</v>
      </c>
      <c r="BE87" s="138">
        <v>0</v>
      </c>
      <c r="BF87" s="138">
        <v>0</v>
      </c>
      <c r="BG87" s="138">
        <v>0</v>
      </c>
      <c r="BH87" s="138">
        <v>0</v>
      </c>
      <c r="BI87" s="138">
        <v>0</v>
      </c>
      <c r="BJ87" s="138">
        <v>0</v>
      </c>
      <c r="BK87" s="138">
        <v>0</v>
      </c>
      <c r="BL87" s="138">
        <v>0</v>
      </c>
      <c r="BM87" s="138">
        <v>0</v>
      </c>
      <c r="BN87" s="138">
        <v>0</v>
      </c>
      <c r="BO87" s="138">
        <v>0</v>
      </c>
      <c r="BP87" s="138">
        <v>0</v>
      </c>
      <c r="BQ87" s="138">
        <v>0</v>
      </c>
      <c r="BR87" s="138">
        <v>0</v>
      </c>
      <c r="BS87" s="138">
        <v>0</v>
      </c>
      <c r="BT87" s="138">
        <v>0</v>
      </c>
      <c r="BU87" s="138">
        <v>0</v>
      </c>
      <c r="BV87" s="138">
        <v>0</v>
      </c>
      <c r="BW87" s="138">
        <v>0</v>
      </c>
      <c r="BX87" s="138">
        <v>0</v>
      </c>
      <c r="BY87" s="138">
        <v>0</v>
      </c>
      <c r="BZ87" s="138">
        <v>0</v>
      </c>
      <c r="CA87" s="138">
        <v>0</v>
      </c>
      <c r="CB87" s="138">
        <v>0</v>
      </c>
      <c r="CC87" s="139">
        <v>0</v>
      </c>
    </row>
    <row r="88" spans="1:81" x14ac:dyDescent="0.4">
      <c r="A88" s="132"/>
      <c r="B88" s="49" t="s">
        <v>229</v>
      </c>
      <c r="C88" s="209" t="s">
        <v>218</v>
      </c>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v>0</v>
      </c>
      <c r="AI88" s="138">
        <v>0</v>
      </c>
      <c r="AJ88" s="138">
        <v>0</v>
      </c>
      <c r="AK88" s="138">
        <v>0</v>
      </c>
      <c r="AL88" s="138">
        <v>0</v>
      </c>
      <c r="AM88" s="138">
        <v>0</v>
      </c>
      <c r="AN88" s="138">
        <v>0</v>
      </c>
      <c r="AO88" s="138">
        <v>0</v>
      </c>
      <c r="AP88" s="138">
        <v>0</v>
      </c>
      <c r="AQ88" s="138">
        <v>0</v>
      </c>
      <c r="AR88" s="138">
        <v>0</v>
      </c>
      <c r="AS88" s="138">
        <v>0</v>
      </c>
      <c r="AT88" s="138">
        <v>0</v>
      </c>
      <c r="AU88" s="138">
        <v>0</v>
      </c>
      <c r="AV88" s="138">
        <v>505.50842426823931</v>
      </c>
      <c r="AW88" s="138">
        <v>710.21289378353549</v>
      </c>
      <c r="AX88" s="138">
        <v>820.7658061912789</v>
      </c>
      <c r="AY88" s="138">
        <v>1007.9813777872349</v>
      </c>
      <c r="AZ88" s="138">
        <v>1212.5307624595152</v>
      </c>
      <c r="BA88" s="138">
        <v>1373.3434446659953</v>
      </c>
      <c r="BB88" s="138">
        <v>1529.2386319993936</v>
      </c>
      <c r="BC88" s="138">
        <v>1685.0312370699578</v>
      </c>
      <c r="BD88" s="138">
        <v>1846.9692141166404</v>
      </c>
      <c r="BE88" s="138">
        <v>2044.6946975616393</v>
      </c>
      <c r="BF88" s="138">
        <v>2184.4949999999999</v>
      </c>
      <c r="BG88" s="138">
        <v>2399.912471946795</v>
      </c>
      <c r="BH88" s="138">
        <v>2608.7809999999999</v>
      </c>
      <c r="BI88" s="138">
        <v>2824.8410963032829</v>
      </c>
      <c r="BJ88" s="138">
        <v>3059.7591478660306</v>
      </c>
      <c r="BK88" s="138">
        <v>3359.1290942770729</v>
      </c>
      <c r="BL88" s="138">
        <v>3619.5934670833412</v>
      </c>
      <c r="BM88" s="138">
        <v>3989.1991157989637</v>
      </c>
      <c r="BN88" s="138">
        <v>4200.2916762362729</v>
      </c>
      <c r="BO88" s="138">
        <v>4351.2435542558051</v>
      </c>
      <c r="BP88" s="138">
        <v>4620.0866791328817</v>
      </c>
      <c r="BQ88" s="138">
        <v>4770.7953469207459</v>
      </c>
      <c r="BR88" s="138">
        <v>5009.9905589028167</v>
      </c>
      <c r="BS88" s="138">
        <v>4766.3278780454339</v>
      </c>
      <c r="BT88" s="138">
        <v>4478.3398482512839</v>
      </c>
      <c r="BU88" s="138">
        <v>3842.5519515868186</v>
      </c>
      <c r="BV88" s="138">
        <v>3525.5145970952212</v>
      </c>
      <c r="BW88" s="138">
        <v>3311.6174378439055</v>
      </c>
      <c r="BX88" s="138">
        <v>2666.9616808532742</v>
      </c>
      <c r="BY88" s="138">
        <v>2397.1351268681624</v>
      </c>
      <c r="BZ88" s="138">
        <v>2207.9317610564844</v>
      </c>
      <c r="CA88" s="138">
        <v>2056.075893137338</v>
      </c>
      <c r="CB88" s="138">
        <v>1844.6761050306934</v>
      </c>
      <c r="CC88" s="139">
        <v>1574.5626809874379</v>
      </c>
    </row>
    <row r="89" spans="1:81" ht="25.5" customHeight="1" x14ac:dyDescent="0.4">
      <c r="A89" s="132"/>
      <c r="B89" s="49" t="s">
        <v>236</v>
      </c>
      <c r="C89" s="209" t="s">
        <v>218</v>
      </c>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v>0</v>
      </c>
      <c r="BA89" s="138">
        <v>0</v>
      </c>
      <c r="BB89" s="138">
        <v>0</v>
      </c>
      <c r="BC89" s="138">
        <v>0</v>
      </c>
      <c r="BD89" s="138">
        <v>0</v>
      </c>
      <c r="BE89" s="138">
        <v>0</v>
      </c>
      <c r="BF89" s="138">
        <v>0</v>
      </c>
      <c r="BG89" s="138">
        <v>0</v>
      </c>
      <c r="BH89" s="138">
        <v>0</v>
      </c>
      <c r="BI89" s="138">
        <v>3</v>
      </c>
      <c r="BJ89" s="138">
        <v>7</v>
      </c>
      <c r="BK89" s="138">
        <v>13.497025149999999</v>
      </c>
      <c r="BL89" s="138">
        <v>38.534542930000001</v>
      </c>
      <c r="BM89" s="138">
        <v>34.154483699999993</v>
      </c>
      <c r="BN89" s="138">
        <v>45.768576209999999</v>
      </c>
      <c r="BO89" s="138">
        <v>74.136923039999985</v>
      </c>
      <c r="BP89" s="138">
        <v>110.91288990999999</v>
      </c>
      <c r="BQ89" s="138">
        <v>159.75237205000002</v>
      </c>
      <c r="BR89" s="138">
        <v>187.89459571</v>
      </c>
      <c r="BS89" s="138">
        <v>208.81836001000002</v>
      </c>
      <c r="BT89" s="138">
        <v>194.73461820000003</v>
      </c>
      <c r="BU89" s="138">
        <v>217.75776851000001</v>
      </c>
      <c r="BV89" s="138">
        <v>211.78247487000004</v>
      </c>
      <c r="BW89" s="138">
        <v>212.26699853</v>
      </c>
      <c r="BX89" s="138">
        <v>216.29001686627669</v>
      </c>
      <c r="BY89" s="138">
        <v>230.57139458178125</v>
      </c>
      <c r="BZ89" s="138">
        <v>236.17308311639209</v>
      </c>
      <c r="CA89" s="138">
        <v>240.51532228453894</v>
      </c>
      <c r="CB89" s="138">
        <v>245.24779509061028</v>
      </c>
      <c r="CC89" s="139">
        <v>249.46290417063969</v>
      </c>
    </row>
    <row r="90" spans="1:81" x14ac:dyDescent="0.4">
      <c r="A90" s="132"/>
      <c r="B90" s="49" t="s">
        <v>237</v>
      </c>
      <c r="C90" s="209" t="s">
        <v>227</v>
      </c>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v>0</v>
      </c>
      <c r="AR90" s="138">
        <v>0</v>
      </c>
      <c r="AS90" s="138">
        <v>0</v>
      </c>
      <c r="AT90" s="138">
        <v>0</v>
      </c>
      <c r="AU90" s="138">
        <v>0</v>
      </c>
      <c r="AV90" s="138">
        <v>0</v>
      </c>
      <c r="AW90" s="138">
        <v>0</v>
      </c>
      <c r="AX90" s="138">
        <v>0</v>
      </c>
      <c r="AY90" s="138">
        <v>0</v>
      </c>
      <c r="AZ90" s="138">
        <v>0</v>
      </c>
      <c r="BA90" s="138">
        <v>0</v>
      </c>
      <c r="BB90" s="138">
        <v>0</v>
      </c>
      <c r="BC90" s="138">
        <v>0</v>
      </c>
      <c r="BD90" s="138">
        <v>0</v>
      </c>
      <c r="BE90" s="138">
        <v>0</v>
      </c>
      <c r="BF90" s="138">
        <v>0</v>
      </c>
      <c r="BG90" s="138">
        <v>0</v>
      </c>
      <c r="BH90" s="138">
        <v>0</v>
      </c>
      <c r="BI90" s="138">
        <v>0</v>
      </c>
      <c r="BJ90" s="138">
        <v>22.992533999999999</v>
      </c>
      <c r="BK90" s="138">
        <v>22.396319999999999</v>
      </c>
      <c r="BL90" s="138">
        <v>23.618407999999999</v>
      </c>
      <c r="BM90" s="138">
        <v>22.115864999999999</v>
      </c>
      <c r="BN90" s="138">
        <v>20.338511999999998</v>
      </c>
      <c r="BO90" s="138">
        <v>21.323773484530555</v>
      </c>
      <c r="BP90" s="138">
        <v>18.545211999999999</v>
      </c>
      <c r="BQ90" s="138">
        <v>17.904194</v>
      </c>
      <c r="BR90" s="138">
        <v>16.738534999999999</v>
      </c>
      <c r="BS90" s="138">
        <v>14.297962929999997</v>
      </c>
      <c r="BT90" s="138">
        <v>13.080097299999998</v>
      </c>
      <c r="BU90" s="138">
        <v>11.470037099999999</v>
      </c>
      <c r="BV90" s="138">
        <v>12.475959119999999</v>
      </c>
      <c r="BW90" s="138">
        <v>9.6425249466657483</v>
      </c>
      <c r="BX90" s="138">
        <v>17.346612770152937</v>
      </c>
      <c r="BY90" s="138">
        <v>13.311980626009515</v>
      </c>
      <c r="BZ90" s="138">
        <v>12.43227200483831</v>
      </c>
      <c r="CA90" s="138">
        <v>10.158341591217777</v>
      </c>
      <c r="CB90" s="138">
        <v>9.3499229563959858</v>
      </c>
      <c r="CC90" s="139">
        <v>7.033637266809535</v>
      </c>
    </row>
    <row r="91" spans="1:81" x14ac:dyDescent="0.4">
      <c r="A91" s="132"/>
      <c r="B91" s="49" t="s">
        <v>336</v>
      </c>
      <c r="C91" s="209" t="s">
        <v>227</v>
      </c>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v>320.9395900106818</v>
      </c>
      <c r="AI91" s="138">
        <v>352.75813604081998</v>
      </c>
      <c r="AJ91" s="138">
        <v>455.35323341022615</v>
      </c>
      <c r="AK91" s="138">
        <v>736.40552867942881</v>
      </c>
      <c r="AL91" s="138">
        <v>946.35929177961918</v>
      </c>
      <c r="AM91" s="138">
        <v>1119.0866247744702</v>
      </c>
      <c r="AN91" s="138">
        <v>1260.4022225303984</v>
      </c>
      <c r="AO91" s="138">
        <v>1413.4558865030046</v>
      </c>
      <c r="AP91" s="138">
        <v>1518.3915054319073</v>
      </c>
      <c r="AQ91" s="138">
        <v>1572.8116400781266</v>
      </c>
      <c r="AR91" s="138">
        <v>1819.8820000000001</v>
      </c>
      <c r="AS91" s="138">
        <v>2044.9829999999999</v>
      </c>
      <c r="AT91" s="138">
        <v>2323.52</v>
      </c>
      <c r="AU91" s="138">
        <v>2573.1280000000002</v>
      </c>
      <c r="AV91" s="138">
        <v>2807.8249999999998</v>
      </c>
      <c r="AW91" s="138">
        <v>3189.0050000000001</v>
      </c>
      <c r="AX91" s="138">
        <v>3402.2148963971672</v>
      </c>
      <c r="AY91" s="138">
        <v>3614.8473488867526</v>
      </c>
      <c r="AZ91" s="138">
        <v>3751.9206727282358</v>
      </c>
      <c r="BA91" s="138">
        <v>3788.0146137757624</v>
      </c>
      <c r="BB91" s="138">
        <v>3851.7417929521921</v>
      </c>
      <c r="BC91" s="138">
        <v>3997.2728888889624</v>
      </c>
      <c r="BD91" s="138">
        <v>4207.3417317175063</v>
      </c>
      <c r="BE91" s="138">
        <v>4458.6120397296809</v>
      </c>
      <c r="BF91" s="138">
        <v>4782.8062827579006</v>
      </c>
      <c r="BG91" s="138">
        <v>4439.9426964228405</v>
      </c>
      <c r="BH91" s="138">
        <v>4548.4601171225586</v>
      </c>
      <c r="BI91" s="138">
        <v>4563.9384927414358</v>
      </c>
      <c r="BJ91" s="138">
        <v>4861.4789099542368</v>
      </c>
      <c r="BK91" s="138">
        <v>4923.6027084858815</v>
      </c>
      <c r="BL91" s="138">
        <v>5503.9442212258709</v>
      </c>
      <c r="BM91" s="138">
        <v>5762.4397376097304</v>
      </c>
      <c r="BN91" s="138">
        <v>5948.9797621593234</v>
      </c>
      <c r="BO91" s="138">
        <v>6241.622946717006</v>
      </c>
      <c r="BP91" s="138">
        <v>6427.139962759471</v>
      </c>
      <c r="BQ91" s="138">
        <v>6544.0581409153201</v>
      </c>
      <c r="BR91" s="138">
        <v>6578.0549409279665</v>
      </c>
      <c r="BS91" s="138">
        <v>6527.4880116677159</v>
      </c>
      <c r="BT91" s="138">
        <v>6329.2889150000001</v>
      </c>
      <c r="BU91" s="138">
        <v>6088.1434402404884</v>
      </c>
      <c r="BV91" s="138">
        <v>5834.4756976856261</v>
      </c>
      <c r="BW91" s="138">
        <v>5762.6845815255419</v>
      </c>
      <c r="BX91" s="138">
        <v>5753.7273486837148</v>
      </c>
      <c r="BY91" s="138">
        <v>6062.9166956747367</v>
      </c>
      <c r="BZ91" s="138">
        <v>6127.0929091992148</v>
      </c>
      <c r="CA91" s="138">
        <v>6169.7494635436315</v>
      </c>
      <c r="CB91" s="138">
        <v>6423.3040811883538</v>
      </c>
      <c r="CC91" s="139">
        <v>6483.0772259925516</v>
      </c>
    </row>
    <row r="92" spans="1:81" x14ac:dyDescent="0.4">
      <c r="A92" s="132"/>
      <c r="B92" s="49" t="s">
        <v>337</v>
      </c>
      <c r="C92" s="209"/>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f t="shared" ref="AH92:CC92" si="11">AH93+AH94</f>
        <v>71.120099769629675</v>
      </c>
      <c r="AI92" s="138">
        <f t="shared" si="11"/>
        <v>83.345426824182638</v>
      </c>
      <c r="AJ92" s="138">
        <f t="shared" si="11"/>
        <v>94.370105250716534</v>
      </c>
      <c r="AK92" s="138">
        <f t="shared" si="11"/>
        <v>110.66288980977642</v>
      </c>
      <c r="AL92" s="138">
        <f t="shared" si="11"/>
        <v>128.61414610719504</v>
      </c>
      <c r="AM92" s="138">
        <f t="shared" si="11"/>
        <v>153.48687985122868</v>
      </c>
      <c r="AN92" s="138">
        <f t="shared" si="11"/>
        <v>191.30709195442361</v>
      </c>
      <c r="AO92" s="138">
        <f t="shared" si="11"/>
        <v>239.64154717188583</v>
      </c>
      <c r="AP92" s="138">
        <f t="shared" si="11"/>
        <v>311.95285567404869</v>
      </c>
      <c r="AQ92" s="138">
        <f t="shared" si="11"/>
        <v>390.60219982712812</v>
      </c>
      <c r="AR92" s="138">
        <f t="shared" si="11"/>
        <v>480.31102733848672</v>
      </c>
      <c r="AS92" s="138">
        <f t="shared" si="11"/>
        <v>594.5923392677048</v>
      </c>
      <c r="AT92" s="138">
        <f t="shared" si="11"/>
        <v>738.00186813463529</v>
      </c>
      <c r="AU92" s="138">
        <f t="shared" si="11"/>
        <v>936.37148480674375</v>
      </c>
      <c r="AV92" s="138">
        <f t="shared" si="11"/>
        <v>1056.2527841651299</v>
      </c>
      <c r="AW92" s="138">
        <f t="shared" si="11"/>
        <v>1173.2518869262608</v>
      </c>
      <c r="AX92" s="138">
        <f t="shared" si="11"/>
        <v>1248.152478671044</v>
      </c>
      <c r="AY92" s="138">
        <f t="shared" si="11"/>
        <v>1072.0921882684913</v>
      </c>
      <c r="AZ92" s="138">
        <f t="shared" si="11"/>
        <v>868.89486843650786</v>
      </c>
      <c r="BA92" s="138">
        <f t="shared" si="11"/>
        <v>667.92788305449221</v>
      </c>
      <c r="BB92" s="138">
        <f t="shared" si="11"/>
        <v>430.74825690999194</v>
      </c>
      <c r="BC92" s="138">
        <f t="shared" si="11"/>
        <v>160.73253085948892</v>
      </c>
      <c r="BD92" s="138">
        <f t="shared" si="11"/>
        <v>3.0840000000000001</v>
      </c>
      <c r="BE92" s="138">
        <f t="shared" si="11"/>
        <v>0</v>
      </c>
      <c r="BF92" s="138">
        <f t="shared" si="11"/>
        <v>0</v>
      </c>
      <c r="BG92" s="138">
        <f t="shared" si="11"/>
        <v>0</v>
      </c>
      <c r="BH92" s="138">
        <f t="shared" si="11"/>
        <v>0</v>
      </c>
      <c r="BI92" s="138">
        <f t="shared" si="11"/>
        <v>0</v>
      </c>
      <c r="BJ92" s="138">
        <f t="shared" si="11"/>
        <v>0</v>
      </c>
      <c r="BK92" s="138">
        <f t="shared" si="11"/>
        <v>0</v>
      </c>
      <c r="BL92" s="138">
        <f t="shared" si="11"/>
        <v>0</v>
      </c>
      <c r="BM92" s="138">
        <f t="shared" si="11"/>
        <v>0</v>
      </c>
      <c r="BN92" s="138">
        <f t="shared" si="11"/>
        <v>0</v>
      </c>
      <c r="BO92" s="138">
        <f t="shared" si="11"/>
        <v>0</v>
      </c>
      <c r="BP92" s="138">
        <f t="shared" si="11"/>
        <v>0</v>
      </c>
      <c r="BQ92" s="138">
        <f t="shared" si="11"/>
        <v>0</v>
      </c>
      <c r="BR92" s="138">
        <f t="shared" si="11"/>
        <v>0</v>
      </c>
      <c r="BS92" s="138">
        <f t="shared" si="11"/>
        <v>0</v>
      </c>
      <c r="BT92" s="138">
        <f t="shared" si="11"/>
        <v>0</v>
      </c>
      <c r="BU92" s="138">
        <f t="shared" si="11"/>
        <v>0</v>
      </c>
      <c r="BV92" s="138">
        <f t="shared" si="11"/>
        <v>0</v>
      </c>
      <c r="BW92" s="138">
        <f t="shared" si="11"/>
        <v>0</v>
      </c>
      <c r="BX92" s="138">
        <f t="shared" si="11"/>
        <v>0</v>
      </c>
      <c r="BY92" s="138">
        <f t="shared" si="11"/>
        <v>0</v>
      </c>
      <c r="BZ92" s="138">
        <f t="shared" si="11"/>
        <v>0</v>
      </c>
      <c r="CA92" s="138">
        <f t="shared" si="11"/>
        <v>0</v>
      </c>
      <c r="CB92" s="138">
        <f t="shared" si="11"/>
        <v>0</v>
      </c>
      <c r="CC92" s="139">
        <f t="shared" si="11"/>
        <v>0</v>
      </c>
    </row>
    <row r="93" spans="1:81" x14ac:dyDescent="0.4">
      <c r="A93" s="132"/>
      <c r="B93" s="65" t="s">
        <v>331</v>
      </c>
      <c r="C93" s="209" t="s">
        <v>227</v>
      </c>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v>71.120099769629675</v>
      </c>
      <c r="AI93" s="138">
        <v>83.242863686781405</v>
      </c>
      <c r="AJ93" s="138">
        <v>94.031094765553775</v>
      </c>
      <c r="AK93" s="138">
        <v>109.78057859312652</v>
      </c>
      <c r="AL93" s="138">
        <v>126.77669589378296</v>
      </c>
      <c r="AM93" s="138">
        <v>151.11139023287083</v>
      </c>
      <c r="AN93" s="138">
        <v>187.43216636458706</v>
      </c>
      <c r="AO93" s="138">
        <v>233.95503639362974</v>
      </c>
      <c r="AP93" s="138">
        <v>301.99596749420692</v>
      </c>
      <c r="AQ93" s="138">
        <v>375.37745151689109</v>
      </c>
      <c r="AR93" s="138">
        <v>458.75205236600652</v>
      </c>
      <c r="AS93" s="138">
        <v>563.46764543914014</v>
      </c>
      <c r="AT93" s="138">
        <v>693.67776212835031</v>
      </c>
      <c r="AU93" s="138">
        <v>872.69164712956422</v>
      </c>
      <c r="AV93" s="138">
        <v>977.77696232569713</v>
      </c>
      <c r="AW93" s="138">
        <v>1075.4495006467575</v>
      </c>
      <c r="AX93" s="138">
        <v>1132.0969886808366</v>
      </c>
      <c r="AY93" s="138">
        <v>956.44585808371539</v>
      </c>
      <c r="AZ93" s="138">
        <v>767.62193724510246</v>
      </c>
      <c r="BA93" s="138">
        <v>589.26139928678288</v>
      </c>
      <c r="BB93" s="138">
        <v>376.793301450684</v>
      </c>
      <c r="BC93" s="138">
        <v>140.4782449682954</v>
      </c>
      <c r="BD93" s="138">
        <v>3.0840000000000001</v>
      </c>
      <c r="BE93" s="138">
        <v>0</v>
      </c>
      <c r="BF93" s="138">
        <v>0</v>
      </c>
      <c r="BG93" s="138">
        <v>0</v>
      </c>
      <c r="BH93" s="138">
        <v>0</v>
      </c>
      <c r="BI93" s="138">
        <v>0</v>
      </c>
      <c r="BJ93" s="138">
        <v>0</v>
      </c>
      <c r="BK93" s="138">
        <v>0</v>
      </c>
      <c r="BL93" s="138">
        <v>0</v>
      </c>
      <c r="BM93" s="138">
        <v>0</v>
      </c>
      <c r="BN93" s="138">
        <v>0</v>
      </c>
      <c r="BO93" s="138">
        <v>0</v>
      </c>
      <c r="BP93" s="138">
        <v>0</v>
      </c>
      <c r="BQ93" s="138">
        <v>0</v>
      </c>
      <c r="BR93" s="138">
        <v>0</v>
      </c>
      <c r="BS93" s="138">
        <v>0</v>
      </c>
      <c r="BT93" s="138">
        <v>0</v>
      </c>
      <c r="BU93" s="138">
        <v>0</v>
      </c>
      <c r="BV93" s="138">
        <v>0</v>
      </c>
      <c r="BW93" s="138">
        <v>0</v>
      </c>
      <c r="BX93" s="138">
        <v>0</v>
      </c>
      <c r="BY93" s="138">
        <v>0</v>
      </c>
      <c r="BZ93" s="138">
        <v>0</v>
      </c>
      <c r="CA93" s="138">
        <v>0</v>
      </c>
      <c r="CB93" s="138">
        <v>0</v>
      </c>
      <c r="CC93" s="139">
        <v>0</v>
      </c>
    </row>
    <row r="94" spans="1:81" s="93" customFormat="1" x14ac:dyDescent="0.4">
      <c r="A94" s="148"/>
      <c r="B94" s="65" t="s">
        <v>332</v>
      </c>
      <c r="C94" s="209" t="s">
        <v>227</v>
      </c>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138">
        <v>0</v>
      </c>
      <c r="AI94" s="138">
        <v>0.10256313740122944</v>
      </c>
      <c r="AJ94" s="138">
        <v>0.339010485162763</v>
      </c>
      <c r="AK94" s="138">
        <v>0.88231121664990164</v>
      </c>
      <c r="AL94" s="138">
        <v>1.8374502134120854</v>
      </c>
      <c r="AM94" s="138">
        <v>2.3754896183578387</v>
      </c>
      <c r="AN94" s="138">
        <v>3.874925589836558</v>
      </c>
      <c r="AO94" s="138">
        <v>5.6865107782560864</v>
      </c>
      <c r="AP94" s="138">
        <v>9.9568881798417888</v>
      </c>
      <c r="AQ94" s="138">
        <v>15.224748310237054</v>
      </c>
      <c r="AR94" s="138">
        <v>21.558974972480229</v>
      </c>
      <c r="AS94" s="138">
        <v>31.124693828564666</v>
      </c>
      <c r="AT94" s="138">
        <v>44.324106006285028</v>
      </c>
      <c r="AU94" s="138">
        <v>63.679837677179577</v>
      </c>
      <c r="AV94" s="138">
        <v>78.475821839432896</v>
      </c>
      <c r="AW94" s="138">
        <v>97.802386279503267</v>
      </c>
      <c r="AX94" s="138">
        <v>116.05548999020743</v>
      </c>
      <c r="AY94" s="138">
        <v>115.64633018477583</v>
      </c>
      <c r="AZ94" s="138">
        <v>101.27293119140541</v>
      </c>
      <c r="BA94" s="138">
        <v>78.666483767709352</v>
      </c>
      <c r="BB94" s="138">
        <v>53.954955459307946</v>
      </c>
      <c r="BC94" s="138">
        <v>20.254285891193518</v>
      </c>
      <c r="BD94" s="138">
        <v>0</v>
      </c>
      <c r="BE94" s="138">
        <v>0</v>
      </c>
      <c r="BF94" s="138">
        <v>0</v>
      </c>
      <c r="BG94" s="138">
        <v>0</v>
      </c>
      <c r="BH94" s="138">
        <v>0</v>
      </c>
      <c r="BI94" s="138">
        <v>0</v>
      </c>
      <c r="BJ94" s="138">
        <v>0</v>
      </c>
      <c r="BK94" s="138">
        <v>0</v>
      </c>
      <c r="BL94" s="138">
        <v>0</v>
      </c>
      <c r="BM94" s="138">
        <v>0</v>
      </c>
      <c r="BN94" s="138">
        <v>0</v>
      </c>
      <c r="BO94" s="138">
        <v>0</v>
      </c>
      <c r="BP94" s="138">
        <v>0</v>
      </c>
      <c r="BQ94" s="138">
        <v>0</v>
      </c>
      <c r="BR94" s="138">
        <v>0</v>
      </c>
      <c r="BS94" s="138">
        <v>0</v>
      </c>
      <c r="BT94" s="138">
        <v>0</v>
      </c>
      <c r="BU94" s="138">
        <v>0</v>
      </c>
      <c r="BV94" s="138">
        <v>0</v>
      </c>
      <c r="BW94" s="138">
        <v>0</v>
      </c>
      <c r="BX94" s="138">
        <v>0</v>
      </c>
      <c r="BY94" s="138">
        <v>0</v>
      </c>
      <c r="BZ94" s="138">
        <v>0</v>
      </c>
      <c r="CA94" s="138">
        <v>0</v>
      </c>
      <c r="CB94" s="138">
        <v>0</v>
      </c>
      <c r="CC94" s="139">
        <v>0</v>
      </c>
    </row>
    <row r="95" spans="1:81" ht="25.5" customHeight="1" x14ac:dyDescent="0.4">
      <c r="A95" s="132"/>
      <c r="B95" s="49" t="s">
        <v>324</v>
      </c>
      <c r="C95" s="209"/>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v>558.19701834134617</v>
      </c>
      <c r="AI95" s="138">
        <v>620.88224500000001</v>
      </c>
      <c r="AJ95" s="138">
        <v>724.58276230769229</v>
      </c>
      <c r="AK95" s="138">
        <v>921.07746999999995</v>
      </c>
      <c r="AL95" s="138">
        <v>935.84200699999997</v>
      </c>
      <c r="AM95" s="138">
        <v>980.17922024999996</v>
      </c>
      <c r="AN95" s="138">
        <v>1183.0227809999999</v>
      </c>
      <c r="AO95" s="138">
        <v>1364.9896094285714</v>
      </c>
      <c r="AP95" s="138">
        <v>1451.7818833333333</v>
      </c>
      <c r="AQ95" s="138">
        <v>1562.8152170000001</v>
      </c>
      <c r="AR95" s="138">
        <v>1833.6015796666668</v>
      </c>
      <c r="AS95" s="138">
        <v>2026.8344213333332</v>
      </c>
      <c r="AT95" s="138">
        <v>2277.7609313333332</v>
      </c>
      <c r="AU95" s="138">
        <v>2724.8265649999998</v>
      </c>
      <c r="AV95" s="138">
        <v>3689.2059093333332</v>
      </c>
      <c r="AW95" s="138">
        <v>3895.6549436666664</v>
      </c>
      <c r="AX95" s="138">
        <v>3925.5360000000001</v>
      </c>
      <c r="AY95" s="138">
        <v>3841.1390000000001</v>
      </c>
      <c r="AZ95" s="138">
        <v>3764.2959999999998</v>
      </c>
      <c r="BA95" s="138">
        <v>3721.3679999999999</v>
      </c>
      <c r="BB95" s="138">
        <v>3565.866</v>
      </c>
      <c r="BC95" s="138">
        <v>3725.9639999999999</v>
      </c>
      <c r="BD95" s="138">
        <v>4031.8580000000002</v>
      </c>
      <c r="BE95" s="138">
        <v>4416.0640000000003</v>
      </c>
      <c r="BF95" s="138">
        <v>4405.0969999999998</v>
      </c>
      <c r="BG95" s="138">
        <v>2470.8219999999997</v>
      </c>
      <c r="BH95" s="213">
        <v>0</v>
      </c>
      <c r="BI95" s="138">
        <v>0</v>
      </c>
      <c r="BJ95" s="138">
        <v>0</v>
      </c>
      <c r="BK95" s="138">
        <v>0</v>
      </c>
      <c r="BL95" s="138">
        <v>0</v>
      </c>
      <c r="BM95" s="138">
        <v>0</v>
      </c>
      <c r="BN95" s="138">
        <v>0</v>
      </c>
      <c r="BO95" s="138">
        <v>0</v>
      </c>
      <c r="BP95" s="138">
        <v>0</v>
      </c>
      <c r="BQ95" s="138">
        <v>0</v>
      </c>
      <c r="BR95" s="138">
        <v>0</v>
      </c>
      <c r="BS95" s="138">
        <v>0</v>
      </c>
      <c r="BT95" s="138">
        <v>0</v>
      </c>
      <c r="BU95" s="138">
        <v>0</v>
      </c>
      <c r="BV95" s="138">
        <v>0</v>
      </c>
      <c r="BW95" s="138">
        <v>0</v>
      </c>
      <c r="BX95" s="138">
        <v>0</v>
      </c>
      <c r="BY95" s="138">
        <v>0</v>
      </c>
      <c r="BZ95" s="138">
        <v>0</v>
      </c>
      <c r="CA95" s="138">
        <v>0</v>
      </c>
      <c r="CB95" s="138">
        <v>0</v>
      </c>
      <c r="CC95" s="139">
        <v>0</v>
      </c>
    </row>
    <row r="96" spans="1:81" x14ac:dyDescent="0.4">
      <c r="A96" s="132"/>
      <c r="B96" s="65" t="s">
        <v>338</v>
      </c>
      <c r="C96" s="209" t="s">
        <v>227</v>
      </c>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v>0</v>
      </c>
      <c r="AI96" s="138">
        <v>7.9208541951414011</v>
      </c>
      <c r="AJ96" s="138">
        <v>14.257537551254522</v>
      </c>
      <c r="AK96" s="138">
        <v>18.217964648825223</v>
      </c>
      <c r="AL96" s="138">
        <v>30.891331361051463</v>
      </c>
      <c r="AM96" s="138">
        <v>82.376883629470569</v>
      </c>
      <c r="AN96" s="138">
        <v>158.41708390282801</v>
      </c>
      <c r="AO96" s="138">
        <v>275.64572599092071</v>
      </c>
      <c r="AP96" s="138">
        <v>396.04270975706999</v>
      </c>
      <c r="AQ96" s="138">
        <v>531.48931649398799</v>
      </c>
      <c r="AR96" s="138">
        <v>695.45099833341499</v>
      </c>
      <c r="AS96" s="138">
        <v>875.25438856312473</v>
      </c>
      <c r="AT96" s="138">
        <v>1012.7680845889809</v>
      </c>
      <c r="AU96" s="138">
        <v>1284.9325956024427</v>
      </c>
      <c r="AV96" s="138">
        <v>1549.3917064717893</v>
      </c>
      <c r="AW96" s="138">
        <v>1694.465297394725</v>
      </c>
      <c r="AX96" s="138">
        <v>1703.4202564991706</v>
      </c>
      <c r="AY96" s="138">
        <v>1500.1314740626374</v>
      </c>
      <c r="AZ96" s="138">
        <v>1421.519831098472</v>
      </c>
      <c r="BA96" s="138">
        <v>1299.9456455967315</v>
      </c>
      <c r="BB96" s="138">
        <v>1181.8139462800841</v>
      </c>
      <c r="BC96" s="138">
        <v>1112.7124440704331</v>
      </c>
      <c r="BD96" s="138">
        <v>1077.816952234662</v>
      </c>
      <c r="BE96" s="138">
        <v>1056.9938777475572</v>
      </c>
      <c r="BF96" s="138">
        <v>607.92077511202979</v>
      </c>
      <c r="BG96" s="138">
        <v>239.26332801532695</v>
      </c>
      <c r="BH96" s="213">
        <v>0</v>
      </c>
      <c r="BI96" s="138">
        <v>0</v>
      </c>
      <c r="BJ96" s="138">
        <v>0</v>
      </c>
      <c r="BK96" s="138">
        <v>0</v>
      </c>
      <c r="BL96" s="138">
        <v>0</v>
      </c>
      <c r="BM96" s="138">
        <v>0</v>
      </c>
      <c r="BN96" s="138">
        <v>0</v>
      </c>
      <c r="BO96" s="138">
        <v>0</v>
      </c>
      <c r="BP96" s="138">
        <v>0</v>
      </c>
      <c r="BQ96" s="138">
        <v>0</v>
      </c>
      <c r="BR96" s="138">
        <v>0</v>
      </c>
      <c r="BS96" s="138">
        <v>0</v>
      </c>
      <c r="BT96" s="138">
        <v>0</v>
      </c>
      <c r="BU96" s="138">
        <v>0</v>
      </c>
      <c r="BV96" s="138">
        <v>0</v>
      </c>
      <c r="BW96" s="138">
        <v>0</v>
      </c>
      <c r="BX96" s="138">
        <v>0</v>
      </c>
      <c r="BY96" s="138">
        <v>0</v>
      </c>
      <c r="BZ96" s="138">
        <v>0</v>
      </c>
      <c r="CA96" s="138">
        <v>0</v>
      </c>
      <c r="CB96" s="138">
        <v>0</v>
      </c>
      <c r="CC96" s="139">
        <v>0</v>
      </c>
    </row>
    <row r="97" spans="1:81" x14ac:dyDescent="0.4">
      <c r="A97" s="132"/>
      <c r="B97" s="65" t="s">
        <v>339</v>
      </c>
      <c r="C97" s="209" t="s">
        <v>227</v>
      </c>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f t="shared" ref="AH97:CC97" si="12">AH95-AH96</f>
        <v>558.19701834134617</v>
      </c>
      <c r="AI97" s="138">
        <f t="shared" si="12"/>
        <v>612.96139080485864</v>
      </c>
      <c r="AJ97" s="138">
        <f t="shared" si="12"/>
        <v>710.32522475643782</v>
      </c>
      <c r="AK97" s="138">
        <f t="shared" si="12"/>
        <v>902.85950535117468</v>
      </c>
      <c r="AL97" s="138">
        <f t="shared" si="12"/>
        <v>904.9506756389485</v>
      </c>
      <c r="AM97" s="138">
        <f t="shared" si="12"/>
        <v>897.80233662052933</v>
      </c>
      <c r="AN97" s="138">
        <f t="shared" si="12"/>
        <v>1024.605697097172</v>
      </c>
      <c r="AO97" s="138">
        <f t="shared" si="12"/>
        <v>1089.3438834376507</v>
      </c>
      <c r="AP97" s="138">
        <f t="shared" si="12"/>
        <v>1055.7391735762633</v>
      </c>
      <c r="AQ97" s="138">
        <f t="shared" si="12"/>
        <v>1031.3259005060122</v>
      </c>
      <c r="AR97" s="138">
        <f t="shared" si="12"/>
        <v>1138.1505813332519</v>
      </c>
      <c r="AS97" s="138">
        <f t="shared" si="12"/>
        <v>1151.5800327702086</v>
      </c>
      <c r="AT97" s="138">
        <f t="shared" si="12"/>
        <v>1264.9928467443524</v>
      </c>
      <c r="AU97" s="138">
        <f t="shared" si="12"/>
        <v>1439.8939693975572</v>
      </c>
      <c r="AV97" s="138">
        <f t="shared" si="12"/>
        <v>2139.8142028615439</v>
      </c>
      <c r="AW97" s="138">
        <f t="shared" si="12"/>
        <v>2201.1896462719415</v>
      </c>
      <c r="AX97" s="138">
        <f t="shared" si="12"/>
        <v>2222.1157435008295</v>
      </c>
      <c r="AY97" s="138">
        <f t="shared" si="12"/>
        <v>2341.0075259373625</v>
      </c>
      <c r="AZ97" s="138">
        <f t="shared" si="12"/>
        <v>2342.7761689015279</v>
      </c>
      <c r="BA97" s="138">
        <f t="shared" si="12"/>
        <v>2421.4223544032684</v>
      </c>
      <c r="BB97" s="138">
        <f t="shared" si="12"/>
        <v>2384.0520537199159</v>
      </c>
      <c r="BC97" s="138">
        <f t="shared" si="12"/>
        <v>2613.2515559295671</v>
      </c>
      <c r="BD97" s="138">
        <f t="shared" si="12"/>
        <v>2954.0410477653381</v>
      </c>
      <c r="BE97" s="138">
        <f t="shared" si="12"/>
        <v>3359.0701222524431</v>
      </c>
      <c r="BF97" s="138">
        <f t="shared" si="12"/>
        <v>3797.17622488797</v>
      </c>
      <c r="BG97" s="138">
        <f t="shared" si="12"/>
        <v>2231.5586719846729</v>
      </c>
      <c r="BH97" s="213">
        <f t="shared" si="12"/>
        <v>0</v>
      </c>
      <c r="BI97" s="138">
        <f t="shared" si="12"/>
        <v>0</v>
      </c>
      <c r="BJ97" s="138">
        <f t="shared" si="12"/>
        <v>0</v>
      </c>
      <c r="BK97" s="138">
        <f t="shared" si="12"/>
        <v>0</v>
      </c>
      <c r="BL97" s="138">
        <f t="shared" si="12"/>
        <v>0</v>
      </c>
      <c r="BM97" s="138">
        <f t="shared" si="12"/>
        <v>0</v>
      </c>
      <c r="BN97" s="138">
        <f t="shared" si="12"/>
        <v>0</v>
      </c>
      <c r="BO97" s="138">
        <f t="shared" si="12"/>
        <v>0</v>
      </c>
      <c r="BP97" s="138">
        <f t="shared" si="12"/>
        <v>0</v>
      </c>
      <c r="BQ97" s="138">
        <f t="shared" si="12"/>
        <v>0</v>
      </c>
      <c r="BR97" s="138">
        <f t="shared" si="12"/>
        <v>0</v>
      </c>
      <c r="BS97" s="138">
        <f t="shared" si="12"/>
        <v>0</v>
      </c>
      <c r="BT97" s="138">
        <f t="shared" si="12"/>
        <v>0</v>
      </c>
      <c r="BU97" s="138">
        <f t="shared" si="12"/>
        <v>0</v>
      </c>
      <c r="BV97" s="138">
        <f t="shared" si="12"/>
        <v>0</v>
      </c>
      <c r="BW97" s="138">
        <f t="shared" si="12"/>
        <v>0</v>
      </c>
      <c r="BX97" s="138">
        <f t="shared" si="12"/>
        <v>0</v>
      </c>
      <c r="BY97" s="138">
        <f t="shared" si="12"/>
        <v>0</v>
      </c>
      <c r="BZ97" s="138">
        <f t="shared" si="12"/>
        <v>0</v>
      </c>
      <c r="CA97" s="138">
        <f t="shared" si="12"/>
        <v>0</v>
      </c>
      <c r="CB97" s="138">
        <f t="shared" si="12"/>
        <v>0</v>
      </c>
      <c r="CC97" s="139">
        <f t="shared" si="12"/>
        <v>0</v>
      </c>
    </row>
    <row r="98" spans="1:81" x14ac:dyDescent="0.4">
      <c r="A98" s="132"/>
      <c r="B98" s="49" t="s">
        <v>28</v>
      </c>
      <c r="C98" s="209" t="s">
        <v>218</v>
      </c>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v>91.262499560531367</v>
      </c>
      <c r="AI98" s="138">
        <v>103.80069695625174</v>
      </c>
      <c r="AJ98" s="138">
        <v>121.76127077426457</v>
      </c>
      <c r="AK98" s="138">
        <v>137.77699458183082</v>
      </c>
      <c r="AL98" s="138">
        <v>161.17497585640393</v>
      </c>
      <c r="AM98" s="138">
        <v>164.70251240474516</v>
      </c>
      <c r="AN98" s="138">
        <v>160.96340859211983</v>
      </c>
      <c r="AO98" s="138">
        <v>166.80453557865985</v>
      </c>
      <c r="AP98" s="138">
        <v>206.18510032540726</v>
      </c>
      <c r="AQ98" s="138">
        <v>207.26249382688911</v>
      </c>
      <c r="AR98" s="138">
        <v>211.38706882608795</v>
      </c>
      <c r="AS98" s="138">
        <v>215.27977754727789</v>
      </c>
      <c r="AT98" s="138">
        <v>235.70115647812503</v>
      </c>
      <c r="AU98" s="138">
        <v>257.99286127491263</v>
      </c>
      <c r="AV98" s="138">
        <v>267.98866426036761</v>
      </c>
      <c r="AW98" s="138">
        <v>284.03278414127828</v>
      </c>
      <c r="AX98" s="138">
        <v>285.36345330917931</v>
      </c>
      <c r="AY98" s="138">
        <v>294.47974701659587</v>
      </c>
      <c r="AZ98" s="138">
        <v>283.94561406260419</v>
      </c>
      <c r="BA98" s="138">
        <v>285.69479052502197</v>
      </c>
      <c r="BB98" s="138">
        <v>288.39579507576605</v>
      </c>
      <c r="BC98" s="138">
        <v>287.72895339201409</v>
      </c>
      <c r="BD98" s="138">
        <v>302.517</v>
      </c>
      <c r="BE98" s="138">
        <v>312.64282803876375</v>
      </c>
      <c r="BF98" s="138">
        <v>322.64659863649956</v>
      </c>
      <c r="BG98" s="138">
        <v>309.3976731616396</v>
      </c>
      <c r="BH98" s="138">
        <v>330.18399999999997</v>
      </c>
      <c r="BI98" s="138">
        <v>330.53825465994976</v>
      </c>
      <c r="BJ98" s="138">
        <v>340.63572311626842</v>
      </c>
      <c r="BK98" s="138">
        <v>371.72985676896826</v>
      </c>
      <c r="BL98" s="138">
        <v>464.39973457231906</v>
      </c>
      <c r="BM98" s="138">
        <v>487.08424146343594</v>
      </c>
      <c r="BN98" s="138">
        <v>484.86130253975915</v>
      </c>
      <c r="BO98" s="138">
        <v>494.77155401036845</v>
      </c>
      <c r="BP98" s="138">
        <v>516.05253575374229</v>
      </c>
      <c r="BQ98" s="138">
        <v>525.97628279179287</v>
      </c>
      <c r="BR98" s="138">
        <v>539.9856842410652</v>
      </c>
      <c r="BS98" s="138">
        <v>544.95708397861392</v>
      </c>
      <c r="BT98" s="138">
        <v>505.79055467257456</v>
      </c>
      <c r="BU98" s="138">
        <v>500.75085852355289</v>
      </c>
      <c r="BV98" s="138">
        <v>506.49097680149015</v>
      </c>
      <c r="BW98" s="138">
        <v>502.07087308265523</v>
      </c>
      <c r="BX98" s="138">
        <v>436.30764445154801</v>
      </c>
      <c r="BY98" s="138">
        <v>425.64269092452133</v>
      </c>
      <c r="BZ98" s="138">
        <v>425.72232090238577</v>
      </c>
      <c r="CA98" s="138">
        <v>427.27106869971806</v>
      </c>
      <c r="CB98" s="138">
        <v>425.31977692313666</v>
      </c>
      <c r="CC98" s="139">
        <v>424.00396603199135</v>
      </c>
    </row>
    <row r="99" spans="1:81" x14ac:dyDescent="0.4">
      <c r="A99" s="132"/>
      <c r="B99" s="49" t="s">
        <v>252</v>
      </c>
      <c r="C99" s="209" t="s">
        <v>218</v>
      </c>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f>Industrial_injuries_benefits!BL15</f>
        <v>5.5109329999999996</v>
      </c>
      <c r="BM99" s="138">
        <f>Industrial_injuries_benefits!BM15</f>
        <v>7.0408049999999998</v>
      </c>
      <c r="BN99" s="138">
        <f>Industrial_injuries_benefits!BN15</f>
        <v>9.2482140000000008</v>
      </c>
      <c r="BO99" s="138">
        <f>Industrial_injuries_benefits!BO15</f>
        <v>9.5133209999999995</v>
      </c>
      <c r="BP99" s="138">
        <f>Industrial_injuries_benefits!BP15</f>
        <v>9.4075343484310903</v>
      </c>
      <c r="BQ99" s="138">
        <f>Industrial_injuries_benefits!BQ15</f>
        <v>9.2168086836232543</v>
      </c>
      <c r="BR99" s="138">
        <f>Industrial_injuries_benefits!BR15</f>
        <v>37.532187830000005</v>
      </c>
      <c r="BS99" s="138">
        <f>Industrial_injuries_benefits!BS15</f>
        <v>43.794516459999997</v>
      </c>
      <c r="BT99" s="138">
        <f>Industrial_injuries_benefits!BT15</f>
        <v>41.280517799999998</v>
      </c>
      <c r="BU99" s="138">
        <f>Industrial_injuries_benefits!BU15</f>
        <v>48.629247100000001</v>
      </c>
      <c r="BV99" s="138">
        <f>Industrial_injuries_benefits!BV15</f>
        <v>41.032349681177138</v>
      </c>
      <c r="BW99" s="138">
        <f>Industrial_injuries_benefits!BW15</f>
        <v>43.885255000000001</v>
      </c>
      <c r="BX99" s="138">
        <f>Industrial_injuries_benefits!BX15</f>
        <v>41.616501999999997</v>
      </c>
      <c r="BY99" s="138">
        <f>Industrial_injuries_benefits!BY15</f>
        <v>44.768235767042626</v>
      </c>
      <c r="BZ99" s="138">
        <f>Industrial_injuries_benefits!BZ15</f>
        <v>42.996176075438797</v>
      </c>
      <c r="CA99" s="138">
        <f>Industrial_injuries_benefits!CA15</f>
        <v>42.9323477156275</v>
      </c>
      <c r="CB99" s="138">
        <f>Industrial_injuries_benefits!CB15</f>
        <v>42.808852526208</v>
      </c>
      <c r="CC99" s="139">
        <f>Industrial_injuries_benefits!CC15</f>
        <v>42.808852526208</v>
      </c>
    </row>
    <row r="100" spans="1:81" ht="25.5" customHeight="1" x14ac:dyDescent="0.4">
      <c r="A100" s="132"/>
      <c r="B100" s="49" t="s">
        <v>253</v>
      </c>
      <c r="C100" s="209" t="s">
        <v>218</v>
      </c>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v>0</v>
      </c>
      <c r="AI100" s="138">
        <v>2.5040601381900864</v>
      </c>
      <c r="AJ100" s="138">
        <v>14.800556381209555</v>
      </c>
      <c r="AK100" s="138">
        <v>29.564003868881628</v>
      </c>
      <c r="AL100" s="138">
        <v>48.774724864415802</v>
      </c>
      <c r="AM100" s="138">
        <v>70.789860916671742</v>
      </c>
      <c r="AN100" s="138">
        <v>91.778399466759709</v>
      </c>
      <c r="AO100" s="138">
        <v>120.04963148345799</v>
      </c>
      <c r="AP100" s="138">
        <v>158.18664637822221</v>
      </c>
      <c r="AQ100" s="138">
        <v>194.28923746009318</v>
      </c>
      <c r="AR100" s="138">
        <v>231.47695253397123</v>
      </c>
      <c r="AS100" s="138">
        <v>275.4664856201332</v>
      </c>
      <c r="AT100" s="138">
        <v>327.80330566111519</v>
      </c>
      <c r="AU100" s="138">
        <v>402.55406630219051</v>
      </c>
      <c r="AV100" s="138">
        <v>25.893038406080755</v>
      </c>
      <c r="AW100" s="138">
        <v>0</v>
      </c>
      <c r="AX100" s="138">
        <v>0</v>
      </c>
      <c r="AY100" s="138">
        <v>0</v>
      </c>
      <c r="AZ100" s="138">
        <v>0</v>
      </c>
      <c r="BA100" s="138">
        <v>0</v>
      </c>
      <c r="BB100" s="138">
        <v>0</v>
      </c>
      <c r="BC100" s="138">
        <v>0</v>
      </c>
      <c r="BD100" s="138">
        <v>0</v>
      </c>
      <c r="BE100" s="138">
        <v>0</v>
      </c>
      <c r="BF100" s="138">
        <v>0</v>
      </c>
      <c r="BG100" s="138">
        <v>0</v>
      </c>
      <c r="BH100" s="138">
        <v>0</v>
      </c>
      <c r="BI100" s="138">
        <v>0</v>
      </c>
      <c r="BJ100" s="138">
        <v>0</v>
      </c>
      <c r="BK100" s="138">
        <v>0</v>
      </c>
      <c r="BL100" s="138">
        <v>0</v>
      </c>
      <c r="BM100" s="138">
        <v>0</v>
      </c>
      <c r="BN100" s="138">
        <v>0</v>
      </c>
      <c r="BO100" s="138">
        <v>0</v>
      </c>
      <c r="BP100" s="138">
        <v>0</v>
      </c>
      <c r="BQ100" s="138">
        <v>0</v>
      </c>
      <c r="BR100" s="138">
        <v>0</v>
      </c>
      <c r="BS100" s="138">
        <v>0</v>
      </c>
      <c r="BT100" s="138">
        <v>0</v>
      </c>
      <c r="BU100" s="138">
        <v>0</v>
      </c>
      <c r="BV100" s="138">
        <v>0</v>
      </c>
      <c r="BW100" s="138">
        <v>0</v>
      </c>
      <c r="BX100" s="138">
        <v>0</v>
      </c>
      <c r="BY100" s="138">
        <v>0</v>
      </c>
      <c r="BZ100" s="138">
        <v>0</v>
      </c>
      <c r="CA100" s="138">
        <v>0</v>
      </c>
      <c r="CB100" s="138">
        <v>0</v>
      </c>
      <c r="CC100" s="139">
        <v>0</v>
      </c>
    </row>
    <row r="101" spans="1:81" x14ac:dyDescent="0.4">
      <c r="A101" s="132"/>
      <c r="B101" s="49" t="s">
        <v>349</v>
      </c>
      <c r="C101" s="137" t="s">
        <v>218</v>
      </c>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v>0</v>
      </c>
      <c r="AI101" s="138">
        <v>0</v>
      </c>
      <c r="AJ101" s="138">
        <v>0</v>
      </c>
      <c r="AK101" s="138">
        <v>0</v>
      </c>
      <c r="AL101" s="138">
        <v>0</v>
      </c>
      <c r="AM101" s="138">
        <v>0</v>
      </c>
      <c r="AN101" s="138">
        <v>0</v>
      </c>
      <c r="AO101" s="138">
        <v>0</v>
      </c>
      <c r="AP101" s="138">
        <v>0</v>
      </c>
      <c r="AQ101" s="138">
        <v>0</v>
      </c>
      <c r="AR101" s="138">
        <v>0</v>
      </c>
      <c r="AS101" s="138">
        <v>0</v>
      </c>
      <c r="AT101" s="138">
        <v>0</v>
      </c>
      <c r="AU101" s="138">
        <v>0</v>
      </c>
      <c r="AV101" s="138">
        <v>0</v>
      </c>
      <c r="AW101" s="138">
        <v>0</v>
      </c>
      <c r="AX101" s="138">
        <v>0</v>
      </c>
      <c r="AY101" s="138">
        <v>0</v>
      </c>
      <c r="AZ101" s="138">
        <v>0</v>
      </c>
      <c r="BA101" s="138">
        <v>0</v>
      </c>
      <c r="BB101" s="138">
        <v>0</v>
      </c>
      <c r="BC101" s="138">
        <v>0</v>
      </c>
      <c r="BD101" s="138">
        <v>0</v>
      </c>
      <c r="BE101" s="138">
        <v>0</v>
      </c>
      <c r="BF101" s="138">
        <v>0</v>
      </c>
      <c r="BG101" s="138">
        <v>0</v>
      </c>
      <c r="BH101" s="138">
        <v>0</v>
      </c>
      <c r="BI101" s="138">
        <v>878.05845391999992</v>
      </c>
      <c r="BJ101" s="138">
        <v>0</v>
      </c>
      <c r="BK101" s="138">
        <v>0</v>
      </c>
      <c r="BL101" s="138">
        <v>0</v>
      </c>
      <c r="BM101" s="138">
        <v>0</v>
      </c>
      <c r="BN101" s="138">
        <v>0</v>
      </c>
      <c r="BO101" s="138">
        <v>0</v>
      </c>
      <c r="BP101" s="138">
        <v>0</v>
      </c>
      <c r="BQ101" s="138">
        <v>0</v>
      </c>
      <c r="BR101" s="138">
        <v>0</v>
      </c>
      <c r="BS101" s="138">
        <v>0</v>
      </c>
      <c r="BT101" s="138">
        <v>0</v>
      </c>
      <c r="BU101" s="138">
        <v>0</v>
      </c>
      <c r="BV101" s="138">
        <v>0</v>
      </c>
      <c r="BW101" s="138">
        <v>0</v>
      </c>
      <c r="BX101" s="138">
        <v>0</v>
      </c>
      <c r="BY101" s="138">
        <v>0</v>
      </c>
      <c r="BZ101" s="138">
        <v>0</v>
      </c>
      <c r="CA101" s="138">
        <v>0</v>
      </c>
      <c r="CB101" s="138">
        <v>0</v>
      </c>
      <c r="CC101" s="139">
        <v>0</v>
      </c>
    </row>
    <row r="102" spans="1:81" x14ac:dyDescent="0.4">
      <c r="A102" s="132"/>
      <c r="B102" s="67" t="s">
        <v>350</v>
      </c>
      <c r="C102" s="137" t="s">
        <v>218</v>
      </c>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v>0</v>
      </c>
      <c r="AI102" s="138">
        <v>0</v>
      </c>
      <c r="AJ102" s="138">
        <v>0</v>
      </c>
      <c r="AK102" s="138">
        <v>0</v>
      </c>
      <c r="AL102" s="138">
        <v>0</v>
      </c>
      <c r="AM102" s="138">
        <v>0</v>
      </c>
      <c r="AN102" s="138">
        <v>0</v>
      </c>
      <c r="AO102" s="138">
        <v>0</v>
      </c>
      <c r="AP102" s="138">
        <v>0</v>
      </c>
      <c r="AQ102" s="138">
        <v>0</v>
      </c>
      <c r="AR102" s="138">
        <v>0</v>
      </c>
      <c r="AS102" s="138">
        <v>0</v>
      </c>
      <c r="AT102" s="138">
        <v>0</v>
      </c>
      <c r="AU102" s="138">
        <v>0</v>
      </c>
      <c r="AV102" s="138">
        <v>0</v>
      </c>
      <c r="AW102" s="138">
        <v>0</v>
      </c>
      <c r="AX102" s="138">
        <v>0</v>
      </c>
      <c r="AY102" s="138">
        <v>0</v>
      </c>
      <c r="AZ102" s="138">
        <v>0</v>
      </c>
      <c r="BA102" s="138">
        <v>0</v>
      </c>
      <c r="BB102" s="138">
        <v>0</v>
      </c>
      <c r="BC102" s="138">
        <v>0</v>
      </c>
      <c r="BD102" s="138">
        <v>0</v>
      </c>
      <c r="BE102" s="138">
        <v>0</v>
      </c>
      <c r="BF102" s="138">
        <v>0</v>
      </c>
      <c r="BG102" s="138">
        <v>0</v>
      </c>
      <c r="BH102" s="138">
        <v>512.54700000000003</v>
      </c>
      <c r="BI102" s="138">
        <v>253.96029677999999</v>
      </c>
      <c r="BJ102" s="138">
        <v>0</v>
      </c>
      <c r="BK102" s="138">
        <v>0</v>
      </c>
      <c r="BL102" s="138">
        <v>0</v>
      </c>
      <c r="BM102" s="138">
        <v>0</v>
      </c>
      <c r="BN102" s="138">
        <v>0</v>
      </c>
      <c r="BO102" s="138">
        <v>0</v>
      </c>
      <c r="BP102" s="138">
        <v>0</v>
      </c>
      <c r="BQ102" s="138">
        <v>0</v>
      </c>
      <c r="BR102" s="138">
        <v>0</v>
      </c>
      <c r="BS102" s="138">
        <v>0</v>
      </c>
      <c r="BT102" s="138">
        <v>0</v>
      </c>
      <c r="BU102" s="138">
        <v>0</v>
      </c>
      <c r="BV102" s="138">
        <v>0</v>
      </c>
      <c r="BW102" s="138">
        <v>0</v>
      </c>
      <c r="BX102" s="138">
        <v>0</v>
      </c>
      <c r="BY102" s="138">
        <v>0</v>
      </c>
      <c r="BZ102" s="138">
        <v>0</v>
      </c>
      <c r="CA102" s="138">
        <v>0</v>
      </c>
      <c r="CB102" s="138">
        <v>0</v>
      </c>
      <c r="CC102" s="139">
        <v>0</v>
      </c>
    </row>
    <row r="103" spans="1:81" x14ac:dyDescent="0.4">
      <c r="A103" s="132"/>
      <c r="B103" s="49" t="s">
        <v>351</v>
      </c>
      <c r="C103" s="137" t="s">
        <v>218</v>
      </c>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v>0</v>
      </c>
      <c r="AI103" s="138">
        <v>0</v>
      </c>
      <c r="AJ103" s="138">
        <v>0</v>
      </c>
      <c r="AK103" s="138">
        <v>0</v>
      </c>
      <c r="AL103" s="138">
        <v>0</v>
      </c>
      <c r="AM103" s="138">
        <v>0</v>
      </c>
      <c r="AN103" s="138">
        <v>0</v>
      </c>
      <c r="AO103" s="138">
        <v>0</v>
      </c>
      <c r="AP103" s="138">
        <v>0</v>
      </c>
      <c r="AQ103" s="138">
        <v>0</v>
      </c>
      <c r="AR103" s="138">
        <v>0</v>
      </c>
      <c r="AS103" s="138">
        <v>0</v>
      </c>
      <c r="AT103" s="138">
        <v>0</v>
      </c>
      <c r="AU103" s="138">
        <v>0</v>
      </c>
      <c r="AV103" s="138">
        <v>0</v>
      </c>
      <c r="AW103" s="138">
        <v>0</v>
      </c>
      <c r="AX103" s="138">
        <v>0</v>
      </c>
      <c r="AY103" s="138">
        <v>0</v>
      </c>
      <c r="AZ103" s="138">
        <v>0</v>
      </c>
      <c r="BA103" s="138">
        <v>0</v>
      </c>
      <c r="BB103" s="138">
        <v>0</v>
      </c>
      <c r="BC103" s="138">
        <v>0</v>
      </c>
      <c r="BD103" s="138">
        <v>305.50299999999999</v>
      </c>
      <c r="BE103" s="138">
        <v>364.963506</v>
      </c>
      <c r="BF103" s="138">
        <v>374.49799999999999</v>
      </c>
      <c r="BG103" s="138">
        <v>411.85500000000002</v>
      </c>
      <c r="BH103" s="138">
        <v>435.49299999999999</v>
      </c>
      <c r="BI103" s="138">
        <v>460.57299999999998</v>
      </c>
      <c r="BJ103" s="138">
        <v>487.84199999999998</v>
      </c>
      <c r="BK103" s="138">
        <v>509.73661300000003</v>
      </c>
      <c r="BL103" s="138">
        <v>527.65851588422947</v>
      </c>
      <c r="BM103" s="138">
        <v>548.84926471978326</v>
      </c>
      <c r="BN103" s="138">
        <v>578.13293398888891</v>
      </c>
      <c r="BO103" s="138">
        <v>587.18538852998768</v>
      </c>
      <c r="BP103" s="138">
        <v>595.99799999999993</v>
      </c>
      <c r="BQ103" s="138">
        <v>606.39532681999992</v>
      </c>
      <c r="BR103" s="138">
        <v>611.93929700000001</v>
      </c>
      <c r="BS103" s="138">
        <v>621.7497810999995</v>
      </c>
      <c r="BT103" s="138">
        <v>627.55100000000004</v>
      </c>
      <c r="BU103" s="138">
        <v>654.75289959999998</v>
      </c>
      <c r="BV103" s="138">
        <v>468</v>
      </c>
      <c r="BW103" s="138">
        <v>253.047256</v>
      </c>
      <c r="BX103" s="138">
        <v>2.923187</v>
      </c>
      <c r="BY103" s="138">
        <v>0</v>
      </c>
      <c r="BZ103" s="138">
        <v>0</v>
      </c>
      <c r="CA103" s="138">
        <v>0</v>
      </c>
      <c r="CB103" s="138">
        <v>0</v>
      </c>
      <c r="CC103" s="139">
        <v>0</v>
      </c>
    </row>
    <row r="104" spans="1:81" x14ac:dyDescent="0.4">
      <c r="A104" s="132"/>
      <c r="B104" s="67" t="s">
        <v>31</v>
      </c>
      <c r="C104" s="209" t="s">
        <v>227</v>
      </c>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v>0</v>
      </c>
      <c r="AI104" s="138">
        <v>0</v>
      </c>
      <c r="AJ104" s="138">
        <v>0</v>
      </c>
      <c r="AK104" s="138">
        <v>0</v>
      </c>
      <c r="AL104" s="138">
        <v>0</v>
      </c>
      <c r="AM104" s="138">
        <v>0</v>
      </c>
      <c r="AN104" s="138">
        <v>0</v>
      </c>
      <c r="AO104" s="138">
        <v>0</v>
      </c>
      <c r="AP104" s="138">
        <v>0</v>
      </c>
      <c r="AQ104" s="138">
        <v>0</v>
      </c>
      <c r="AR104" s="138">
        <v>0</v>
      </c>
      <c r="AS104" s="138">
        <v>0</v>
      </c>
      <c r="AT104" s="138">
        <v>0</v>
      </c>
      <c r="AU104" s="138">
        <v>0</v>
      </c>
      <c r="AV104" s="138">
        <v>0</v>
      </c>
      <c r="AW104" s="138">
        <v>0</v>
      </c>
      <c r="AX104" s="138">
        <v>0</v>
      </c>
      <c r="AY104" s="138">
        <v>0</v>
      </c>
      <c r="AZ104" s="138">
        <v>0</v>
      </c>
      <c r="BA104" s="138">
        <v>0</v>
      </c>
      <c r="BB104" s="138">
        <v>0</v>
      </c>
      <c r="BC104" s="138">
        <v>0</v>
      </c>
      <c r="BD104" s="138">
        <v>0</v>
      </c>
      <c r="BE104" s="138">
        <v>0</v>
      </c>
      <c r="BF104" s="138">
        <v>0</v>
      </c>
      <c r="BG104" s="138">
        <v>2336.1031234350612</v>
      </c>
      <c r="BH104" s="138">
        <v>5970.616</v>
      </c>
      <c r="BI104" s="138">
        <v>6426.2752195999992</v>
      </c>
      <c r="BJ104" s="138">
        <v>6868.5436595999981</v>
      </c>
      <c r="BK104" s="138">
        <v>7367.1248207140325</v>
      </c>
      <c r="BL104" s="138">
        <v>7703.3184822999983</v>
      </c>
      <c r="BM104" s="138">
        <v>8128.8851483599992</v>
      </c>
      <c r="BN104" s="138">
        <v>8242.1568431600008</v>
      </c>
      <c r="BO104" s="138">
        <v>8052.1531093100002</v>
      </c>
      <c r="BP104" s="138">
        <v>7510.8751163199995</v>
      </c>
      <c r="BQ104" s="138">
        <v>7041.5234761999718</v>
      </c>
      <c r="BR104" s="138">
        <v>6576.0799377400017</v>
      </c>
      <c r="BS104" s="138">
        <v>6078.7060508699969</v>
      </c>
      <c r="BT104" s="138">
        <v>5665.5855551100012</v>
      </c>
      <c r="BU104" s="138">
        <v>5367.6480182400001</v>
      </c>
      <c r="BV104" s="138">
        <v>5139.8772267200002</v>
      </c>
      <c r="BW104" s="138">
        <v>5060.8868007399979</v>
      </c>
      <c r="BX104" s="138">
        <v>5083.3042157121417</v>
      </c>
      <c r="BY104" s="138">
        <v>4999.1585978044832</v>
      </c>
      <c r="BZ104" s="138">
        <v>4974.9491833635329</v>
      </c>
      <c r="CA104" s="138">
        <v>4897.4267371345832</v>
      </c>
      <c r="CB104" s="138">
        <v>4838.5498060955697</v>
      </c>
      <c r="CC104" s="139">
        <v>4807.4772442199537</v>
      </c>
    </row>
    <row r="105" spans="1:81" ht="25.5" customHeight="1" x14ac:dyDescent="0.4">
      <c r="A105" s="132"/>
      <c r="B105" s="13" t="s">
        <v>259</v>
      </c>
      <c r="C105" s="209" t="s">
        <v>218</v>
      </c>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v>0</v>
      </c>
      <c r="AI105" s="138">
        <v>0</v>
      </c>
      <c r="AJ105" s="138">
        <v>0</v>
      </c>
      <c r="AK105" s="138">
        <v>0</v>
      </c>
      <c r="AL105" s="138">
        <v>0</v>
      </c>
      <c r="AM105" s="138">
        <v>0</v>
      </c>
      <c r="AN105" s="138">
        <v>0</v>
      </c>
      <c r="AO105" s="138">
        <v>0</v>
      </c>
      <c r="AP105" s="138">
        <v>0</v>
      </c>
      <c r="AQ105" s="138">
        <v>0</v>
      </c>
      <c r="AR105" s="138">
        <v>0</v>
      </c>
      <c r="AS105" s="138">
        <v>0</v>
      </c>
      <c r="AT105" s="138">
        <v>0</v>
      </c>
      <c r="AU105" s="138">
        <v>0</v>
      </c>
      <c r="AV105" s="138">
        <v>0</v>
      </c>
      <c r="AW105" s="138">
        <v>0</v>
      </c>
      <c r="AX105" s="138">
        <v>0</v>
      </c>
      <c r="AY105" s="138">
        <v>0</v>
      </c>
      <c r="AZ105" s="138">
        <v>0</v>
      </c>
      <c r="BA105" s="138">
        <v>0</v>
      </c>
      <c r="BB105" s="138">
        <v>0</v>
      </c>
      <c r="BC105" s="138">
        <v>0</v>
      </c>
      <c r="BD105" s="138">
        <v>0</v>
      </c>
      <c r="BE105" s="138">
        <v>0</v>
      </c>
      <c r="BF105" s="138">
        <v>0</v>
      </c>
      <c r="BG105" s="138">
        <v>0</v>
      </c>
      <c r="BH105" s="138">
        <v>0</v>
      </c>
      <c r="BI105" s="138">
        <v>0</v>
      </c>
      <c r="BJ105" s="138">
        <v>0</v>
      </c>
      <c r="BK105" s="138">
        <v>0</v>
      </c>
      <c r="BL105" s="138">
        <v>0</v>
      </c>
      <c r="BM105" s="138">
        <v>0</v>
      </c>
      <c r="BN105" s="138">
        <v>0</v>
      </c>
      <c r="BO105" s="138">
        <v>0</v>
      </c>
      <c r="BP105" s="138">
        <v>0</v>
      </c>
      <c r="BQ105" s="138">
        <v>14.866828625617664</v>
      </c>
      <c r="BR105" s="138">
        <v>128.38229163543059</v>
      </c>
      <c r="BS105" s="138">
        <v>281.56789349446876</v>
      </c>
      <c r="BT105" s="138">
        <v>679.49144854305064</v>
      </c>
      <c r="BU105" s="138">
        <v>1420.1358092585815</v>
      </c>
      <c r="BV105" s="138">
        <v>1511.7411424000322</v>
      </c>
      <c r="BW105" s="138">
        <v>1855.2175795350747</v>
      </c>
      <c r="BX105" s="138">
        <v>2254.5249622131687</v>
      </c>
      <c r="BY105" s="138">
        <v>2583.1099173912935</v>
      </c>
      <c r="BZ105" s="138">
        <v>3031.8379756386767</v>
      </c>
      <c r="CA105" s="138">
        <v>3187.5889913207002</v>
      </c>
      <c r="CB105" s="138">
        <v>2768.3440645254886</v>
      </c>
      <c r="CC105" s="139">
        <v>3017.5675012506626</v>
      </c>
    </row>
    <row r="106" spans="1:81" x14ac:dyDescent="0.4">
      <c r="A106" s="132"/>
      <c r="B106" s="49" t="s">
        <v>260</v>
      </c>
      <c r="C106" s="209" t="s">
        <v>218</v>
      </c>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v>3.4569999999999999</v>
      </c>
      <c r="AY106" s="138">
        <v>4.1285950413223143</v>
      </c>
      <c r="AZ106" s="138">
        <v>5.4580000000000002</v>
      </c>
      <c r="BA106" s="138">
        <v>4.9669999999999996</v>
      </c>
      <c r="BB106" s="138">
        <v>8.2967250384024585</v>
      </c>
      <c r="BC106" s="138">
        <v>10.563000000000001</v>
      </c>
      <c r="BD106" s="138">
        <v>11.87267336961207</v>
      </c>
      <c r="BE106" s="138">
        <v>14.399096999999999</v>
      </c>
      <c r="BF106" s="138">
        <v>19.709695</v>
      </c>
      <c r="BG106" s="138">
        <v>19.340500802146213</v>
      </c>
      <c r="BH106" s="138">
        <v>20.643089</v>
      </c>
      <c r="BI106" s="138">
        <v>46.53799999999999</v>
      </c>
      <c r="BJ106" s="138">
        <v>32.67</v>
      </c>
      <c r="BK106" s="138">
        <v>27.44</v>
      </c>
      <c r="BL106" s="138">
        <v>31.553068</v>
      </c>
      <c r="BM106" s="138">
        <v>35.207568999999999</v>
      </c>
      <c r="BN106" s="138">
        <v>38.218910999999999</v>
      </c>
      <c r="BO106" s="138">
        <v>37.692900000000002</v>
      </c>
      <c r="BP106" s="138">
        <v>42.019909411804896</v>
      </c>
      <c r="BQ106" s="138">
        <v>45.458691636376749</v>
      </c>
      <c r="BR106" s="138">
        <v>44.789727000000006</v>
      </c>
      <c r="BS106" s="138">
        <v>46.053681000000005</v>
      </c>
      <c r="BT106" s="138">
        <v>42.152442999999998</v>
      </c>
      <c r="BU106" s="138">
        <v>41.088430800000005</v>
      </c>
      <c r="BV106" s="138">
        <v>44.79290216648203</v>
      </c>
      <c r="BW106" s="138">
        <v>41.78107</v>
      </c>
      <c r="BX106" s="138">
        <v>32.989987385739354</v>
      </c>
      <c r="BY106" s="138">
        <v>47.297494784311141</v>
      </c>
      <c r="BZ106" s="138">
        <v>39.43433695534619</v>
      </c>
      <c r="CA106" s="138">
        <v>39.169279727222055</v>
      </c>
      <c r="CB106" s="138">
        <v>38.656446674783076</v>
      </c>
      <c r="CC106" s="139">
        <v>38.656446674783076</v>
      </c>
    </row>
    <row r="107" spans="1:81" x14ac:dyDescent="0.4">
      <c r="A107" s="132"/>
      <c r="B107" s="67" t="s">
        <v>262</v>
      </c>
      <c r="C107" s="209" t="s">
        <v>221</v>
      </c>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v>0</v>
      </c>
      <c r="AI107" s="138">
        <v>0</v>
      </c>
      <c r="AJ107" s="138">
        <v>0</v>
      </c>
      <c r="AK107" s="138">
        <v>0</v>
      </c>
      <c r="AL107" s="138">
        <v>0</v>
      </c>
      <c r="AM107" s="138">
        <v>0</v>
      </c>
      <c r="AN107" s="138">
        <v>0</v>
      </c>
      <c r="AO107" s="138">
        <v>0</v>
      </c>
      <c r="AP107" s="138">
        <v>0</v>
      </c>
      <c r="AQ107" s="138">
        <v>94.289000000000001</v>
      </c>
      <c r="AR107" s="138">
        <v>3.1640000000000001</v>
      </c>
      <c r="AS107" s="138">
        <v>0</v>
      </c>
      <c r="AT107" s="138">
        <v>0</v>
      </c>
      <c r="AU107" s="138">
        <v>0</v>
      </c>
      <c r="AV107" s="138">
        <v>0</v>
      </c>
      <c r="AW107" s="138">
        <v>0</v>
      </c>
      <c r="AX107" s="138">
        <v>0</v>
      </c>
      <c r="AY107" s="138">
        <v>0</v>
      </c>
      <c r="AZ107" s="138">
        <v>0</v>
      </c>
      <c r="BA107" s="138">
        <v>0</v>
      </c>
      <c r="BB107" s="138">
        <v>0</v>
      </c>
      <c r="BC107" s="138">
        <v>0</v>
      </c>
      <c r="BD107" s="138">
        <v>0</v>
      </c>
      <c r="BE107" s="138">
        <v>0</v>
      </c>
      <c r="BF107" s="138">
        <v>0</v>
      </c>
      <c r="BG107" s="138">
        <v>0</v>
      </c>
      <c r="BH107" s="138">
        <v>0</v>
      </c>
      <c r="BI107" s="138">
        <v>0</v>
      </c>
      <c r="BJ107" s="138">
        <v>0</v>
      </c>
      <c r="BK107" s="138">
        <v>0</v>
      </c>
      <c r="BL107" s="138">
        <v>0</v>
      </c>
      <c r="BM107" s="138">
        <v>0</v>
      </c>
      <c r="BN107" s="138">
        <v>0</v>
      </c>
      <c r="BO107" s="138">
        <v>0</v>
      </c>
      <c r="BP107" s="138">
        <v>0</v>
      </c>
      <c r="BQ107" s="138">
        <v>0</v>
      </c>
      <c r="BR107" s="138">
        <v>0</v>
      </c>
      <c r="BS107" s="138">
        <v>0</v>
      </c>
      <c r="BT107" s="138">
        <v>0</v>
      </c>
      <c r="BU107" s="138">
        <v>0</v>
      </c>
      <c r="BV107" s="138">
        <v>0</v>
      </c>
      <c r="BW107" s="138">
        <v>0</v>
      </c>
      <c r="BX107" s="138">
        <v>0</v>
      </c>
      <c r="BY107" s="138">
        <v>0</v>
      </c>
      <c r="BZ107" s="138">
        <v>0</v>
      </c>
      <c r="CA107" s="138">
        <v>0</v>
      </c>
      <c r="CB107" s="138">
        <v>0</v>
      </c>
      <c r="CC107" s="139">
        <v>0</v>
      </c>
    </row>
    <row r="108" spans="1:81" s="93" customFormat="1" x14ac:dyDescent="0.4">
      <c r="A108" s="148"/>
      <c r="B108" s="67" t="s">
        <v>263</v>
      </c>
      <c r="C108" s="209" t="s">
        <v>218</v>
      </c>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v>3.9363849225441023</v>
      </c>
      <c r="AI108" s="138">
        <v>5.5202602999575197</v>
      </c>
      <c r="AJ108" s="138">
        <v>8.4191651597486601</v>
      </c>
      <c r="AK108" s="138">
        <v>11.40887014884054</v>
      </c>
      <c r="AL108" s="138">
        <v>14.260799152797492</v>
      </c>
      <c r="AM108" s="138">
        <v>17.496863859223165</v>
      </c>
      <c r="AN108" s="138">
        <v>23.287158802721503</v>
      </c>
      <c r="AO108" s="138">
        <v>27.081838338421456</v>
      </c>
      <c r="AP108" s="138">
        <v>30.749213754948787</v>
      </c>
      <c r="AQ108" s="138">
        <v>33.941256565171791</v>
      </c>
      <c r="AR108" s="138">
        <v>38.815511614519529</v>
      </c>
      <c r="AS108" s="138">
        <v>44.539010373741071</v>
      </c>
      <c r="AT108" s="138">
        <v>57.046874265431249</v>
      </c>
      <c r="AU108" s="138">
        <v>77.833877487600887</v>
      </c>
      <c r="AV108" s="138">
        <v>92.464743839483148</v>
      </c>
      <c r="AW108" s="138">
        <v>103.84947617643465</v>
      </c>
      <c r="AX108" s="138">
        <v>107.35026467430309</v>
      </c>
      <c r="AY108" s="138">
        <v>111.04251969745886</v>
      </c>
      <c r="AZ108" s="138">
        <v>104.71260357218971</v>
      </c>
      <c r="BA108" s="138">
        <v>136.38296564518024</v>
      </c>
      <c r="BB108" s="138">
        <v>144.18166823796307</v>
      </c>
      <c r="BC108" s="138">
        <v>144.24510744392822</v>
      </c>
      <c r="BD108" s="138">
        <v>163.05199999999999</v>
      </c>
      <c r="BE108" s="138">
        <v>165.48699999999999</v>
      </c>
      <c r="BF108" s="138">
        <v>162.65124892159454</v>
      </c>
      <c r="BG108" s="138">
        <v>169.90298870138361</v>
      </c>
      <c r="BH108" s="138">
        <v>124.283</v>
      </c>
      <c r="BI108" s="138">
        <v>128.26055663881266</v>
      </c>
      <c r="BJ108" s="138">
        <v>135.16607401724025</v>
      </c>
      <c r="BK108" s="138">
        <v>200.75442016647554</v>
      </c>
      <c r="BL108" s="138">
        <v>175.53506304142508</v>
      </c>
      <c r="BM108" s="138">
        <v>183.23841614855513</v>
      </c>
      <c r="BN108" s="138">
        <v>169.98493378695881</v>
      </c>
      <c r="BO108" s="138">
        <v>169.32235473338639</v>
      </c>
      <c r="BP108" s="138">
        <v>159.46672221701033</v>
      </c>
      <c r="BQ108" s="138">
        <v>144.67452092278563</v>
      </c>
      <c r="BR108" s="138">
        <v>138.30903393915511</v>
      </c>
      <c r="BS108" s="138">
        <v>128.19760849598063</v>
      </c>
      <c r="BT108" s="138">
        <v>120.30785280289261</v>
      </c>
      <c r="BU108" s="138">
        <v>104.98221706204986</v>
      </c>
      <c r="BV108" s="138">
        <v>95.955396013713354</v>
      </c>
      <c r="BW108" s="138">
        <v>88.771883566463586</v>
      </c>
      <c r="BX108" s="138">
        <v>71.668711529360223</v>
      </c>
      <c r="BY108" s="138">
        <v>63.737259385401956</v>
      </c>
      <c r="BZ108" s="138">
        <v>56.980882742467458</v>
      </c>
      <c r="CA108" s="138">
        <v>50.151549001025018</v>
      </c>
      <c r="CB108" s="138">
        <v>42.671978464919015</v>
      </c>
      <c r="CC108" s="139">
        <v>34.944982553435608</v>
      </c>
    </row>
    <row r="109" spans="1:81" s="93" customFormat="1" x14ac:dyDescent="0.4">
      <c r="A109" s="148"/>
      <c r="B109" s="49" t="s">
        <v>342</v>
      </c>
      <c r="C109" s="209" t="s">
        <v>227</v>
      </c>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v>5.2398705871158064</v>
      </c>
      <c r="AR109" s="138">
        <v>27.489073080216954</v>
      </c>
      <c r="AS109" s="138">
        <v>23.776031392140069</v>
      </c>
      <c r="AT109" s="138">
        <v>28.023598820058993</v>
      </c>
      <c r="AU109" s="138">
        <v>38</v>
      </c>
      <c r="AV109" s="138">
        <v>39.200000000000003</v>
      </c>
      <c r="AW109" s="138">
        <v>40.200000000000003</v>
      </c>
      <c r="AX109" s="138">
        <v>30.1</v>
      </c>
      <c r="AY109" s="138">
        <v>51.6</v>
      </c>
      <c r="AZ109" s="138">
        <v>40.9</v>
      </c>
      <c r="BA109" s="138">
        <v>21.7</v>
      </c>
      <c r="BB109" s="138">
        <v>22.1</v>
      </c>
      <c r="BC109" s="138">
        <v>22.213617054828948</v>
      </c>
      <c r="BD109" s="138">
        <v>35.660331161314261</v>
      </c>
      <c r="BE109" s="138">
        <v>27.990037018213997</v>
      </c>
      <c r="BF109" s="138">
        <v>29.15736141380097</v>
      </c>
      <c r="BG109" s="138">
        <v>30.387325282280013</v>
      </c>
      <c r="BH109" s="138">
        <v>32.560962763923698</v>
      </c>
      <c r="BI109" s="138">
        <v>40.862700124098772</v>
      </c>
      <c r="BJ109" s="138"/>
      <c r="BK109" s="138"/>
      <c r="BL109" s="138"/>
      <c r="BM109" s="138"/>
      <c r="BN109" s="138"/>
      <c r="BO109" s="138"/>
      <c r="BP109" s="138"/>
      <c r="BQ109" s="138"/>
      <c r="BR109" s="138"/>
      <c r="BS109" s="138"/>
      <c r="BT109" s="138"/>
      <c r="BU109" s="138"/>
      <c r="BV109" s="138"/>
      <c r="BW109" s="138"/>
      <c r="BX109" s="138"/>
      <c r="BY109" s="138"/>
      <c r="BZ109" s="138"/>
      <c r="CA109" s="138"/>
      <c r="CB109" s="138"/>
      <c r="CC109" s="139"/>
    </row>
    <row r="110" spans="1:81" ht="25.5" customHeight="1" x14ac:dyDescent="0.4">
      <c r="A110" s="132"/>
      <c r="B110" s="67" t="s">
        <v>265</v>
      </c>
      <c r="C110" s="209" t="s">
        <v>227</v>
      </c>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v>19.951376999999997</v>
      </c>
      <c r="BK110" s="138">
        <v>17.527673000000004</v>
      </c>
      <c r="BL110" s="138">
        <v>14.842842999999998</v>
      </c>
      <c r="BM110" s="138">
        <v>15.344812999999997</v>
      </c>
      <c r="BN110" s="138">
        <v>15.454585269990007</v>
      </c>
      <c r="BO110" s="138">
        <v>9.8689252387300055</v>
      </c>
      <c r="BP110" s="138">
        <v>8.0439209999999992</v>
      </c>
      <c r="BQ110" s="138">
        <v>0.56211199999999995</v>
      </c>
      <c r="BR110" s="138">
        <v>0</v>
      </c>
      <c r="BS110" s="138">
        <v>0</v>
      </c>
      <c r="BT110" s="138">
        <v>0</v>
      </c>
      <c r="BU110" s="138">
        <v>0</v>
      </c>
      <c r="BV110" s="138">
        <v>0</v>
      </c>
      <c r="BW110" s="138">
        <v>0</v>
      </c>
      <c r="BX110" s="138">
        <v>0</v>
      </c>
      <c r="BY110" s="138">
        <v>0</v>
      </c>
      <c r="BZ110" s="138">
        <v>0</v>
      </c>
      <c r="CA110" s="138">
        <v>0</v>
      </c>
      <c r="CB110" s="138">
        <v>0</v>
      </c>
      <c r="CC110" s="139">
        <v>0</v>
      </c>
    </row>
    <row r="111" spans="1:81" x14ac:dyDescent="0.4">
      <c r="A111" s="132"/>
      <c r="B111" s="67" t="s">
        <v>33</v>
      </c>
      <c r="C111" s="209"/>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f t="shared" ref="AH111:CC111" si="13">SUM(AH112,AH119)</f>
        <v>7589</v>
      </c>
      <c r="AI111" s="138">
        <f t="shared" si="13"/>
        <v>8852</v>
      </c>
      <c r="AJ111" s="138">
        <f t="shared" si="13"/>
        <v>10564</v>
      </c>
      <c r="AK111" s="138">
        <f t="shared" si="13"/>
        <v>12165</v>
      </c>
      <c r="AL111" s="138">
        <f t="shared" si="13"/>
        <v>13589</v>
      </c>
      <c r="AM111" s="138">
        <f t="shared" si="13"/>
        <v>14654</v>
      </c>
      <c r="AN111" s="138">
        <f t="shared" si="13"/>
        <v>15307</v>
      </c>
      <c r="AO111" s="138">
        <f t="shared" si="13"/>
        <v>16625</v>
      </c>
      <c r="AP111" s="138">
        <f t="shared" si="13"/>
        <v>17816.453000000001</v>
      </c>
      <c r="AQ111" s="138">
        <f t="shared" si="13"/>
        <v>18685.544999999998</v>
      </c>
      <c r="AR111" s="138">
        <f t="shared" si="13"/>
        <v>19273.72</v>
      </c>
      <c r="AS111" s="138">
        <f t="shared" si="13"/>
        <v>20731.936000000002</v>
      </c>
      <c r="AT111" s="138">
        <f t="shared" si="13"/>
        <v>22734.863000000001</v>
      </c>
      <c r="AU111" s="138">
        <f t="shared" si="13"/>
        <v>25578.864000000001</v>
      </c>
      <c r="AV111" s="138">
        <f t="shared" si="13"/>
        <v>26741.489000000001</v>
      </c>
      <c r="AW111" s="138">
        <f t="shared" si="13"/>
        <v>28219.280000000002</v>
      </c>
      <c r="AX111" s="138">
        <f t="shared" si="13"/>
        <v>28779.506000000001</v>
      </c>
      <c r="AY111" s="138">
        <f t="shared" si="13"/>
        <v>29998.344000000005</v>
      </c>
      <c r="AZ111" s="138">
        <f t="shared" si="13"/>
        <v>32024.285999999996</v>
      </c>
      <c r="BA111" s="138">
        <f t="shared" si="13"/>
        <v>33586</v>
      </c>
      <c r="BB111" s="138">
        <f t="shared" si="13"/>
        <v>35603.290999999997</v>
      </c>
      <c r="BC111" s="138">
        <f t="shared" si="13"/>
        <v>37802.438000000002</v>
      </c>
      <c r="BD111" s="138">
        <f t="shared" si="13"/>
        <v>38745.199999999997</v>
      </c>
      <c r="BE111" s="138">
        <f t="shared" si="13"/>
        <v>41921.603135450008</v>
      </c>
      <c r="BF111" s="138">
        <f t="shared" si="13"/>
        <v>44367.258565528275</v>
      </c>
      <c r="BG111" s="138">
        <f t="shared" si="13"/>
        <v>46506.352382756908</v>
      </c>
      <c r="BH111" s="138">
        <f t="shared" si="13"/>
        <v>48801.804999999993</v>
      </c>
      <c r="BI111" s="138">
        <f t="shared" si="13"/>
        <v>51422.462685710001</v>
      </c>
      <c r="BJ111" s="138">
        <f t="shared" si="13"/>
        <v>53663.45674691999</v>
      </c>
      <c r="BK111" s="138">
        <f t="shared" si="13"/>
        <v>57593.742352232308</v>
      </c>
      <c r="BL111" s="138">
        <f t="shared" si="13"/>
        <v>61584.34965923</v>
      </c>
      <c r="BM111" s="138">
        <f t="shared" si="13"/>
        <v>66895.841990320012</v>
      </c>
      <c r="BN111" s="138">
        <f t="shared" si="13"/>
        <v>69835.141333070002</v>
      </c>
      <c r="BO111" s="138">
        <f t="shared" si="13"/>
        <v>74150.519898250001</v>
      </c>
      <c r="BP111" s="138">
        <f t="shared" si="13"/>
        <v>79809.006438810029</v>
      </c>
      <c r="BQ111" s="138">
        <f t="shared" si="13"/>
        <v>83110.340476999991</v>
      </c>
      <c r="BR111" s="138">
        <f t="shared" si="13"/>
        <v>86515.830874880034</v>
      </c>
      <c r="BS111" s="138">
        <f t="shared" si="13"/>
        <v>89367.86147389999</v>
      </c>
      <c r="BT111" s="138">
        <f t="shared" si="13"/>
        <v>91580.290263549934</v>
      </c>
      <c r="BU111" s="138">
        <f t="shared" si="13"/>
        <v>93800.446975290019</v>
      </c>
      <c r="BV111" s="138">
        <f t="shared" si="13"/>
        <v>96743.369584550004</v>
      </c>
      <c r="BW111" s="138">
        <f t="shared" si="13"/>
        <v>98797.419040459979</v>
      </c>
      <c r="BX111" s="138">
        <f t="shared" si="13"/>
        <v>101197.79597067853</v>
      </c>
      <c r="BY111" s="138">
        <f t="shared" si="13"/>
        <v>105323.86061561243</v>
      </c>
      <c r="BZ111" s="138">
        <f t="shared" si="13"/>
        <v>111726.18826129058</v>
      </c>
      <c r="CA111" s="138">
        <f t="shared" si="13"/>
        <v>117656.63054847112</v>
      </c>
      <c r="CB111" s="138">
        <f t="shared" si="13"/>
        <v>123063.65985967471</v>
      </c>
      <c r="CC111" s="139">
        <f t="shared" si="13"/>
        <v>129145.4411391613</v>
      </c>
    </row>
    <row r="112" spans="1:81" x14ac:dyDescent="0.4">
      <c r="A112" s="132"/>
      <c r="B112" s="65" t="s">
        <v>224</v>
      </c>
      <c r="C112" s="209" t="s">
        <v>221</v>
      </c>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f t="shared" ref="AH112:CC112" si="14">SUM(AH113:AH118)</f>
        <v>7552</v>
      </c>
      <c r="AI112" s="138">
        <f t="shared" si="14"/>
        <v>8816</v>
      </c>
      <c r="AJ112" s="138">
        <f t="shared" si="14"/>
        <v>10526</v>
      </c>
      <c r="AK112" s="138">
        <f t="shared" si="14"/>
        <v>12126</v>
      </c>
      <c r="AL112" s="138">
        <f t="shared" si="14"/>
        <v>13549</v>
      </c>
      <c r="AM112" s="138">
        <f t="shared" si="14"/>
        <v>14613</v>
      </c>
      <c r="AN112" s="138">
        <f t="shared" si="14"/>
        <v>15268</v>
      </c>
      <c r="AO112" s="138">
        <f t="shared" si="14"/>
        <v>16584</v>
      </c>
      <c r="AP112" s="138">
        <f t="shared" si="14"/>
        <v>17779.453000000001</v>
      </c>
      <c r="AQ112" s="138">
        <f t="shared" si="14"/>
        <v>18648.391</v>
      </c>
      <c r="AR112" s="138">
        <f t="shared" si="14"/>
        <v>19237.593000000001</v>
      </c>
      <c r="AS112" s="138">
        <f t="shared" si="14"/>
        <v>20697.363000000001</v>
      </c>
      <c r="AT112" s="138">
        <f t="shared" si="14"/>
        <v>22699.034</v>
      </c>
      <c r="AU112" s="138">
        <f t="shared" si="14"/>
        <v>25543.024000000001</v>
      </c>
      <c r="AV112" s="138">
        <f t="shared" si="14"/>
        <v>26705.927</v>
      </c>
      <c r="AW112" s="138">
        <f t="shared" si="14"/>
        <v>28183.114000000001</v>
      </c>
      <c r="AX112" s="138">
        <f t="shared" si="14"/>
        <v>28744.81</v>
      </c>
      <c r="AY112" s="138">
        <f t="shared" si="14"/>
        <v>29962.569000000003</v>
      </c>
      <c r="AZ112" s="138">
        <f t="shared" si="14"/>
        <v>31994.560999999998</v>
      </c>
      <c r="BA112" s="138">
        <f t="shared" si="14"/>
        <v>33556.756999999998</v>
      </c>
      <c r="BB112" s="138">
        <f t="shared" si="14"/>
        <v>35574.510999999999</v>
      </c>
      <c r="BC112" s="138">
        <f t="shared" si="14"/>
        <v>37774.760999999999</v>
      </c>
      <c r="BD112" s="138">
        <f t="shared" si="14"/>
        <v>38717.656999999999</v>
      </c>
      <c r="BE112" s="138">
        <f t="shared" si="14"/>
        <v>41893.001853800008</v>
      </c>
      <c r="BF112" s="138">
        <f t="shared" si="14"/>
        <v>44338.400971748277</v>
      </c>
      <c r="BG112" s="138">
        <f t="shared" si="14"/>
        <v>46476.654559836905</v>
      </c>
      <c r="BH112" s="138">
        <f t="shared" si="14"/>
        <v>48771.517999999996</v>
      </c>
      <c r="BI112" s="138">
        <f t="shared" si="14"/>
        <v>51391.939927300002</v>
      </c>
      <c r="BJ112" s="138">
        <f t="shared" si="14"/>
        <v>53629.367547699992</v>
      </c>
      <c r="BK112" s="138">
        <f t="shared" si="14"/>
        <v>57554.148143162311</v>
      </c>
      <c r="BL112" s="138">
        <f t="shared" si="14"/>
        <v>61539.334872430001</v>
      </c>
      <c r="BM112" s="138">
        <f t="shared" si="14"/>
        <v>66848.160442100008</v>
      </c>
      <c r="BN112" s="138">
        <f t="shared" si="14"/>
        <v>69777.042747119995</v>
      </c>
      <c r="BO112" s="138">
        <f t="shared" si="14"/>
        <v>74087.953530660001</v>
      </c>
      <c r="BP112" s="138">
        <f t="shared" si="14"/>
        <v>79733.982094140025</v>
      </c>
      <c r="BQ112" s="138">
        <f t="shared" si="14"/>
        <v>83014.68745279999</v>
      </c>
      <c r="BR112" s="138">
        <f t="shared" si="14"/>
        <v>86427.717724600036</v>
      </c>
      <c r="BS112" s="138">
        <f t="shared" si="14"/>
        <v>89274.966169329986</v>
      </c>
      <c r="BT112" s="138">
        <f t="shared" si="14"/>
        <v>91481.012978129933</v>
      </c>
      <c r="BU112" s="138">
        <f t="shared" si="14"/>
        <v>93695.825169830016</v>
      </c>
      <c r="BV112" s="138">
        <f t="shared" si="14"/>
        <v>96630.245524619997</v>
      </c>
      <c r="BW112" s="138">
        <f t="shared" si="14"/>
        <v>98678.755629419975</v>
      </c>
      <c r="BX112" s="138">
        <f t="shared" si="14"/>
        <v>101038.58716470169</v>
      </c>
      <c r="BY112" s="138">
        <f t="shared" si="14"/>
        <v>105018.18199433113</v>
      </c>
      <c r="BZ112" s="138">
        <f t="shared" si="14"/>
        <v>111478.27914113173</v>
      </c>
      <c r="CA112" s="138">
        <f t="shared" si="14"/>
        <v>117415.83102836268</v>
      </c>
      <c r="CB112" s="138">
        <f t="shared" si="14"/>
        <v>122820.94696000348</v>
      </c>
      <c r="CC112" s="139">
        <f t="shared" si="14"/>
        <v>128870.07817897048</v>
      </c>
    </row>
    <row r="113" spans="1:81" x14ac:dyDescent="0.4">
      <c r="A113" s="132"/>
      <c r="B113" s="178" t="s">
        <v>331</v>
      </c>
      <c r="C113" s="209"/>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v>7552</v>
      </c>
      <c r="AI113" s="138">
        <v>8815</v>
      </c>
      <c r="AJ113" s="138">
        <v>10518</v>
      </c>
      <c r="AK113" s="138">
        <v>12107</v>
      </c>
      <c r="AL113" s="138">
        <v>13509</v>
      </c>
      <c r="AM113" s="138">
        <v>14553</v>
      </c>
      <c r="AN113" s="138">
        <v>15181</v>
      </c>
      <c r="AO113" s="138">
        <v>16443</v>
      </c>
      <c r="AP113" s="138">
        <v>17560.36</v>
      </c>
      <c r="AQ113" s="138">
        <v>18355.971000000001</v>
      </c>
      <c r="AR113" s="138">
        <v>18857.098000000002</v>
      </c>
      <c r="AS113" s="138">
        <v>20171.257000000001</v>
      </c>
      <c r="AT113" s="138">
        <v>21972.580999999998</v>
      </c>
      <c r="AU113" s="138">
        <v>24450.99</v>
      </c>
      <c r="AV113" s="138">
        <v>25364.328000000001</v>
      </c>
      <c r="AW113" s="138">
        <v>26546.062000000002</v>
      </c>
      <c r="AX113" s="138">
        <v>26859.15</v>
      </c>
      <c r="AY113" s="138">
        <v>27740.434000000001</v>
      </c>
      <c r="AZ113" s="138">
        <v>29238.920999999998</v>
      </c>
      <c r="BA113" s="138">
        <v>30391.121999999999</v>
      </c>
      <c r="BB113" s="138">
        <v>31914.134999999998</v>
      </c>
      <c r="BC113" s="138">
        <v>33377.665495317</v>
      </c>
      <c r="BD113" s="138">
        <v>32886.690685359994</v>
      </c>
      <c r="BE113" s="138">
        <v>35420.719669182879</v>
      </c>
      <c r="BF113" s="138">
        <v>37284.042076120684</v>
      </c>
      <c r="BG113" s="138">
        <v>38505.283116754588</v>
      </c>
      <c r="BH113" s="138">
        <v>40026.295326250001</v>
      </c>
      <c r="BI113" s="138">
        <v>41780.351999849998</v>
      </c>
      <c r="BJ113" s="138">
        <v>43129.110323089997</v>
      </c>
      <c r="BK113" s="138">
        <v>45774.817325406155</v>
      </c>
      <c r="BL113" s="138">
        <v>48323.221362397162</v>
      </c>
      <c r="BM113" s="138">
        <v>51848.801061122263</v>
      </c>
      <c r="BN113" s="138">
        <v>54097.476088878946</v>
      </c>
      <c r="BO113" s="138">
        <v>57360.707342025926</v>
      </c>
      <c r="BP113" s="138">
        <v>61155.804856264447</v>
      </c>
      <c r="BQ113" s="138">
        <v>63491.474743577586</v>
      </c>
      <c r="BR113" s="138">
        <v>65864.526208284093</v>
      </c>
      <c r="BS113" s="138">
        <v>68092.517947238579</v>
      </c>
      <c r="BT113" s="138">
        <v>68936.397712484904</v>
      </c>
      <c r="BU113" s="138">
        <v>68234.40159905277</v>
      </c>
      <c r="BV113" s="138">
        <v>67573.790798066111</v>
      </c>
      <c r="BW113" s="138">
        <v>66792.952444676455</v>
      </c>
      <c r="BX113" s="138">
        <v>66134.190265860903</v>
      </c>
      <c r="BY113" s="138">
        <v>65146.877535573345</v>
      </c>
      <c r="BZ113" s="138">
        <v>65094.933234393488</v>
      </c>
      <c r="CA113" s="138">
        <v>64009.917508146318</v>
      </c>
      <c r="CB113" s="138">
        <v>62208.862213138374</v>
      </c>
      <c r="CC113" s="139">
        <v>60478.614392964206</v>
      </c>
    </row>
    <row r="114" spans="1:81" x14ac:dyDescent="0.4">
      <c r="A114" s="132"/>
      <c r="B114" s="178" t="s">
        <v>352</v>
      </c>
      <c r="C114" s="209"/>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v>0</v>
      </c>
      <c r="AI114" s="138">
        <v>1</v>
      </c>
      <c r="AJ114" s="138">
        <v>8</v>
      </c>
      <c r="AK114" s="138">
        <v>19</v>
      </c>
      <c r="AL114" s="138">
        <v>40</v>
      </c>
      <c r="AM114" s="138">
        <v>60</v>
      </c>
      <c r="AN114" s="138">
        <v>87</v>
      </c>
      <c r="AO114" s="138">
        <v>141</v>
      </c>
      <c r="AP114" s="138">
        <v>219.09299999999999</v>
      </c>
      <c r="AQ114" s="138">
        <v>292.42</v>
      </c>
      <c r="AR114" s="138">
        <v>380.495</v>
      </c>
      <c r="AS114" s="138">
        <v>526.10599999999999</v>
      </c>
      <c r="AT114" s="138">
        <v>726.45299999999997</v>
      </c>
      <c r="AU114" s="138">
        <v>1092.0340000000001</v>
      </c>
      <c r="AV114" s="138">
        <v>1341.5989999999999</v>
      </c>
      <c r="AW114" s="138">
        <v>1637.0519999999999</v>
      </c>
      <c r="AX114" s="138">
        <v>1885.66</v>
      </c>
      <c r="AY114" s="138">
        <v>2222.1350000000002</v>
      </c>
      <c r="AZ114" s="138">
        <v>2755.64</v>
      </c>
      <c r="BA114" s="138">
        <v>3165.6350000000002</v>
      </c>
      <c r="BB114" s="138">
        <v>3660.3760000000002</v>
      </c>
      <c r="BC114" s="138">
        <v>4397.0955046829995</v>
      </c>
      <c r="BD114" s="138">
        <v>4731.2979999999998</v>
      </c>
      <c r="BE114" s="138">
        <v>5327.7833360571276</v>
      </c>
      <c r="BF114" s="138">
        <v>5868.9417107775953</v>
      </c>
      <c r="BG114" s="138">
        <v>6648.4214836423171</v>
      </c>
      <c r="BH114" s="138">
        <v>7362.7420000000002</v>
      </c>
      <c r="BI114" s="138">
        <v>8161.3418322999996</v>
      </c>
      <c r="BJ114" s="138">
        <v>8951.9807621599994</v>
      </c>
      <c r="BK114" s="138">
        <v>10025.547447100002</v>
      </c>
      <c r="BL114" s="138">
        <v>11171.999606900003</v>
      </c>
      <c r="BM114" s="138">
        <v>12696.219372410003</v>
      </c>
      <c r="BN114" s="138">
        <v>13074.350907085996</v>
      </c>
      <c r="BO114" s="138">
        <v>14166.501676169999</v>
      </c>
      <c r="BP114" s="138">
        <v>15766.881886475003</v>
      </c>
      <c r="BQ114" s="138">
        <v>16663.691062059166</v>
      </c>
      <c r="BR114" s="138">
        <v>17633.143730207517</v>
      </c>
      <c r="BS114" s="138">
        <v>18224.782200854486</v>
      </c>
      <c r="BT114" s="138">
        <v>18134.792022653575</v>
      </c>
      <c r="BU114" s="138">
        <v>17984.26812492009</v>
      </c>
      <c r="BV114" s="138">
        <v>18214.194374105791</v>
      </c>
      <c r="BW114" s="138">
        <v>18329.087670616966</v>
      </c>
      <c r="BX114" s="138">
        <v>17966.08247183662</v>
      </c>
      <c r="BY114" s="138">
        <v>17377.473108714312</v>
      </c>
      <c r="BZ114" s="138">
        <v>17045.631911818717</v>
      </c>
      <c r="CA114" s="138">
        <v>16810.324519311733</v>
      </c>
      <c r="CB114" s="138">
        <v>16415.118506099127</v>
      </c>
      <c r="CC114" s="139">
        <v>16028.282842653713</v>
      </c>
    </row>
    <row r="115" spans="1:81" x14ac:dyDescent="0.4">
      <c r="A115" s="132"/>
      <c r="B115" s="178" t="s">
        <v>353</v>
      </c>
      <c r="C115" s="209"/>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v>1099.6683146400001</v>
      </c>
      <c r="BE115" s="138">
        <v>1144.4988485600004</v>
      </c>
      <c r="BF115" s="138">
        <v>1185.4171848499998</v>
      </c>
      <c r="BG115" s="138">
        <v>1322.9499594399999</v>
      </c>
      <c r="BH115" s="138">
        <v>1382.4806737499998</v>
      </c>
      <c r="BI115" s="138">
        <v>1450.2460951499997</v>
      </c>
      <c r="BJ115" s="138">
        <v>1507.2713076100001</v>
      </c>
      <c r="BK115" s="138">
        <v>1595.1330525061512</v>
      </c>
      <c r="BL115" s="138">
        <v>1696.1175015328326</v>
      </c>
      <c r="BM115" s="138">
        <v>1803.6566907777408</v>
      </c>
      <c r="BN115" s="138">
        <v>1841.4891045270388</v>
      </c>
      <c r="BO115" s="138">
        <v>1928.517541864087</v>
      </c>
      <c r="BP115" s="138">
        <v>2057.8452180005802</v>
      </c>
      <c r="BQ115" s="138">
        <v>2120.523072903236</v>
      </c>
      <c r="BR115" s="138">
        <v>2184.8482328354826</v>
      </c>
      <c r="BS115" s="138">
        <v>2207.3069311882009</v>
      </c>
      <c r="BT115" s="138">
        <v>2157.4583034014645</v>
      </c>
      <c r="BU115" s="138">
        <v>2097.8760606459073</v>
      </c>
      <c r="BV115" s="138">
        <v>2071.5651535127631</v>
      </c>
      <c r="BW115" s="138">
        <v>2040.0076377184184</v>
      </c>
      <c r="BX115" s="138">
        <v>1971.1175470868543</v>
      </c>
      <c r="BY115" s="138">
        <v>1889.5501511059449</v>
      </c>
      <c r="BZ115" s="138">
        <v>1829.7771148496734</v>
      </c>
      <c r="CA115" s="138">
        <v>1779.5172315946606</v>
      </c>
      <c r="CB115" s="138">
        <v>1717.002915845032</v>
      </c>
      <c r="CC115" s="139">
        <v>1657.5211846107752</v>
      </c>
    </row>
    <row r="116" spans="1:81" x14ac:dyDescent="0.4">
      <c r="A116" s="132"/>
      <c r="B116" s="178" t="s">
        <v>354</v>
      </c>
      <c r="C116" s="209"/>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v>0</v>
      </c>
      <c r="AI116" s="138">
        <v>0</v>
      </c>
      <c r="AJ116" s="138">
        <v>0</v>
      </c>
      <c r="AK116" s="138">
        <v>0</v>
      </c>
      <c r="AL116" s="138">
        <v>0</v>
      </c>
      <c r="AM116" s="138">
        <v>0</v>
      </c>
      <c r="AN116" s="138">
        <v>0</v>
      </c>
      <c r="AO116" s="138">
        <v>0</v>
      </c>
      <c r="AP116" s="138">
        <v>0</v>
      </c>
      <c r="AQ116" s="138">
        <v>0</v>
      </c>
      <c r="AR116" s="138">
        <v>0</v>
      </c>
      <c r="AS116" s="138">
        <v>0</v>
      </c>
      <c r="AT116" s="138">
        <v>0</v>
      </c>
      <c r="AU116" s="138">
        <v>0</v>
      </c>
      <c r="AV116" s="138">
        <v>0</v>
      </c>
      <c r="AW116" s="138">
        <v>0</v>
      </c>
      <c r="AX116" s="138">
        <v>0</v>
      </c>
      <c r="AY116" s="138">
        <v>0</v>
      </c>
      <c r="AZ116" s="138">
        <v>0</v>
      </c>
      <c r="BA116" s="138">
        <v>0</v>
      </c>
      <c r="BB116" s="138">
        <v>0</v>
      </c>
      <c r="BC116" s="138">
        <v>0</v>
      </c>
      <c r="BD116" s="138">
        <v>0</v>
      </c>
      <c r="BE116" s="138">
        <v>0</v>
      </c>
      <c r="BF116" s="138">
        <v>0</v>
      </c>
      <c r="BG116" s="138">
        <v>0</v>
      </c>
      <c r="BH116" s="138">
        <v>0</v>
      </c>
      <c r="BI116" s="138">
        <v>0</v>
      </c>
      <c r="BJ116" s="138">
        <v>41.005154839999996</v>
      </c>
      <c r="BK116" s="138">
        <v>158.65031815</v>
      </c>
      <c r="BL116" s="138">
        <v>347.99640159999996</v>
      </c>
      <c r="BM116" s="138">
        <v>499.48331779</v>
      </c>
      <c r="BN116" s="138">
        <v>763.72664662801776</v>
      </c>
      <c r="BO116" s="138">
        <v>632.22697060000007</v>
      </c>
      <c r="BP116" s="138">
        <v>753.45013339999991</v>
      </c>
      <c r="BQ116" s="138">
        <v>738.99857426000017</v>
      </c>
      <c r="BR116" s="138">
        <v>745.19955327293599</v>
      </c>
      <c r="BS116" s="138">
        <v>750.35909004872349</v>
      </c>
      <c r="BT116" s="138">
        <v>843.26833552000005</v>
      </c>
      <c r="BU116" s="138">
        <v>773.7962701000821</v>
      </c>
      <c r="BV116" s="138">
        <v>755.74334992456068</v>
      </c>
      <c r="BW116" s="138">
        <v>651.21979876854232</v>
      </c>
      <c r="BX116" s="138">
        <v>547.97727167471567</v>
      </c>
      <c r="BY116" s="138">
        <v>418.17229516353348</v>
      </c>
      <c r="BZ116" s="138">
        <v>280.57757140580844</v>
      </c>
      <c r="CA116" s="138">
        <v>187.26524501979853</v>
      </c>
      <c r="CB116" s="138">
        <v>124.81539735892545</v>
      </c>
      <c r="CC116" s="139">
        <v>83.165041567111942</v>
      </c>
    </row>
    <row r="117" spans="1:81" x14ac:dyDescent="0.4">
      <c r="A117" s="132"/>
      <c r="B117" s="178" t="s">
        <v>355</v>
      </c>
      <c r="C117" s="209"/>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v>1346.5040417899927</v>
      </c>
      <c r="BU117" s="138">
        <v>4411.5230526242794</v>
      </c>
      <c r="BV117" s="138">
        <v>7688.5788062906558</v>
      </c>
      <c r="BW117" s="138">
        <v>10447.128793449607</v>
      </c>
      <c r="BX117" s="138">
        <v>13916.658927258079</v>
      </c>
      <c r="BY117" s="138">
        <v>19556.092155198196</v>
      </c>
      <c r="BZ117" s="138">
        <v>26467.221282011615</v>
      </c>
      <c r="CA117" s="138">
        <v>33733.753549685294</v>
      </c>
      <c r="CB117" s="138">
        <v>41331.266377569955</v>
      </c>
      <c r="CC117" s="139">
        <v>49478.391817050877</v>
      </c>
    </row>
    <row r="118" spans="1:81" x14ac:dyDescent="0.4">
      <c r="A118" s="132"/>
      <c r="B118" s="178" t="s">
        <v>356</v>
      </c>
      <c r="C118" s="209"/>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v>62.592562279999946</v>
      </c>
      <c r="BU118" s="138">
        <v>193.96006248688587</v>
      </c>
      <c r="BV118" s="138">
        <v>326.3730427201121</v>
      </c>
      <c r="BW118" s="138">
        <v>418.35928419000038</v>
      </c>
      <c r="BX118" s="138">
        <v>502.56068098454091</v>
      </c>
      <c r="BY118" s="138">
        <v>630.01674857580701</v>
      </c>
      <c r="BZ118" s="138">
        <v>760.13802665243998</v>
      </c>
      <c r="CA118" s="138">
        <v>895.0529746048893</v>
      </c>
      <c r="CB118" s="138">
        <v>1023.881549992056</v>
      </c>
      <c r="CC118" s="139">
        <v>1144.102900123793</v>
      </c>
    </row>
    <row r="119" spans="1:81" x14ac:dyDescent="0.4">
      <c r="A119" s="132"/>
      <c r="B119" s="65" t="s">
        <v>357</v>
      </c>
      <c r="C119" s="209" t="s">
        <v>218</v>
      </c>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v>37</v>
      </c>
      <c r="AI119" s="138">
        <v>36</v>
      </c>
      <c r="AJ119" s="138">
        <v>38</v>
      </c>
      <c r="AK119" s="138">
        <v>39</v>
      </c>
      <c r="AL119" s="138">
        <v>40</v>
      </c>
      <c r="AM119" s="138">
        <v>41</v>
      </c>
      <c r="AN119" s="138">
        <v>39</v>
      </c>
      <c r="AO119" s="138">
        <v>41</v>
      </c>
      <c r="AP119" s="138">
        <v>37</v>
      </c>
      <c r="AQ119" s="138">
        <v>37.154000000000003</v>
      </c>
      <c r="AR119" s="138">
        <v>36.127000000000002</v>
      </c>
      <c r="AS119" s="138">
        <v>34.573</v>
      </c>
      <c r="AT119" s="138">
        <v>35.829000000000001</v>
      </c>
      <c r="AU119" s="138">
        <v>35.840000000000003</v>
      </c>
      <c r="AV119" s="138">
        <v>35.561999999999998</v>
      </c>
      <c r="AW119" s="138">
        <v>36.165999999999997</v>
      </c>
      <c r="AX119" s="138">
        <v>34.695999999999998</v>
      </c>
      <c r="AY119" s="138">
        <v>35.774999999999999</v>
      </c>
      <c r="AZ119" s="138">
        <v>29.725000000000001</v>
      </c>
      <c r="BA119" s="138">
        <v>29.242999999999999</v>
      </c>
      <c r="BB119" s="138">
        <v>28.78</v>
      </c>
      <c r="BC119" s="138">
        <v>27.677</v>
      </c>
      <c r="BD119" s="138">
        <v>27.542999999999999</v>
      </c>
      <c r="BE119" s="138">
        <v>28.601281650000001</v>
      </c>
      <c r="BF119" s="138">
        <v>28.857593779999998</v>
      </c>
      <c r="BG119" s="138">
        <v>29.69782292</v>
      </c>
      <c r="BH119" s="138">
        <v>30.286999999999999</v>
      </c>
      <c r="BI119" s="138">
        <v>30.522758409999998</v>
      </c>
      <c r="BJ119" s="138">
        <v>34.089199220000005</v>
      </c>
      <c r="BK119" s="138">
        <v>39.594209070000005</v>
      </c>
      <c r="BL119" s="138">
        <v>45.014786799999996</v>
      </c>
      <c r="BM119" s="138">
        <v>47.681548220000018</v>
      </c>
      <c r="BN119" s="138">
        <v>58.09858595</v>
      </c>
      <c r="BO119" s="138">
        <v>62.566367589999992</v>
      </c>
      <c r="BP119" s="138">
        <v>75.024344669999962</v>
      </c>
      <c r="BQ119" s="138">
        <v>95.653024200000061</v>
      </c>
      <c r="BR119" s="138">
        <v>88.113150280000013</v>
      </c>
      <c r="BS119" s="138">
        <v>92.895304570000008</v>
      </c>
      <c r="BT119" s="138">
        <v>99.277285419999984</v>
      </c>
      <c r="BU119" s="138">
        <v>104.62180545999999</v>
      </c>
      <c r="BV119" s="138">
        <v>113.12405992999996</v>
      </c>
      <c r="BW119" s="138">
        <v>118.66341103999997</v>
      </c>
      <c r="BX119" s="138">
        <v>159.20880597684425</v>
      </c>
      <c r="BY119" s="138">
        <v>305.67862128129758</v>
      </c>
      <c r="BZ119" s="138">
        <v>247.90912015884049</v>
      </c>
      <c r="CA119" s="138">
        <v>240.79952010843905</v>
      </c>
      <c r="CB119" s="138">
        <v>242.71289967123369</v>
      </c>
      <c r="CC119" s="139">
        <v>275.36296019082192</v>
      </c>
    </row>
    <row r="120" spans="1:81" ht="26.25" customHeight="1" x14ac:dyDescent="0.4">
      <c r="A120" s="132"/>
      <c r="B120" s="67" t="s">
        <v>358</v>
      </c>
      <c r="C120" s="209" t="s">
        <v>221</v>
      </c>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v>0</v>
      </c>
      <c r="AI120" s="138">
        <v>0</v>
      </c>
      <c r="AJ120" s="138">
        <v>0</v>
      </c>
      <c r="AK120" s="138">
        <v>0</v>
      </c>
      <c r="AL120" s="138">
        <v>0</v>
      </c>
      <c r="AM120" s="138">
        <v>0</v>
      </c>
      <c r="AN120" s="138">
        <v>0</v>
      </c>
      <c r="AO120" s="138">
        <v>0</v>
      </c>
      <c r="AP120" s="138">
        <v>0</v>
      </c>
      <c r="AQ120" s="138">
        <v>0</v>
      </c>
      <c r="AR120" s="138">
        <v>0</v>
      </c>
      <c r="AS120" s="138">
        <v>0</v>
      </c>
      <c r="AT120" s="138">
        <v>0</v>
      </c>
      <c r="AU120" s="138">
        <v>0</v>
      </c>
      <c r="AV120" s="138">
        <v>0</v>
      </c>
      <c r="AW120" s="138">
        <v>0</v>
      </c>
      <c r="AX120" s="138">
        <v>0</v>
      </c>
      <c r="AY120" s="138">
        <v>0</v>
      </c>
      <c r="AZ120" s="138">
        <v>0</v>
      </c>
      <c r="BA120" s="138">
        <v>0</v>
      </c>
      <c r="BB120" s="138">
        <v>0</v>
      </c>
      <c r="BC120" s="138">
        <v>0</v>
      </c>
      <c r="BD120" s="138">
        <v>0</v>
      </c>
      <c r="BE120" s="138">
        <v>0</v>
      </c>
      <c r="BF120" s="138">
        <v>0</v>
      </c>
      <c r="BG120" s="138">
        <v>0</v>
      </c>
      <c r="BH120" s="138">
        <v>0</v>
      </c>
      <c r="BI120" s="138">
        <v>0</v>
      </c>
      <c r="BJ120" s="138">
        <v>0</v>
      </c>
      <c r="BK120" s="138">
        <v>0</v>
      </c>
      <c r="BL120" s="138">
        <v>9.8403037599999994</v>
      </c>
      <c r="BM120" s="138">
        <v>0.25143872</v>
      </c>
      <c r="BN120" s="138">
        <v>-1.7732257699999998</v>
      </c>
      <c r="BO120" s="138">
        <v>5.1625466999999992</v>
      </c>
      <c r="BP120" s="138">
        <v>2.0412564999999998</v>
      </c>
      <c r="BQ120" s="138">
        <v>2.5456364999999996</v>
      </c>
      <c r="BR120" s="138">
        <v>1.8016614399999999</v>
      </c>
      <c r="BS120" s="138">
        <v>2.7500172299999996</v>
      </c>
      <c r="BT120" s="138">
        <v>1.9444570200000002</v>
      </c>
      <c r="BU120" s="138">
        <v>3.2643377500000001</v>
      </c>
      <c r="BV120" s="138">
        <v>2.8693859899999996</v>
      </c>
      <c r="BW120" s="138">
        <v>3.3017055800000001</v>
      </c>
      <c r="BX120" s="138">
        <v>2.5139789686095</v>
      </c>
      <c r="BY120" s="138">
        <v>3.3017055800000001</v>
      </c>
      <c r="BZ120" s="138">
        <v>3.3017055800000001</v>
      </c>
      <c r="CA120" s="138">
        <v>3.3017055800000001</v>
      </c>
      <c r="CB120" s="138">
        <v>3.3017055800000001</v>
      </c>
      <c r="CC120" s="139">
        <v>3.3017055800000001</v>
      </c>
    </row>
    <row r="121" spans="1:81" x14ac:dyDescent="0.4">
      <c r="A121" s="132"/>
      <c r="B121" s="49" t="s">
        <v>270</v>
      </c>
      <c r="C121" s="209" t="s">
        <v>227</v>
      </c>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v>6.3246354783961998</v>
      </c>
      <c r="BW121" s="138">
        <v>7.2606378499366624</v>
      </c>
      <c r="BX121" s="138">
        <v>0.25921247061436731</v>
      </c>
      <c r="BY121" s="138">
        <v>0.35451893151083458</v>
      </c>
      <c r="BZ121" s="138">
        <v>0.46005175885770577</v>
      </c>
      <c r="CA121" s="138">
        <v>0.56680861845325703</v>
      </c>
      <c r="CB121" s="138">
        <v>0.66814204526956544</v>
      </c>
      <c r="CC121" s="139">
        <v>0.76436935505955483</v>
      </c>
    </row>
    <row r="122" spans="1:81" x14ac:dyDescent="0.4">
      <c r="A122" s="132"/>
      <c r="B122" s="67" t="s">
        <v>271</v>
      </c>
      <c r="C122" s="209" t="s">
        <v>227</v>
      </c>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v>0</v>
      </c>
      <c r="AR122" s="138">
        <v>0</v>
      </c>
      <c r="AS122" s="138">
        <v>0</v>
      </c>
      <c r="AT122" s="138">
        <v>0</v>
      </c>
      <c r="AU122" s="138">
        <v>0</v>
      </c>
      <c r="AV122" s="138">
        <v>0</v>
      </c>
      <c r="AW122" s="138">
        <v>0</v>
      </c>
      <c r="AX122" s="138">
        <v>0</v>
      </c>
      <c r="AY122" s="138">
        <v>0</v>
      </c>
      <c r="AZ122" s="138">
        <v>0</v>
      </c>
      <c r="BA122" s="138">
        <v>0</v>
      </c>
      <c r="BB122" s="138">
        <v>0</v>
      </c>
      <c r="BC122" s="138">
        <v>0</v>
      </c>
      <c r="BD122" s="138">
        <v>0</v>
      </c>
      <c r="BE122" s="138">
        <v>0</v>
      </c>
      <c r="BF122" s="138">
        <v>0</v>
      </c>
      <c r="BG122" s="138">
        <v>0</v>
      </c>
      <c r="BH122" s="138">
        <v>0</v>
      </c>
      <c r="BI122" s="138">
        <v>0</v>
      </c>
      <c r="BJ122" s="138">
        <v>0.24022200000000002</v>
      </c>
      <c r="BK122" s="138">
        <v>0</v>
      </c>
      <c r="BL122" s="138">
        <v>0</v>
      </c>
      <c r="BM122" s="138">
        <v>0</v>
      </c>
      <c r="BN122" s="138">
        <v>0</v>
      </c>
      <c r="BO122" s="138">
        <v>0</v>
      </c>
      <c r="BP122" s="138">
        <v>0</v>
      </c>
      <c r="BQ122" s="138">
        <v>0</v>
      </c>
      <c r="BR122" s="138">
        <v>0</v>
      </c>
      <c r="BS122" s="138">
        <v>4.9999999999990052E-3</v>
      </c>
      <c r="BT122" s="138">
        <v>7.5000000000002842E-3</v>
      </c>
      <c r="BU122" s="138">
        <v>3.4999999999989484E-3</v>
      </c>
      <c r="BV122" s="138">
        <v>4.0000000000013358E-3</v>
      </c>
      <c r="BW122" s="138">
        <v>4.2251202216974093E-3</v>
      </c>
      <c r="BX122" s="138">
        <v>4.5819688684929361E-3</v>
      </c>
      <c r="BY122" s="138">
        <v>4.896037552878596E-3</v>
      </c>
      <c r="BZ122" s="138">
        <v>4.5951336977907431E-3</v>
      </c>
      <c r="CA122" s="138">
        <v>4.5646560310856898E-3</v>
      </c>
      <c r="CB122" s="138">
        <v>4.5382296994525007E-3</v>
      </c>
      <c r="CC122" s="139">
        <v>4.5201538284018739E-3</v>
      </c>
    </row>
    <row r="123" spans="1:81" x14ac:dyDescent="0.4">
      <c r="A123" s="132"/>
      <c r="B123" s="49" t="s">
        <v>343</v>
      </c>
      <c r="C123" s="209" t="s">
        <v>218</v>
      </c>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v>243.49200000000002</v>
      </c>
      <c r="AI123" s="138">
        <v>236.82599999999999</v>
      </c>
      <c r="AJ123" s="138">
        <v>274.50800000000004</v>
      </c>
      <c r="AK123" s="138">
        <v>318.23599999999999</v>
      </c>
      <c r="AL123" s="138">
        <v>342.32</v>
      </c>
      <c r="AM123" s="138">
        <v>352.92700000000002</v>
      </c>
      <c r="AN123" s="138">
        <v>386.935</v>
      </c>
      <c r="AO123" s="138">
        <v>433.07299999999998</v>
      </c>
      <c r="AP123" s="138">
        <v>451.89600000000002</v>
      </c>
      <c r="AQ123" s="138">
        <v>469.89100000000002</v>
      </c>
      <c r="AR123" s="138">
        <v>489.99700000000007</v>
      </c>
      <c r="AS123" s="138">
        <v>524.06600000000003</v>
      </c>
      <c r="AT123" s="138">
        <v>680.27271568504</v>
      </c>
      <c r="AU123" s="138">
        <v>806.36</v>
      </c>
      <c r="AV123" s="138">
        <v>957.33251515151505</v>
      </c>
      <c r="AW123" s="138">
        <v>1046.9948837209301</v>
      </c>
      <c r="AX123" s="138">
        <v>926.49211790393008</v>
      </c>
      <c r="AY123" s="138">
        <v>1013.3268611111112</v>
      </c>
      <c r="AZ123" s="138">
        <v>1117.0549372693727</v>
      </c>
      <c r="BA123" s="138">
        <v>1073.4833333333333</v>
      </c>
      <c r="BB123" s="138">
        <v>1048.8014229249011</v>
      </c>
      <c r="BC123" s="138">
        <v>1040.4334023904382</v>
      </c>
      <c r="BD123" s="138">
        <v>1185.7441290322581</v>
      </c>
      <c r="BE123" s="138">
        <v>1051.6344086021506</v>
      </c>
      <c r="BF123" s="138">
        <v>0</v>
      </c>
      <c r="BG123" s="138">
        <v>0</v>
      </c>
      <c r="BH123" s="138">
        <v>0</v>
      </c>
      <c r="BI123" s="138">
        <v>0</v>
      </c>
      <c r="BJ123" s="138">
        <v>0</v>
      </c>
      <c r="BK123" s="138">
        <v>0</v>
      </c>
      <c r="BL123" s="138">
        <v>0</v>
      </c>
      <c r="BM123" s="138">
        <v>0</v>
      </c>
      <c r="BN123" s="138">
        <v>0</v>
      </c>
      <c r="BO123" s="138">
        <v>0</v>
      </c>
      <c r="BP123" s="138">
        <v>0</v>
      </c>
      <c r="BQ123" s="138">
        <v>0</v>
      </c>
      <c r="BR123" s="138">
        <v>0</v>
      </c>
      <c r="BS123" s="138">
        <v>0</v>
      </c>
      <c r="BT123" s="138">
        <v>0</v>
      </c>
      <c r="BU123" s="138">
        <v>0</v>
      </c>
      <c r="BV123" s="138">
        <v>0</v>
      </c>
      <c r="BW123" s="138">
        <v>0</v>
      </c>
      <c r="BX123" s="138">
        <v>0</v>
      </c>
      <c r="BY123" s="138">
        <v>0</v>
      </c>
      <c r="BZ123" s="138">
        <v>0</v>
      </c>
      <c r="CA123" s="138">
        <v>0</v>
      </c>
      <c r="CB123" s="138">
        <v>0</v>
      </c>
      <c r="CC123" s="139">
        <v>0</v>
      </c>
    </row>
    <row r="124" spans="1:81" x14ac:dyDescent="0.4">
      <c r="A124" s="132"/>
      <c r="B124" s="49" t="s">
        <v>359</v>
      </c>
      <c r="C124" s="209" t="s">
        <v>218</v>
      </c>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v>0</v>
      </c>
      <c r="AI124" s="138">
        <v>0</v>
      </c>
      <c r="AJ124" s="138">
        <v>0</v>
      </c>
      <c r="AK124" s="138">
        <v>0</v>
      </c>
      <c r="AL124" s="138">
        <v>0</v>
      </c>
      <c r="AM124" s="138">
        <v>0</v>
      </c>
      <c r="AN124" s="138">
        <v>0</v>
      </c>
      <c r="AO124" s="138">
        <v>0</v>
      </c>
      <c r="AP124" s="138">
        <v>0</v>
      </c>
      <c r="AQ124" s="138">
        <v>0</v>
      </c>
      <c r="AR124" s="138">
        <v>0</v>
      </c>
      <c r="AS124" s="138">
        <v>0</v>
      </c>
      <c r="AT124" s="138">
        <v>0</v>
      </c>
      <c r="AU124" s="138">
        <v>0</v>
      </c>
      <c r="AV124" s="138">
        <v>0</v>
      </c>
      <c r="AW124" s="138">
        <v>0</v>
      </c>
      <c r="AX124" s="138">
        <v>0</v>
      </c>
      <c r="AY124" s="138">
        <v>0</v>
      </c>
      <c r="AZ124" s="138">
        <v>0</v>
      </c>
      <c r="BA124" s="138">
        <v>190.64</v>
      </c>
      <c r="BB124" s="138">
        <v>194.422</v>
      </c>
      <c r="BC124" s="138">
        <v>759.476</v>
      </c>
      <c r="BD124" s="138">
        <v>1749.268</v>
      </c>
      <c r="BE124" s="138">
        <v>1680.5630000000001</v>
      </c>
      <c r="BF124" s="138">
        <v>1705.4359999999999</v>
      </c>
      <c r="BG124" s="138">
        <v>1915.596</v>
      </c>
      <c r="BH124" s="138">
        <v>1962.34</v>
      </c>
      <c r="BI124" s="138">
        <v>1981.7470000000001</v>
      </c>
      <c r="BJ124" s="138">
        <v>2015.0229999999999</v>
      </c>
      <c r="BK124" s="138">
        <v>2070.2523382699997</v>
      </c>
      <c r="BL124" s="138">
        <v>2700.6948084699998</v>
      </c>
      <c r="BM124" s="138">
        <v>2734.8132516599994</v>
      </c>
      <c r="BN124" s="138">
        <v>2759.4819029400005</v>
      </c>
      <c r="BO124" s="138">
        <v>2149.2390251900001</v>
      </c>
      <c r="BP124" s="138">
        <v>2144.0899999999997</v>
      </c>
      <c r="BQ124" s="138">
        <v>2140.0809990000007</v>
      </c>
      <c r="BR124" s="138">
        <v>2116.9060000000004</v>
      </c>
      <c r="BS124" s="138">
        <v>2073.1628880400003</v>
      </c>
      <c r="BT124" s="138">
        <v>2048.8185346599998</v>
      </c>
      <c r="BU124" s="138">
        <v>2022.5266947100001</v>
      </c>
      <c r="BV124" s="138">
        <v>1995.3827969600002</v>
      </c>
      <c r="BW124" s="138">
        <v>1973.5520848000003</v>
      </c>
      <c r="BX124" s="138">
        <v>1999.1782020034675</v>
      </c>
      <c r="BY124" s="138">
        <v>1979.9470223019082</v>
      </c>
      <c r="BZ124" s="138">
        <v>2010.0947836190292</v>
      </c>
      <c r="CA124" s="138">
        <v>2050.6757489153151</v>
      </c>
      <c r="CB124" s="138">
        <v>2094.4124232180311</v>
      </c>
      <c r="CC124" s="139">
        <v>2137.8372586207856</v>
      </c>
    </row>
    <row r="125" spans="1:81" ht="24.75" customHeight="1" x14ac:dyDescent="0.4">
      <c r="A125" s="132"/>
      <c r="B125" s="93" t="s">
        <v>360</v>
      </c>
      <c r="C125" s="208"/>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f t="shared" ref="AH125:CC125" si="15">SUM(AH79:AH124)-AH112-AH111-AH95-AH92-AH80</f>
        <v>9342.6067724255154</v>
      </c>
      <c r="AI125" s="107">
        <f t="shared" si="15"/>
        <v>10768.805527320201</v>
      </c>
      <c r="AJ125" s="107">
        <f t="shared" si="15"/>
        <v>12894.152611236492</v>
      </c>
      <c r="AK125" s="107">
        <f t="shared" si="15"/>
        <v>15265.487157245503</v>
      </c>
      <c r="AL125" s="107">
        <f t="shared" si="15"/>
        <v>17144.170934839934</v>
      </c>
      <c r="AM125" s="107">
        <f t="shared" si="15"/>
        <v>18631.119416168603</v>
      </c>
      <c r="AN125" s="107">
        <f t="shared" si="15"/>
        <v>19850.890391995661</v>
      </c>
      <c r="AO125" s="107">
        <f t="shared" si="15"/>
        <v>21783.507700626258</v>
      </c>
      <c r="AP125" s="107">
        <f t="shared" si="15"/>
        <v>23480.940859603899</v>
      </c>
      <c r="AQ125" s="107">
        <f t="shared" si="15"/>
        <v>24857.778439733669</v>
      </c>
      <c r="AR125" s="107">
        <f t="shared" si="15"/>
        <v>26056.733891297717</v>
      </c>
      <c r="AS125" s="107">
        <f t="shared" si="15"/>
        <v>28436.744857101014</v>
      </c>
      <c r="AT125" s="107">
        <f t="shared" si="15"/>
        <v>31737.396375410903</v>
      </c>
      <c r="AU125" s="107">
        <f t="shared" si="15"/>
        <v>35530.798624968622</v>
      </c>
      <c r="AV125" s="107">
        <f t="shared" si="15"/>
        <v>38751.015948023618</v>
      </c>
      <c r="AW125" s="107">
        <f t="shared" si="15"/>
        <v>41710.323376267836</v>
      </c>
      <c r="AX125" s="107">
        <f t="shared" si="15"/>
        <v>42777.385385416404</v>
      </c>
      <c r="AY125" s="107">
        <f t="shared" si="15"/>
        <v>44514.638660369797</v>
      </c>
      <c r="AZ125" s="107">
        <f t="shared" si="15"/>
        <v>46918.527495714487</v>
      </c>
      <c r="BA125" s="107">
        <f t="shared" si="15"/>
        <v>48749.766628761674</v>
      </c>
      <c r="BB125" s="107">
        <f t="shared" si="15"/>
        <v>50789.120539508171</v>
      </c>
      <c r="BC125" s="107">
        <f t="shared" si="15"/>
        <v>53908.315063053989</v>
      </c>
      <c r="BD125" s="107">
        <f t="shared" si="15"/>
        <v>57068.777236767062</v>
      </c>
      <c r="BE125" s="107">
        <f t="shared" si="15"/>
        <v>61238.188810984393</v>
      </c>
      <c r="BF125" s="107">
        <f t="shared" si="15"/>
        <v>63330.305663652602</v>
      </c>
      <c r="BG125" s="107">
        <f t="shared" si="15"/>
        <v>66359.817055609819</v>
      </c>
      <c r="BH125" s="107">
        <f t="shared" si="15"/>
        <v>71129.788265206837</v>
      </c>
      <c r="BI125" s="107">
        <f t="shared" si="15"/>
        <v>75398.089176207533</v>
      </c>
      <c r="BJ125" s="107">
        <f t="shared" si="15"/>
        <v>77934.032948756561</v>
      </c>
      <c r="BK125" s="107">
        <f t="shared" si="15"/>
        <v>83221.265865909008</v>
      </c>
      <c r="BL125" s="107">
        <f t="shared" si="15"/>
        <v>90381.387301769209</v>
      </c>
      <c r="BM125" s="107">
        <f t="shared" si="15"/>
        <v>96605.813211114961</v>
      </c>
      <c r="BN125" s="107">
        <f t="shared" si="15"/>
        <v>100332.16468939261</v>
      </c>
      <c r="BO125" s="107">
        <f t="shared" si="15"/>
        <v>104200.46115099119</v>
      </c>
      <c r="BP125" s="107">
        <f t="shared" si="15"/>
        <v>109866.39345323555</v>
      </c>
      <c r="BQ125" s="107">
        <f t="shared" si="15"/>
        <v>110686.57640979058</v>
      </c>
      <c r="BR125" s="107">
        <f t="shared" si="15"/>
        <v>114113.78757387685</v>
      </c>
      <c r="BS125" s="107">
        <f t="shared" si="15"/>
        <v>116373.42611749409</v>
      </c>
      <c r="BT125" s="107">
        <f t="shared" si="15"/>
        <v>117984.52424472444</v>
      </c>
      <c r="BU125" s="107">
        <f t="shared" si="15"/>
        <v>119875.65067658707</v>
      </c>
      <c r="BV125" s="107">
        <f t="shared" si="15"/>
        <v>121992.60048816846</v>
      </c>
      <c r="BW125" s="107">
        <f t="shared" si="15"/>
        <v>123994.42524358968</v>
      </c>
      <c r="BX125" s="107">
        <f t="shared" si="15"/>
        <v>125315.84333405684</v>
      </c>
      <c r="BY125" s="107">
        <f t="shared" si="15"/>
        <v>129755.47368601499</v>
      </c>
      <c r="BZ125" s="107">
        <f t="shared" si="15"/>
        <v>136661.94753223521</v>
      </c>
      <c r="CA125" s="107">
        <f t="shared" si="15"/>
        <v>142870.08772733132</v>
      </c>
      <c r="CB125" s="107">
        <f t="shared" si="15"/>
        <v>148134.47645502212</v>
      </c>
      <c r="CC125" s="108">
        <f t="shared" si="15"/>
        <v>154585.93450827425</v>
      </c>
    </row>
    <row r="126" spans="1:81" x14ac:dyDescent="0.4">
      <c r="A126" s="132"/>
      <c r="B126" s="210" t="s">
        <v>328</v>
      </c>
      <c r="C126" s="208"/>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f t="shared" ref="AH126:CC126" si="16">AH125-AH96-AH123-AH86-AH103</f>
        <v>8910.0543624361962</v>
      </c>
      <c r="AI126" s="107">
        <f t="shared" si="16"/>
        <v>10306.816809165881</v>
      </c>
      <c r="AJ126" s="107">
        <f t="shared" si="16"/>
        <v>12313.740307095462</v>
      </c>
      <c r="AK126" s="107">
        <f t="shared" si="16"/>
        <v>14493.238721276106</v>
      </c>
      <c r="AL126" s="107">
        <f t="shared" si="16"/>
        <v>16239.318895258504</v>
      </c>
      <c r="AM126" s="107">
        <f t="shared" si="16"/>
        <v>17595.902157313605</v>
      </c>
      <c r="AN126" s="107">
        <f t="shared" si="16"/>
        <v>18637.940530623233</v>
      </c>
      <c r="AO126" s="107">
        <f t="shared" si="16"/>
        <v>20344.244861138341</v>
      </c>
      <c r="AP126" s="107">
        <f t="shared" si="16"/>
        <v>21827.393655278738</v>
      </c>
      <c r="AQ126" s="107">
        <f t="shared" si="16"/>
        <v>23018.209763317805</v>
      </c>
      <c r="AR126" s="107">
        <f t="shared" si="16"/>
        <v>24111.016892964304</v>
      </c>
      <c r="AS126" s="107">
        <f t="shared" si="16"/>
        <v>26101.131256615958</v>
      </c>
      <c r="AT126" s="107">
        <f t="shared" si="16"/>
        <v>28882.238575136882</v>
      </c>
      <c r="AU126" s="107">
        <f t="shared" si="16"/>
        <v>32769.179029366183</v>
      </c>
      <c r="AV126" s="107">
        <f t="shared" si="16"/>
        <v>35520.090726400311</v>
      </c>
      <c r="AW126" s="107">
        <f t="shared" si="16"/>
        <v>38027.385195152179</v>
      </c>
      <c r="AX126" s="107">
        <f t="shared" si="16"/>
        <v>39174.223848013302</v>
      </c>
      <c r="AY126" s="107">
        <f t="shared" si="16"/>
        <v>41009.677420196043</v>
      </c>
      <c r="AZ126" s="107">
        <f t="shared" si="16"/>
        <v>43344.847705346641</v>
      </c>
      <c r="BA126" s="107">
        <f t="shared" si="16"/>
        <v>45296.79362283161</v>
      </c>
      <c r="BB126" s="107">
        <f t="shared" si="16"/>
        <v>47433.782529303186</v>
      </c>
      <c r="BC126" s="107">
        <f t="shared" si="16"/>
        <v>50591.433705644624</v>
      </c>
      <c r="BD126" s="107">
        <f t="shared" si="16"/>
        <v>53270.351131481977</v>
      </c>
      <c r="BE126" s="107">
        <f t="shared" si="16"/>
        <v>57415.151294864765</v>
      </c>
      <c r="BF126" s="107">
        <f t="shared" si="16"/>
        <v>60917.04115677801</v>
      </c>
      <c r="BG126" s="107">
        <f t="shared" si="16"/>
        <v>64096.181623095064</v>
      </c>
      <c r="BH126" s="107">
        <f t="shared" si="16"/>
        <v>68865.767916761979</v>
      </c>
      <c r="BI126" s="107">
        <f t="shared" si="16"/>
        <v>73094.220242091586</v>
      </c>
      <c r="BJ126" s="107">
        <f t="shared" si="16"/>
        <v>75442.196958720335</v>
      </c>
      <c r="BK126" s="107">
        <f t="shared" si="16"/>
        <v>80664.915636812802</v>
      </c>
      <c r="BL126" s="107">
        <f t="shared" si="16"/>
        <v>87690.903575046483</v>
      </c>
      <c r="BM126" s="107">
        <f t="shared" si="16"/>
        <v>93817.217961027331</v>
      </c>
      <c r="BN126" s="107">
        <f t="shared" si="16"/>
        <v>97481.017197801004</v>
      </c>
      <c r="BO126" s="107">
        <f t="shared" si="16"/>
        <v>101386.14626106553</v>
      </c>
      <c r="BP126" s="107">
        <f t="shared" si="16"/>
        <v>107133.80979268361</v>
      </c>
      <c r="BQ126" s="107">
        <f t="shared" si="16"/>
        <v>110080.18108297058</v>
      </c>
      <c r="BR126" s="107">
        <f t="shared" si="16"/>
        <v>113501.84827687684</v>
      </c>
      <c r="BS126" s="107">
        <f t="shared" si="16"/>
        <v>115751.67633639408</v>
      </c>
      <c r="BT126" s="107">
        <f t="shared" si="16"/>
        <v>117356.97324472443</v>
      </c>
      <c r="BU126" s="107">
        <f t="shared" si="16"/>
        <v>119220.89777698707</v>
      </c>
      <c r="BV126" s="107">
        <f t="shared" si="16"/>
        <v>121524.60048816846</v>
      </c>
      <c r="BW126" s="107">
        <f t="shared" si="16"/>
        <v>123741.37798758967</v>
      </c>
      <c r="BX126" s="107">
        <f t="shared" si="16"/>
        <v>125312.92014705685</v>
      </c>
      <c r="BY126" s="107">
        <f t="shared" si="16"/>
        <v>129755.47368601499</v>
      </c>
      <c r="BZ126" s="107">
        <f t="shared" si="16"/>
        <v>136661.94753223521</v>
      </c>
      <c r="CA126" s="107">
        <f t="shared" si="16"/>
        <v>142870.08772733132</v>
      </c>
      <c r="CB126" s="107">
        <f t="shared" si="16"/>
        <v>148134.47645502212</v>
      </c>
      <c r="CC126" s="108">
        <f t="shared" si="16"/>
        <v>154585.93450827425</v>
      </c>
    </row>
    <row r="127" spans="1:81" x14ac:dyDescent="0.4">
      <c r="A127" s="132"/>
      <c r="B127" s="210"/>
      <c r="C127" s="208"/>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8"/>
    </row>
    <row r="128" spans="1:81" s="93" customFormat="1" ht="26.25" customHeight="1" x14ac:dyDescent="0.4">
      <c r="A128" s="148"/>
      <c r="B128" s="93" t="s">
        <v>281</v>
      </c>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f t="shared" ref="AH128:CC128" si="17">SUM(AH16,AH75,AH125)</f>
        <v>15873</v>
      </c>
      <c r="AI128" s="214">
        <f t="shared" si="17"/>
        <v>18777.059999999998</v>
      </c>
      <c r="AJ128" s="214">
        <f t="shared" si="17"/>
        <v>22658.060000000005</v>
      </c>
      <c r="AK128" s="214">
        <f t="shared" si="17"/>
        <v>27698.309999999994</v>
      </c>
      <c r="AL128" s="214">
        <f t="shared" si="17"/>
        <v>31628.059999999998</v>
      </c>
      <c r="AM128" s="214">
        <f t="shared" si="17"/>
        <v>35332.06</v>
      </c>
      <c r="AN128" s="214">
        <f t="shared" si="17"/>
        <v>38251.06</v>
      </c>
      <c r="AO128" s="214">
        <f t="shared" si="17"/>
        <v>41768.06</v>
      </c>
      <c r="AP128" s="214">
        <f t="shared" si="17"/>
        <v>44917.658000000003</v>
      </c>
      <c r="AQ128" s="214">
        <f t="shared" si="17"/>
        <v>46700.744000000013</v>
      </c>
      <c r="AR128" s="214">
        <f t="shared" si="17"/>
        <v>47317.750509999991</v>
      </c>
      <c r="AS128" s="214">
        <f t="shared" si="17"/>
        <v>50314.249481000021</v>
      </c>
      <c r="AT128" s="214">
        <f t="shared" si="17"/>
        <v>56478.799715685047</v>
      </c>
      <c r="AU128" s="214">
        <f t="shared" si="17"/>
        <v>66302.888468443314</v>
      </c>
      <c r="AV128" s="214">
        <f t="shared" si="17"/>
        <v>75257.452000000019</v>
      </c>
      <c r="AW128" s="214">
        <f t="shared" si="17"/>
        <v>82437.565999999992</v>
      </c>
      <c r="AX128" s="214">
        <f t="shared" si="17"/>
        <v>84862.667213999957</v>
      </c>
      <c r="AY128" s="214">
        <f t="shared" si="17"/>
        <v>88710.819153041317</v>
      </c>
      <c r="AZ128" s="214">
        <f t="shared" si="17"/>
        <v>92217.949756999995</v>
      </c>
      <c r="BA128" s="214">
        <f t="shared" si="17"/>
        <v>93347.393757000013</v>
      </c>
      <c r="BB128" s="214">
        <f t="shared" si="17"/>
        <v>95565.317560038413</v>
      </c>
      <c r="BC128" s="214">
        <f t="shared" si="17"/>
        <v>99048.585242467729</v>
      </c>
      <c r="BD128" s="214">
        <f t="shared" si="17"/>
        <v>101373.84078511491</v>
      </c>
      <c r="BE128" s="214">
        <f t="shared" si="17"/>
        <v>106706.85189487549</v>
      </c>
      <c r="BF128" s="214">
        <f t="shared" si="17"/>
        <v>110302.29898003748</v>
      </c>
      <c r="BG128" s="214">
        <f t="shared" si="17"/>
        <v>105790.62308501701</v>
      </c>
      <c r="BH128" s="214">
        <f t="shared" si="17"/>
        <v>111092.55313748041</v>
      </c>
      <c r="BI128" s="214">
        <f t="shared" si="17"/>
        <v>115802.99954677367</v>
      </c>
      <c r="BJ128" s="214">
        <f t="shared" si="17"/>
        <v>119213.89655344037</v>
      </c>
      <c r="BK128" s="214">
        <f t="shared" si="17"/>
        <v>126242.2058628574</v>
      </c>
      <c r="BL128" s="214">
        <f t="shared" si="17"/>
        <v>135757.16542445359</v>
      </c>
      <c r="BM128" s="214">
        <f t="shared" si="17"/>
        <v>148004.0096905221</v>
      </c>
      <c r="BN128" s="214">
        <f t="shared" si="17"/>
        <v>153361.55516980353</v>
      </c>
      <c r="BO128" s="214">
        <f t="shared" si="17"/>
        <v>158960.44687856641</v>
      </c>
      <c r="BP128" s="214">
        <f t="shared" si="17"/>
        <v>166552.678932562</v>
      </c>
      <c r="BQ128" s="214">
        <f t="shared" si="17"/>
        <v>164132.18598876667</v>
      </c>
      <c r="BR128" s="214">
        <f t="shared" si="17"/>
        <v>168287.22403787507</v>
      </c>
      <c r="BS128" s="214">
        <f t="shared" si="17"/>
        <v>171799.50613092107</v>
      </c>
      <c r="BT128" s="214">
        <f t="shared" si="17"/>
        <v>173842.21980719003</v>
      </c>
      <c r="BU128" s="214">
        <f t="shared" si="17"/>
        <v>178059.97645169671</v>
      </c>
      <c r="BV128" s="214">
        <f t="shared" si="17"/>
        <v>183746.34168196606</v>
      </c>
      <c r="BW128" s="214">
        <f t="shared" si="17"/>
        <v>192414.99555961584</v>
      </c>
      <c r="BX128" s="214">
        <f t="shared" si="17"/>
        <v>212060.70502487832</v>
      </c>
      <c r="BY128" s="214">
        <f t="shared" si="17"/>
        <v>219230.49282134674</v>
      </c>
      <c r="BZ128" s="214">
        <f t="shared" si="17"/>
        <v>227039.92489152646</v>
      </c>
      <c r="CA128" s="214">
        <f t="shared" si="17"/>
        <v>236722.45942646079</v>
      </c>
      <c r="CB128" s="214">
        <f t="shared" si="17"/>
        <v>246888.58172766838</v>
      </c>
      <c r="CC128" s="215">
        <f t="shared" si="17"/>
        <v>259084.62908629997</v>
      </c>
    </row>
    <row r="129" spans="1:81" s="93" customFormat="1" x14ac:dyDescent="0.4">
      <c r="A129" s="148"/>
      <c r="B129" s="210" t="s">
        <v>328</v>
      </c>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f t="shared" ref="AH129:CC129" si="18">AH17+AH76+AH126</f>
        <v>13035.493736203656</v>
      </c>
      <c r="AI129" s="107">
        <f t="shared" si="18"/>
        <v>14785.979544000002</v>
      </c>
      <c r="AJ129" s="107">
        <f t="shared" si="18"/>
        <v>18172.17435384616</v>
      </c>
      <c r="AK129" s="107">
        <f t="shared" si="18"/>
        <v>22225.345469499993</v>
      </c>
      <c r="AL129" s="107">
        <f t="shared" si="18"/>
        <v>25399.593394250001</v>
      </c>
      <c r="AM129" s="107">
        <f t="shared" si="18"/>
        <v>28383.097434500003</v>
      </c>
      <c r="AN129" s="107">
        <f t="shared" si="18"/>
        <v>30608.289402249997</v>
      </c>
      <c r="AO129" s="107">
        <f t="shared" si="18"/>
        <v>33454.940287285703</v>
      </c>
      <c r="AP129" s="107">
        <f t="shared" si="18"/>
        <v>36123.082438933336</v>
      </c>
      <c r="AQ129" s="107">
        <f t="shared" si="18"/>
        <v>37497.110367000016</v>
      </c>
      <c r="AR129" s="107">
        <f t="shared" si="18"/>
        <v>38052.643556666662</v>
      </c>
      <c r="AS129" s="107">
        <f t="shared" si="18"/>
        <v>40288.146197666691</v>
      </c>
      <c r="AT129" s="107">
        <f t="shared" si="18"/>
        <v>45352.892408487969</v>
      </c>
      <c r="AU129" s="107">
        <f t="shared" si="18"/>
        <v>54175.377622418542</v>
      </c>
      <c r="AV129" s="107">
        <f t="shared" si="18"/>
        <v>60992.230401572655</v>
      </c>
      <c r="AW129" s="107">
        <f t="shared" si="18"/>
        <v>66634.910460896761</v>
      </c>
      <c r="AX129" s="107">
        <f t="shared" si="18"/>
        <v>68813.611171571567</v>
      </c>
      <c r="AY129" s="107">
        <f t="shared" si="18"/>
        <v>72136.307546470867</v>
      </c>
      <c r="AZ129" s="107">
        <f t="shared" si="18"/>
        <v>74930.906146652167</v>
      </c>
      <c r="BA129" s="107">
        <f t="shared" si="18"/>
        <v>75904.389236404662</v>
      </c>
      <c r="BB129" s="107">
        <f t="shared" si="18"/>
        <v>77898.830406807276</v>
      </c>
      <c r="BC129" s="107">
        <f t="shared" si="18"/>
        <v>80756.783696130005</v>
      </c>
      <c r="BD129" s="107">
        <f t="shared" si="18"/>
        <v>83618.592638070215</v>
      </c>
      <c r="BE129" s="107">
        <f t="shared" si="18"/>
        <v>88466.203877447493</v>
      </c>
      <c r="BF129" s="107">
        <f t="shared" si="18"/>
        <v>93447.403868416775</v>
      </c>
      <c r="BG129" s="107">
        <f t="shared" si="18"/>
        <v>97839.551306729409</v>
      </c>
      <c r="BH129" s="107">
        <f t="shared" si="18"/>
        <v>103679.22317456207</v>
      </c>
      <c r="BI129" s="107">
        <f t="shared" si="18"/>
        <v>109018.21340647362</v>
      </c>
      <c r="BJ129" s="107">
        <f t="shared" si="18"/>
        <v>112722.80323747847</v>
      </c>
      <c r="BK129" s="107">
        <f t="shared" si="18"/>
        <v>119968.26969037394</v>
      </c>
      <c r="BL129" s="107">
        <f t="shared" si="18"/>
        <v>129539.37316672162</v>
      </c>
      <c r="BM129" s="107">
        <f t="shared" si="18"/>
        <v>141880.50977105653</v>
      </c>
      <c r="BN129" s="107">
        <f t="shared" si="18"/>
        <v>147225.42919675511</v>
      </c>
      <c r="BO129" s="107">
        <f t="shared" si="18"/>
        <v>153003.82488042931</v>
      </c>
      <c r="BP129" s="107">
        <f t="shared" si="18"/>
        <v>160752.45760790445</v>
      </c>
      <c r="BQ129" s="107">
        <f t="shared" si="18"/>
        <v>163353.61596870419</v>
      </c>
      <c r="BR129" s="107">
        <f t="shared" si="18"/>
        <v>167555.79332409249</v>
      </c>
      <c r="BS129" s="107">
        <f t="shared" si="18"/>
        <v>171097.53154670878</v>
      </c>
      <c r="BT129" s="107">
        <f t="shared" si="18"/>
        <v>173155.49443806687</v>
      </c>
      <c r="BU129" s="107">
        <f t="shared" si="18"/>
        <v>177362.61575007741</v>
      </c>
      <c r="BV129" s="107">
        <f t="shared" si="18"/>
        <v>183245.66029544262</v>
      </c>
      <c r="BW129" s="107">
        <f t="shared" si="18"/>
        <v>192144.291211923</v>
      </c>
      <c r="BX129" s="107">
        <f t="shared" si="18"/>
        <v>212047.00415571319</v>
      </c>
      <c r="BY129" s="107">
        <f t="shared" si="18"/>
        <v>219223.94277746163</v>
      </c>
      <c r="BZ129" s="107">
        <f t="shared" si="18"/>
        <v>227036.00452793521</v>
      </c>
      <c r="CA129" s="107">
        <f t="shared" si="18"/>
        <v>236720.19721865104</v>
      </c>
      <c r="CB129" s="107">
        <f t="shared" si="18"/>
        <v>246887.25792357029</v>
      </c>
      <c r="CC129" s="108">
        <f t="shared" si="18"/>
        <v>259084.13153478538</v>
      </c>
    </row>
    <row r="130" spans="1:81" x14ac:dyDescent="0.4">
      <c r="A130" s="132"/>
      <c r="B130" s="93"/>
      <c r="BX130" s="55"/>
      <c r="BY130" s="55"/>
      <c r="BZ130" s="55"/>
      <c r="CA130" s="55"/>
      <c r="CB130" s="55"/>
      <c r="CC130" s="56"/>
    </row>
    <row r="131" spans="1:81" x14ac:dyDescent="0.4">
      <c r="A131" s="132"/>
      <c r="B131" s="93"/>
      <c r="BX131" s="55"/>
      <c r="BY131" s="55"/>
      <c r="BZ131" s="55"/>
      <c r="CA131" s="55"/>
      <c r="CB131" s="55"/>
      <c r="CC131" s="56"/>
    </row>
    <row r="132" spans="1:81" x14ac:dyDescent="0.4">
      <c r="A132" s="132"/>
      <c r="B132" s="216" t="s">
        <v>282</v>
      </c>
      <c r="C132" s="93"/>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f t="shared" ref="AH132:CC132" si="19">SUM(AH133:AH135)</f>
        <v>10388.879900230371</v>
      </c>
      <c r="AI132" s="107">
        <f t="shared" si="19"/>
        <v>11853.654573175816</v>
      </c>
      <c r="AJ132" s="107">
        <f t="shared" si="19"/>
        <v>14434.629894749283</v>
      </c>
      <c r="AK132" s="107">
        <f t="shared" si="19"/>
        <v>16752.337110190223</v>
      </c>
      <c r="AL132" s="107">
        <f t="shared" si="19"/>
        <v>18081.385853892803</v>
      </c>
      <c r="AM132" s="107">
        <f t="shared" si="19"/>
        <v>19644.513120148771</v>
      </c>
      <c r="AN132" s="107">
        <f t="shared" si="19"/>
        <v>20671.692908045577</v>
      </c>
      <c r="AO132" s="107">
        <f t="shared" si="19"/>
        <v>22208.358452828114</v>
      </c>
      <c r="AP132" s="107">
        <f t="shared" si="19"/>
        <v>23945.64514432595</v>
      </c>
      <c r="AQ132" s="107">
        <f t="shared" si="19"/>
        <v>25015.883800172873</v>
      </c>
      <c r="AR132" s="107">
        <f t="shared" si="19"/>
        <v>25553.89497266151</v>
      </c>
      <c r="AS132" s="107">
        <f t="shared" si="19"/>
        <v>27107.475660732296</v>
      </c>
      <c r="AT132" s="107">
        <f t="shared" si="19"/>
        <v>29770.144131865367</v>
      </c>
      <c r="AU132" s="107">
        <f t="shared" si="19"/>
        <v>34315.742515193255</v>
      </c>
      <c r="AV132" s="107">
        <f t="shared" si="19"/>
        <v>36264.044215834874</v>
      </c>
      <c r="AW132" s="107">
        <f t="shared" si="19"/>
        <v>38365.543113073742</v>
      </c>
      <c r="AX132" s="107">
        <f t="shared" si="19"/>
        <v>38576.419521328957</v>
      </c>
      <c r="AY132" s="107">
        <f t="shared" si="19"/>
        <v>39629.685811731513</v>
      </c>
      <c r="AZ132" s="107">
        <f t="shared" si="19"/>
        <v>41289.772131563492</v>
      </c>
      <c r="BA132" s="107">
        <f t="shared" si="19"/>
        <v>42451.780116945505</v>
      </c>
      <c r="BB132" s="107">
        <f t="shared" si="19"/>
        <v>44587.460743090007</v>
      </c>
      <c r="BC132" s="107">
        <f t="shared" si="19"/>
        <v>46723.585469140511</v>
      </c>
      <c r="BD132" s="107">
        <f t="shared" si="19"/>
        <v>47793.686999999998</v>
      </c>
      <c r="BE132" s="107">
        <f t="shared" si="19"/>
        <v>51093.595998929348</v>
      </c>
      <c r="BF132" s="107">
        <f t="shared" si="19"/>
        <v>53686.528709614708</v>
      </c>
      <c r="BG132" s="107">
        <f t="shared" si="19"/>
        <v>56079.337540435692</v>
      </c>
      <c r="BH132" s="107">
        <f t="shared" si="19"/>
        <v>58408.538999999997</v>
      </c>
      <c r="BI132" s="107">
        <f t="shared" si="19"/>
        <v>60914.807692682676</v>
      </c>
      <c r="BJ132" s="107">
        <f t="shared" si="19"/>
        <v>63129.216045855108</v>
      </c>
      <c r="BK132" s="107">
        <f t="shared" si="19"/>
        <v>67411.978362963171</v>
      </c>
      <c r="BL132" s="107">
        <f t="shared" si="19"/>
        <v>72671.184816889436</v>
      </c>
      <c r="BM132" s="107">
        <f t="shared" si="19"/>
        <v>77814.820358342375</v>
      </c>
      <c r="BN132" s="107">
        <f t="shared" si="19"/>
        <v>80345.367492594727</v>
      </c>
      <c r="BO132" s="107">
        <f t="shared" si="19"/>
        <v>84501.883808506507</v>
      </c>
      <c r="BP132" s="107">
        <f t="shared" si="19"/>
        <v>89391.276039061704</v>
      </c>
      <c r="BQ132" s="107">
        <f t="shared" si="19"/>
        <v>91660.368819799987</v>
      </c>
      <c r="BR132" s="107">
        <f t="shared" si="19"/>
        <v>94520.993083800029</v>
      </c>
      <c r="BS132" s="107">
        <f t="shared" si="19"/>
        <v>97594.637879079994</v>
      </c>
      <c r="BT132" s="107">
        <f t="shared" si="19"/>
        <v>99876.345809219929</v>
      </c>
      <c r="BU132" s="107">
        <f t="shared" si="19"/>
        <v>102022.63289946769</v>
      </c>
      <c r="BV132" s="107">
        <f t="shared" si="19"/>
        <v>104790.46798266</v>
      </c>
      <c r="BW132" s="107">
        <f t="shared" si="19"/>
        <v>106869.46924337628</v>
      </c>
      <c r="BX132" s="107">
        <f t="shared" si="19"/>
        <v>109842.25682399728</v>
      </c>
      <c r="BY132" s="107">
        <f t="shared" si="19"/>
        <v>113620.09586198394</v>
      </c>
      <c r="BZ132" s="107">
        <f t="shared" si="19"/>
        <v>120145.94761383739</v>
      </c>
      <c r="CA132" s="107">
        <f t="shared" si="19"/>
        <v>126181.69473630957</v>
      </c>
      <c r="CB132" s="107">
        <f t="shared" si="19"/>
        <v>131605.13462770541</v>
      </c>
      <c r="CC132" s="108">
        <f t="shared" si="19"/>
        <v>137612.22888837926</v>
      </c>
    </row>
    <row r="133" spans="1:81" x14ac:dyDescent="0.4">
      <c r="A133" s="132"/>
      <c r="B133" s="13" t="s">
        <v>361</v>
      </c>
      <c r="AH133" s="55">
        <f t="shared" ref="AH133:CC133" si="20">SUMIF($C$6:$C$15,"(C)",AH$6:AH$15)</f>
        <v>2</v>
      </c>
      <c r="AI133" s="55">
        <f t="shared" si="20"/>
        <v>2</v>
      </c>
      <c r="AJ133" s="55">
        <f t="shared" si="20"/>
        <v>2</v>
      </c>
      <c r="AK133" s="55">
        <f t="shared" si="20"/>
        <v>2</v>
      </c>
      <c r="AL133" s="55">
        <f t="shared" si="20"/>
        <v>2</v>
      </c>
      <c r="AM133" s="55">
        <f t="shared" si="20"/>
        <v>2</v>
      </c>
      <c r="AN133" s="55">
        <f t="shared" si="20"/>
        <v>2</v>
      </c>
      <c r="AO133" s="55">
        <f t="shared" si="20"/>
        <v>1</v>
      </c>
      <c r="AP133" s="55">
        <f t="shared" si="20"/>
        <v>2</v>
      </c>
      <c r="AQ133" s="55">
        <f t="shared" si="20"/>
        <v>1.4339999999999999</v>
      </c>
      <c r="AR133" s="55">
        <f t="shared" si="20"/>
        <v>1.3520000000000001</v>
      </c>
      <c r="AS133" s="55">
        <f t="shared" si="20"/>
        <v>1.355</v>
      </c>
      <c r="AT133" s="55">
        <f t="shared" si="20"/>
        <v>1.5509999999999999</v>
      </c>
      <c r="AU133" s="55">
        <f t="shared" si="20"/>
        <v>1.4710000000000001</v>
      </c>
      <c r="AV133" s="55">
        <f t="shared" si="20"/>
        <v>2</v>
      </c>
      <c r="AW133" s="55">
        <f t="shared" si="20"/>
        <v>1</v>
      </c>
      <c r="AX133" s="55">
        <f t="shared" si="20"/>
        <v>1</v>
      </c>
      <c r="AY133" s="55">
        <f t="shared" si="20"/>
        <v>1.7210000000000001</v>
      </c>
      <c r="AZ133" s="55">
        <f t="shared" si="20"/>
        <v>1.496</v>
      </c>
      <c r="BA133" s="55">
        <f t="shared" si="20"/>
        <v>1.5720000000000001</v>
      </c>
      <c r="BB133" s="55">
        <f t="shared" si="20"/>
        <v>1.7769999999999999</v>
      </c>
      <c r="BC133" s="55">
        <f t="shared" si="20"/>
        <v>1.359</v>
      </c>
      <c r="BD133" s="55">
        <f t="shared" si="20"/>
        <v>1.452</v>
      </c>
      <c r="BE133" s="55">
        <f t="shared" si="20"/>
        <v>1.6164412184601897</v>
      </c>
      <c r="BF133" s="55">
        <f t="shared" si="20"/>
        <v>1.6007503600000001</v>
      </c>
      <c r="BG133" s="55">
        <f t="shared" si="20"/>
        <v>0</v>
      </c>
      <c r="BH133" s="55">
        <f t="shared" si="20"/>
        <v>0</v>
      </c>
      <c r="BI133" s="55">
        <f t="shared" si="20"/>
        <v>0</v>
      </c>
      <c r="BJ133" s="55">
        <f t="shared" si="20"/>
        <v>0</v>
      </c>
      <c r="BK133" s="55">
        <f t="shared" si="20"/>
        <v>0</v>
      </c>
      <c r="BL133" s="55">
        <f t="shared" si="20"/>
        <v>0</v>
      </c>
      <c r="BM133" s="55">
        <f t="shared" si="20"/>
        <v>0</v>
      </c>
      <c r="BN133" s="55">
        <f t="shared" si="20"/>
        <v>0</v>
      </c>
      <c r="BO133" s="55">
        <f t="shared" si="20"/>
        <v>0</v>
      </c>
      <c r="BP133" s="55">
        <f t="shared" si="20"/>
        <v>0</v>
      </c>
      <c r="BQ133" s="55">
        <f t="shared" si="20"/>
        <v>0</v>
      </c>
      <c r="BR133" s="55">
        <f t="shared" si="20"/>
        <v>0</v>
      </c>
      <c r="BS133" s="55">
        <f t="shared" si="20"/>
        <v>0</v>
      </c>
      <c r="BT133" s="55">
        <f t="shared" si="20"/>
        <v>0</v>
      </c>
      <c r="BU133" s="55">
        <f t="shared" si="20"/>
        <v>0</v>
      </c>
      <c r="BV133" s="55">
        <f t="shared" si="20"/>
        <v>0</v>
      </c>
      <c r="BW133" s="55">
        <f t="shared" si="20"/>
        <v>0</v>
      </c>
      <c r="BX133" s="55">
        <f t="shared" si="20"/>
        <v>0</v>
      </c>
      <c r="BY133" s="55">
        <f t="shared" si="20"/>
        <v>0</v>
      </c>
      <c r="BZ133" s="55">
        <f t="shared" si="20"/>
        <v>0</v>
      </c>
      <c r="CA133" s="55">
        <f t="shared" si="20"/>
        <v>0</v>
      </c>
      <c r="CB133" s="55">
        <f t="shared" si="20"/>
        <v>0</v>
      </c>
      <c r="CC133" s="56">
        <f t="shared" si="20"/>
        <v>0</v>
      </c>
    </row>
    <row r="134" spans="1:81" x14ac:dyDescent="0.4">
      <c r="A134" s="132"/>
      <c r="B134" s="13" t="s">
        <v>362</v>
      </c>
      <c r="AH134" s="55">
        <f t="shared" ref="AH134:CC134" si="21">SUMIF($C$20:$C$74,"(C)",AH$20:AH$74)</f>
        <v>2651.076278646884</v>
      </c>
      <c r="AI134" s="55">
        <f t="shared" si="21"/>
        <v>2852.3446854813037</v>
      </c>
      <c r="AJ134" s="55">
        <f t="shared" si="21"/>
        <v>3711.415471538477</v>
      </c>
      <c r="AK134" s="55">
        <f t="shared" si="21"/>
        <v>4418.0277771465462</v>
      </c>
      <c r="AL134" s="55">
        <f t="shared" si="21"/>
        <v>4325.3145182244098</v>
      </c>
      <c r="AM134" s="55">
        <f t="shared" si="21"/>
        <v>4814.9797626249838</v>
      </c>
      <c r="AN134" s="55">
        <f t="shared" si="21"/>
        <v>5185.1534280924789</v>
      </c>
      <c r="AO134" s="55">
        <f t="shared" si="21"/>
        <v>5400.4440112558086</v>
      </c>
      <c r="AP134" s="55">
        <f t="shared" si="21"/>
        <v>5938.6516065688247</v>
      </c>
      <c r="AQ134" s="55">
        <f t="shared" si="21"/>
        <v>6057.8194973267928</v>
      </c>
      <c r="AR134" s="55">
        <f t="shared" si="21"/>
        <v>6094.9821751673235</v>
      </c>
      <c r="AS134" s="55">
        <f t="shared" si="21"/>
        <v>6174.5857717043737</v>
      </c>
      <c r="AT134" s="55">
        <f t="shared" si="21"/>
        <v>6843.0760420886736</v>
      </c>
      <c r="AU134" s="55">
        <f t="shared" si="21"/>
        <v>8509.9307886333063</v>
      </c>
      <c r="AV134" s="55">
        <f t="shared" si="21"/>
        <v>9283.2599712298979</v>
      </c>
      <c r="AW134" s="55">
        <f t="shared" si="21"/>
        <v>9892.5437062213678</v>
      </c>
      <c r="AX134" s="55">
        <f t="shared" si="21"/>
        <v>9544.3677035098117</v>
      </c>
      <c r="AY134" s="55">
        <f t="shared" si="21"/>
        <v>9376.563136356137</v>
      </c>
      <c r="AZ134" s="55">
        <f t="shared" si="21"/>
        <v>9013.7413929836512</v>
      </c>
      <c r="BA134" s="55">
        <f t="shared" si="21"/>
        <v>8630.696212062634</v>
      </c>
      <c r="BB134" s="55">
        <f t="shared" si="21"/>
        <v>8752.2463296932383</v>
      </c>
      <c r="BC134" s="55">
        <f t="shared" si="21"/>
        <v>8700.1563030952166</v>
      </c>
      <c r="BD134" s="55">
        <f t="shared" si="21"/>
        <v>8835.6400881418704</v>
      </c>
      <c r="BE134" s="55">
        <f t="shared" si="21"/>
        <v>8954.5982241558777</v>
      </c>
      <c r="BF134" s="55">
        <f t="shared" si="21"/>
        <v>9097.3115964531808</v>
      </c>
      <c r="BG134" s="55">
        <f t="shared" si="21"/>
        <v>9358.233060323786</v>
      </c>
      <c r="BH134" s="55">
        <f t="shared" si="21"/>
        <v>9395.4712521245001</v>
      </c>
      <c r="BI134" s="55">
        <f t="shared" si="21"/>
        <v>9288.8937029259232</v>
      </c>
      <c r="BJ134" s="55">
        <f t="shared" si="21"/>
        <v>9275.5880794613622</v>
      </c>
      <c r="BK134" s="55">
        <f t="shared" si="21"/>
        <v>9651.6146248786426</v>
      </c>
      <c r="BL134" s="55">
        <f t="shared" si="21"/>
        <v>10233.799141066349</v>
      </c>
      <c r="BM134" s="55">
        <f t="shared" si="21"/>
        <v>10793.692672407624</v>
      </c>
      <c r="BN134" s="55">
        <f t="shared" si="21"/>
        <v>10397.475696598587</v>
      </c>
      <c r="BO134" s="55">
        <f t="shared" si="21"/>
        <v>10248.069363793458</v>
      </c>
      <c r="BP134" s="55">
        <f t="shared" si="21"/>
        <v>9503.5136421629286</v>
      </c>
      <c r="BQ134" s="55">
        <f t="shared" si="21"/>
        <v>8502.1019184335473</v>
      </c>
      <c r="BR134" s="55">
        <f t="shared" si="21"/>
        <v>7954.5915095669216</v>
      </c>
      <c r="BS134" s="55">
        <f t="shared" si="21"/>
        <v>8182.5346713656854</v>
      </c>
      <c r="BT134" s="55">
        <f t="shared" si="21"/>
        <v>8262.1094330314845</v>
      </c>
      <c r="BU134" s="55">
        <f t="shared" si="21"/>
        <v>8194.2424782962062</v>
      </c>
      <c r="BV134" s="55">
        <f t="shared" si="21"/>
        <v>8030.0795307311428</v>
      </c>
      <c r="BW134" s="55">
        <f t="shared" si="21"/>
        <v>8062.3332241466787</v>
      </c>
      <c r="BX134" s="55">
        <f t="shared" si="21"/>
        <v>8675.2616348096344</v>
      </c>
      <c r="BY134" s="55">
        <f t="shared" si="21"/>
        <v>8471.1606013192177</v>
      </c>
      <c r="BZ134" s="55">
        <f t="shared" si="21"/>
        <v>8535.2082072892372</v>
      </c>
      <c r="CA134" s="55">
        <f t="shared" si="21"/>
        <v>8631.4712290599382</v>
      </c>
      <c r="CB134" s="55">
        <f t="shared" si="21"/>
        <v>8647.6609926026777</v>
      </c>
      <c r="CC134" s="56">
        <f t="shared" si="21"/>
        <v>8603.4461970829452</v>
      </c>
    </row>
    <row r="135" spans="1:81" s="67" customFormat="1" x14ac:dyDescent="0.4">
      <c r="A135" s="132"/>
      <c r="B135" s="67" t="s">
        <v>363</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55">
        <f t="shared" ref="AH135:CC135" si="22">SUMIF($C$79:$C$124,"(C)",AH$79:AH$124)</f>
        <v>7735.8036215834863</v>
      </c>
      <c r="AI135" s="55">
        <f t="shared" si="22"/>
        <v>8999.3098876945132</v>
      </c>
      <c r="AJ135" s="55">
        <f t="shared" si="22"/>
        <v>10721.214423210806</v>
      </c>
      <c r="AK135" s="55">
        <f t="shared" si="22"/>
        <v>12332.309333043677</v>
      </c>
      <c r="AL135" s="55">
        <f t="shared" si="22"/>
        <v>13754.071335668395</v>
      </c>
      <c r="AM135" s="55">
        <f t="shared" si="22"/>
        <v>14827.533357523787</v>
      </c>
      <c r="AN135" s="55">
        <f t="shared" si="22"/>
        <v>15484.539479953099</v>
      </c>
      <c r="AO135" s="55">
        <f t="shared" si="22"/>
        <v>16806.914441572306</v>
      </c>
      <c r="AP135" s="55">
        <f t="shared" si="22"/>
        <v>18004.993537757127</v>
      </c>
      <c r="AQ135" s="55">
        <f t="shared" si="22"/>
        <v>18956.630302846079</v>
      </c>
      <c r="AR135" s="55">
        <f t="shared" si="22"/>
        <v>19457.560797494189</v>
      </c>
      <c r="AS135" s="55">
        <f t="shared" si="22"/>
        <v>20931.534889027924</v>
      </c>
      <c r="AT135" s="55">
        <f t="shared" si="22"/>
        <v>22925.517089776691</v>
      </c>
      <c r="AU135" s="55">
        <f t="shared" si="22"/>
        <v>25804.340726559953</v>
      </c>
      <c r="AV135" s="55">
        <f t="shared" si="22"/>
        <v>26978.784244604973</v>
      </c>
      <c r="AW135" s="55">
        <f t="shared" si="22"/>
        <v>28471.99940685237</v>
      </c>
      <c r="AX135" s="55">
        <f t="shared" si="22"/>
        <v>29031.051817819145</v>
      </c>
      <c r="AY135" s="55">
        <f t="shared" si="22"/>
        <v>30251.401675375375</v>
      </c>
      <c r="AZ135" s="55">
        <f t="shared" si="22"/>
        <v>32274.534738579841</v>
      </c>
      <c r="BA135" s="55">
        <f t="shared" si="22"/>
        <v>33819.511904882871</v>
      </c>
      <c r="BB135" s="55">
        <f t="shared" si="22"/>
        <v>35833.437413396765</v>
      </c>
      <c r="BC135" s="55">
        <f t="shared" si="22"/>
        <v>38022.070166045298</v>
      </c>
      <c r="BD135" s="55">
        <f t="shared" si="22"/>
        <v>38956.594911858127</v>
      </c>
      <c r="BE135" s="55">
        <f t="shared" si="22"/>
        <v>42137.381333555008</v>
      </c>
      <c r="BF135" s="55">
        <f t="shared" si="22"/>
        <v>44587.616362801527</v>
      </c>
      <c r="BG135" s="55">
        <f t="shared" si="22"/>
        <v>46721.104480111906</v>
      </c>
      <c r="BH135" s="55">
        <f t="shared" si="22"/>
        <v>49013.067747875495</v>
      </c>
      <c r="BI135" s="55">
        <f t="shared" si="22"/>
        <v>51625.913989756751</v>
      </c>
      <c r="BJ135" s="55">
        <f t="shared" si="22"/>
        <v>53853.627966393746</v>
      </c>
      <c r="BK135" s="55">
        <f t="shared" si="22"/>
        <v>57760.363738084532</v>
      </c>
      <c r="BL135" s="55">
        <f t="shared" si="22"/>
        <v>62437.385675823083</v>
      </c>
      <c r="BM135" s="55">
        <f t="shared" si="22"/>
        <v>67021.127685934756</v>
      </c>
      <c r="BN135" s="55">
        <f t="shared" si="22"/>
        <v>69947.89179599614</v>
      </c>
      <c r="BO135" s="55">
        <f t="shared" si="22"/>
        <v>74253.814444713047</v>
      </c>
      <c r="BP135" s="55">
        <f t="shared" si="22"/>
        <v>79887.762396898775</v>
      </c>
      <c r="BQ135" s="55">
        <f t="shared" si="22"/>
        <v>83158.266901366442</v>
      </c>
      <c r="BR135" s="55">
        <f t="shared" si="22"/>
        <v>86566.40157423311</v>
      </c>
      <c r="BS135" s="55">
        <f t="shared" si="22"/>
        <v>89412.103207714303</v>
      </c>
      <c r="BT135" s="55">
        <f t="shared" si="22"/>
        <v>91614.236376188448</v>
      </c>
      <c r="BU135" s="55">
        <f t="shared" si="22"/>
        <v>93828.390421171483</v>
      </c>
      <c r="BV135" s="55">
        <f t="shared" si="22"/>
        <v>96760.388451928855</v>
      </c>
      <c r="BW135" s="55">
        <f t="shared" si="22"/>
        <v>98807.136019229598</v>
      </c>
      <c r="BX135" s="55">
        <f t="shared" si="22"/>
        <v>101166.99518918764</v>
      </c>
      <c r="BY135" s="55">
        <f t="shared" si="22"/>
        <v>105148.93526066472</v>
      </c>
      <c r="BZ135" s="55">
        <f t="shared" si="22"/>
        <v>111610.73940654815</v>
      </c>
      <c r="CA135" s="55">
        <f t="shared" si="22"/>
        <v>117550.22350724963</v>
      </c>
      <c r="CB135" s="55">
        <f t="shared" si="22"/>
        <v>122957.47363510272</v>
      </c>
      <c r="CC135" s="56">
        <f t="shared" si="22"/>
        <v>129008.78269129631</v>
      </c>
    </row>
    <row r="136" spans="1:81" ht="24.75" customHeight="1" x14ac:dyDescent="0.4">
      <c r="A136" s="132"/>
      <c r="B136" s="216" t="s">
        <v>283</v>
      </c>
      <c r="C136" s="93"/>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107">
        <f t="shared" ref="AH136:CC136" si="23">SUM(AH137:AH139)</f>
        <v>2763.1200997696296</v>
      </c>
      <c r="AI136" s="107">
        <f t="shared" si="23"/>
        <v>3023.3454268241831</v>
      </c>
      <c r="AJ136" s="107">
        <f t="shared" si="23"/>
        <v>3924.3701052507167</v>
      </c>
      <c r="AK136" s="107">
        <f t="shared" si="23"/>
        <v>5967.912889809777</v>
      </c>
      <c r="AL136" s="107">
        <f t="shared" si="23"/>
        <v>8045.6141461071948</v>
      </c>
      <c r="AM136" s="107">
        <f t="shared" si="23"/>
        <v>9602.4868798512271</v>
      </c>
      <c r="AN136" s="107">
        <f t="shared" si="23"/>
        <v>10974.307091954423</v>
      </c>
      <c r="AO136" s="107">
        <f t="shared" si="23"/>
        <v>12471.641547171886</v>
      </c>
      <c r="AP136" s="107">
        <f t="shared" si="23"/>
        <v>13487.952855674048</v>
      </c>
      <c r="AQ136" s="107">
        <f t="shared" si="23"/>
        <v>13792.292199827129</v>
      </c>
      <c r="AR136" s="107">
        <f t="shared" si="23"/>
        <v>13732.304537338485</v>
      </c>
      <c r="AS136" s="107">
        <f t="shared" si="23"/>
        <v>14794.864820267703</v>
      </c>
      <c r="AT136" s="107">
        <f t="shared" si="23"/>
        <v>17535.838868134633</v>
      </c>
      <c r="AU136" s="107">
        <f t="shared" si="23"/>
        <v>21231.799384318474</v>
      </c>
      <c r="AV136" s="107">
        <f t="shared" si="23"/>
        <v>26582.72878416513</v>
      </c>
      <c r="AW136" s="107">
        <f t="shared" si="23"/>
        <v>30003.199886926264</v>
      </c>
      <c r="AX136" s="107">
        <f t="shared" si="23"/>
        <v>31587.357692671045</v>
      </c>
      <c r="AY136" s="107">
        <f t="shared" si="23"/>
        <v>32958.785814268485</v>
      </c>
      <c r="AZ136" s="107">
        <f t="shared" si="23"/>
        <v>33306.311625436501</v>
      </c>
      <c r="BA136" s="107">
        <f t="shared" si="23"/>
        <v>32308.341631054493</v>
      </c>
      <c r="BB136" s="107">
        <f t="shared" si="23"/>
        <v>31643.712091909994</v>
      </c>
      <c r="BC136" s="107">
        <f t="shared" si="23"/>
        <v>30887.316673327179</v>
      </c>
      <c r="BD136" s="107">
        <f t="shared" si="23"/>
        <v>29669.655453818166</v>
      </c>
      <c r="BE136" s="107">
        <f t="shared" si="23"/>
        <v>30918.086668030104</v>
      </c>
      <c r="BF136" s="107">
        <f t="shared" si="23"/>
        <v>32295.353709467585</v>
      </c>
      <c r="BG136" s="107">
        <f t="shared" si="23"/>
        <v>33353.048856553258</v>
      </c>
      <c r="BH136" s="107">
        <f t="shared" si="23"/>
        <v>35028.02304848042</v>
      </c>
      <c r="BI136" s="107">
        <f t="shared" si="23"/>
        <v>35716.781529642001</v>
      </c>
      <c r="BJ136" s="107">
        <f t="shared" si="23"/>
        <v>37172.236532855473</v>
      </c>
      <c r="BK136" s="107">
        <f t="shared" si="23"/>
        <v>38696.081911583096</v>
      </c>
      <c r="BL136" s="107">
        <f t="shared" si="23"/>
        <v>40966.842600689997</v>
      </c>
      <c r="BM136" s="107">
        <f t="shared" si="23"/>
        <v>46695.822820729991</v>
      </c>
      <c r="BN136" s="107">
        <f t="shared" si="23"/>
        <v>48764.863047781706</v>
      </c>
      <c r="BO136" s="107">
        <f t="shared" si="23"/>
        <v>49940.019439679818</v>
      </c>
      <c r="BP136" s="107">
        <f t="shared" si="23"/>
        <v>51405.95728604999</v>
      </c>
      <c r="BQ136" s="107">
        <f t="shared" si="23"/>
        <v>46170.92582462616</v>
      </c>
      <c r="BR136" s="107">
        <f t="shared" si="23"/>
        <v>45840.720174790004</v>
      </c>
      <c r="BS136" s="107">
        <f t="shared" si="23"/>
        <v>45405.656244279999</v>
      </c>
      <c r="BT136" s="107">
        <f t="shared" si="23"/>
        <v>44931.877995250019</v>
      </c>
      <c r="BU136" s="107">
        <f t="shared" si="23"/>
        <v>45555.270080459988</v>
      </c>
      <c r="BV136" s="107">
        <f t="shared" si="23"/>
        <v>47779.270845328399</v>
      </c>
      <c r="BW136" s="107">
        <f t="shared" si="23"/>
        <v>53341.281912869585</v>
      </c>
      <c r="BX136" s="107">
        <f t="shared" si="23"/>
        <v>71134.769244478492</v>
      </c>
      <c r="BY136" s="107">
        <f t="shared" si="23"/>
        <v>73331.611593959271</v>
      </c>
      <c r="BZ136" s="107">
        <f t="shared" si="23"/>
        <v>72721.484040819443</v>
      </c>
      <c r="CA136" s="107">
        <f t="shared" si="23"/>
        <v>74524.364482218167</v>
      </c>
      <c r="CB136" s="107">
        <f t="shared" si="23"/>
        <v>77642.045064871054</v>
      </c>
      <c r="CC136" s="108">
        <f t="shared" si="23"/>
        <v>81606.515028843525</v>
      </c>
    </row>
    <row r="137" spans="1:81" x14ac:dyDescent="0.4">
      <c r="A137" s="132"/>
      <c r="B137" s="13" t="s">
        <v>361</v>
      </c>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55">
        <f t="shared" ref="AH137:CC137" si="24">SUMIF($C$6:$C$15,"(IR)",AH$6:AH$15)</f>
        <v>302.01823076644666</v>
      </c>
      <c r="AI137" s="55">
        <f t="shared" si="24"/>
        <v>318.21378253061226</v>
      </c>
      <c r="AJ137" s="55">
        <f t="shared" si="24"/>
        <v>420.60307472527472</v>
      </c>
      <c r="AK137" s="55">
        <f t="shared" si="24"/>
        <v>602.62108648455603</v>
      </c>
      <c r="AL137" s="55">
        <f t="shared" si="24"/>
        <v>809.15470032469261</v>
      </c>
      <c r="AM137" s="55">
        <f t="shared" si="24"/>
        <v>952.39636798423032</v>
      </c>
      <c r="AN137" s="55">
        <f t="shared" si="24"/>
        <v>1091.5646076419214</v>
      </c>
      <c r="AO137" s="55">
        <f t="shared" si="24"/>
        <v>1245.0422902777204</v>
      </c>
      <c r="AP137" s="55">
        <f t="shared" si="24"/>
        <v>1335.8868061934998</v>
      </c>
      <c r="AQ137" s="55">
        <f t="shared" si="24"/>
        <v>1392.431437857246</v>
      </c>
      <c r="AR137" s="55">
        <f t="shared" si="24"/>
        <v>1537.0614486199247</v>
      </c>
      <c r="AS137" s="55">
        <f t="shared" si="24"/>
        <v>1663.4790332395776</v>
      </c>
      <c r="AT137" s="55">
        <f t="shared" si="24"/>
        <v>1892.0999472469014</v>
      </c>
      <c r="AU137" s="55">
        <f t="shared" si="24"/>
        <v>2458.9356917019627</v>
      </c>
      <c r="AV137" s="55">
        <f t="shared" si="24"/>
        <v>3105.5283891711924</v>
      </c>
      <c r="AW137" s="55">
        <f t="shared" si="24"/>
        <v>3512.9681201122448</v>
      </c>
      <c r="AX137" s="55">
        <f t="shared" si="24"/>
        <v>3534.6717169073422</v>
      </c>
      <c r="AY137" s="55">
        <f t="shared" si="24"/>
        <v>3616.687737189267</v>
      </c>
      <c r="AZ137" s="55">
        <f t="shared" si="24"/>
        <v>3674.272957114737</v>
      </c>
      <c r="BA137" s="55">
        <f t="shared" si="24"/>
        <v>3613.0018097053608</v>
      </c>
      <c r="BB137" s="55">
        <f t="shared" si="24"/>
        <v>3637.648998174292</v>
      </c>
      <c r="BC137" s="55">
        <f t="shared" si="24"/>
        <v>3631.3540657041844</v>
      </c>
      <c r="BD137" s="55">
        <f t="shared" si="24"/>
        <v>3250.3236298114498</v>
      </c>
      <c r="BE137" s="55">
        <f t="shared" si="24"/>
        <v>3609.067</v>
      </c>
      <c r="BF137" s="55">
        <f t="shared" si="24"/>
        <v>3944.8199999999997</v>
      </c>
      <c r="BG137" s="55">
        <f t="shared" si="24"/>
        <v>4008.7191253145888</v>
      </c>
      <c r="BH137" s="55">
        <f t="shared" si="24"/>
        <v>3420.8809999999999</v>
      </c>
      <c r="BI137" s="55">
        <f t="shared" si="24"/>
        <v>2550.1235653000672</v>
      </c>
      <c r="BJ137" s="55">
        <f t="shared" si="24"/>
        <v>2062.2246109618959</v>
      </c>
      <c r="BK137" s="55">
        <f t="shared" si="24"/>
        <v>1737.5119804834528</v>
      </c>
      <c r="BL137" s="55">
        <f t="shared" si="24"/>
        <v>1455.6900798477316</v>
      </c>
      <c r="BM137" s="55">
        <f t="shared" si="24"/>
        <v>876.97242974579706</v>
      </c>
      <c r="BN137" s="55">
        <f t="shared" si="24"/>
        <v>633.219714059539</v>
      </c>
      <c r="BO137" s="55">
        <f t="shared" si="24"/>
        <v>451.05771460709826</v>
      </c>
      <c r="BP137" s="55">
        <f t="shared" si="24"/>
        <v>292.27523465753882</v>
      </c>
      <c r="BQ137" s="55">
        <f t="shared" si="24"/>
        <v>172.17469324246855</v>
      </c>
      <c r="BR137" s="55">
        <f t="shared" si="24"/>
        <v>119.49141678258313</v>
      </c>
      <c r="BS137" s="55">
        <f t="shared" si="24"/>
        <v>80.22480311229458</v>
      </c>
      <c r="BT137" s="55">
        <f t="shared" si="24"/>
        <v>59.174369123155124</v>
      </c>
      <c r="BU137" s="55">
        <f t="shared" si="24"/>
        <v>42.607802019297836</v>
      </c>
      <c r="BV137" s="55">
        <f t="shared" si="24"/>
        <v>32.681386523429381</v>
      </c>
      <c r="BW137" s="55">
        <f t="shared" si="24"/>
        <v>17.657091692809477</v>
      </c>
      <c r="BX137" s="55">
        <f t="shared" si="24"/>
        <v>10.777682165121856</v>
      </c>
      <c r="BY137" s="55">
        <f t="shared" si="24"/>
        <v>6.5500438850929514</v>
      </c>
      <c r="BZ137" s="55">
        <f t="shared" si="24"/>
        <v>3.9203635912424146</v>
      </c>
      <c r="CA137" s="55">
        <f t="shared" si="24"/>
        <v>2.2622078097713514</v>
      </c>
      <c r="CB137" s="55">
        <f t="shared" si="24"/>
        <v>1.3238040981138131</v>
      </c>
      <c r="CC137" s="56">
        <f t="shared" si="24"/>
        <v>0.4975515146168149</v>
      </c>
    </row>
    <row r="138" spans="1:81" x14ac:dyDescent="0.4">
      <c r="A138" s="132"/>
      <c r="B138" s="13" t="s">
        <v>362</v>
      </c>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55">
        <f t="shared" ref="AH138:CC138" si="25">SUMIF($C$20:$C$74,"(IR)",AH$20:AH$74)</f>
        <v>1321.7847508922073</v>
      </c>
      <c r="AI138" s="55">
        <f t="shared" si="25"/>
        <v>1430.903972469388</v>
      </c>
      <c r="AJ138" s="55">
        <f t="shared" si="25"/>
        <v>1937.8141629670331</v>
      </c>
      <c r="AK138" s="55">
        <f t="shared" si="25"/>
        <v>3161.3514435154439</v>
      </c>
      <c r="AL138" s="55">
        <f t="shared" si="25"/>
        <v>4694.0032926753074</v>
      </c>
      <c r="AM138" s="55">
        <f t="shared" si="25"/>
        <v>5797.424411765769</v>
      </c>
      <c r="AN138" s="55">
        <f t="shared" si="25"/>
        <v>6580.4126113580787</v>
      </c>
      <c r="AO138" s="55">
        <f t="shared" si="25"/>
        <v>7477.9681002937086</v>
      </c>
      <c r="AP138" s="55">
        <f t="shared" si="25"/>
        <v>8064.3313104731669</v>
      </c>
      <c r="AQ138" s="55">
        <f t="shared" si="25"/>
        <v>8030.2034745556384</v>
      </c>
      <c r="AR138" s="55">
        <f t="shared" si="25"/>
        <v>7273.6904086331897</v>
      </c>
      <c r="AS138" s="55">
        <f t="shared" si="25"/>
        <v>7504.9067831130142</v>
      </c>
      <c r="AT138" s="55">
        <f t="shared" si="25"/>
        <v>9114.315522599707</v>
      </c>
      <c r="AU138" s="55">
        <f t="shared" si="25"/>
        <v>11830.210642809769</v>
      </c>
      <c r="AV138" s="55">
        <f t="shared" si="25"/>
        <v>15160.515701495475</v>
      </c>
      <c r="AW138" s="55">
        <f t="shared" si="25"/>
        <v>17250.641936221091</v>
      </c>
      <c r="AX138" s="55">
        <f t="shared" si="25"/>
        <v>18473.43343769549</v>
      </c>
      <c r="AY138" s="55">
        <f t="shared" si="25"/>
        <v>19770.916634923979</v>
      </c>
      <c r="AZ138" s="55">
        <f t="shared" si="25"/>
        <v>20170.922105157024</v>
      </c>
      <c r="BA138" s="55">
        <f t="shared" si="25"/>
        <v>19416.785297518876</v>
      </c>
      <c r="BB138" s="55">
        <f t="shared" si="25"/>
        <v>19010.884402873518</v>
      </c>
      <c r="BC138" s="55">
        <f t="shared" si="25"/>
        <v>18186.044059871223</v>
      </c>
      <c r="BD138" s="55">
        <f t="shared" si="25"/>
        <v>16912.025737109729</v>
      </c>
      <c r="BE138" s="55">
        <f t="shared" si="25"/>
        <v>17056.907867512287</v>
      </c>
      <c r="BF138" s="55">
        <f t="shared" si="25"/>
        <v>17702.627333533314</v>
      </c>
      <c r="BG138" s="55">
        <f t="shared" si="25"/>
        <v>18454.557481599055</v>
      </c>
      <c r="BH138" s="55">
        <f t="shared" si="25"/>
        <v>19226.977620149086</v>
      </c>
      <c r="BI138" s="55">
        <f t="shared" si="25"/>
        <v>20292.285617760459</v>
      </c>
      <c r="BJ138" s="55">
        <f t="shared" si="25"/>
        <v>21330.425753541815</v>
      </c>
      <c r="BK138" s="55">
        <f t="shared" si="25"/>
        <v>22578.524812971216</v>
      </c>
      <c r="BL138" s="55">
        <f t="shared" si="25"/>
        <v>23957.166854469571</v>
      </c>
      <c r="BM138" s="55">
        <f t="shared" si="25"/>
        <v>29456.395687177181</v>
      </c>
      <c r="BN138" s="55">
        <f t="shared" si="25"/>
        <v>31364.888402871529</v>
      </c>
      <c r="BO138" s="55">
        <f t="shared" si="25"/>
        <v>32858.969706620592</v>
      </c>
      <c r="BP138" s="55">
        <f t="shared" si="25"/>
        <v>34928.730993714402</v>
      </c>
      <c r="BQ138" s="55">
        <f t="shared" si="25"/>
        <v>32389.84850824967</v>
      </c>
      <c r="BR138" s="55">
        <f t="shared" si="25"/>
        <v>32544.211160496758</v>
      </c>
      <c r="BS138" s="55">
        <f t="shared" si="25"/>
        <v>32703.060613536225</v>
      </c>
      <c r="BT138" s="55">
        <f t="shared" si="25"/>
        <v>32863.182812162195</v>
      </c>
      <c r="BU138" s="55">
        <f t="shared" si="25"/>
        <v>33991.302763090229</v>
      </c>
      <c r="BV138" s="55">
        <f t="shared" si="25"/>
        <v>36733.341503546413</v>
      </c>
      <c r="BW138" s="55">
        <f t="shared" si="25"/>
        <v>42472.901591704031</v>
      </c>
      <c r="BX138" s="55">
        <f t="shared" si="25"/>
        <v>60239.779244986188</v>
      </c>
      <c r="BY138" s="55">
        <f t="shared" si="25"/>
        <v>62192.001924144177</v>
      </c>
      <c r="BZ138" s="55">
        <f t="shared" si="25"/>
        <v>61545.523450217734</v>
      </c>
      <c r="CA138" s="55">
        <f t="shared" si="25"/>
        <v>63387.036557691077</v>
      </c>
      <c r="CB138" s="55">
        <f t="shared" si="25"/>
        <v>66317.437402017284</v>
      </c>
      <c r="CC138" s="56">
        <f t="shared" si="25"/>
        <v>70257.160721391832</v>
      </c>
    </row>
    <row r="139" spans="1:81" x14ac:dyDescent="0.4">
      <c r="A139" s="132"/>
      <c r="B139" s="67" t="s">
        <v>363</v>
      </c>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55">
        <f t="shared" ref="AH139:CC139" si="26">SUMIF($C$79:$C$124,"(IR)",AH$79:AH$124)</f>
        <v>1139.3171181109758</v>
      </c>
      <c r="AI139" s="55">
        <f t="shared" si="26"/>
        <v>1274.2276718241828</v>
      </c>
      <c r="AJ139" s="55">
        <f t="shared" si="26"/>
        <v>1565.9528675584088</v>
      </c>
      <c r="AK139" s="55">
        <f t="shared" si="26"/>
        <v>2203.9403598097765</v>
      </c>
      <c r="AL139" s="55">
        <f t="shared" si="26"/>
        <v>2542.456153107195</v>
      </c>
      <c r="AM139" s="55">
        <f t="shared" si="26"/>
        <v>2852.6661001012285</v>
      </c>
      <c r="AN139" s="55">
        <f t="shared" si="26"/>
        <v>3302.3298729544231</v>
      </c>
      <c r="AO139" s="55">
        <f t="shared" si="26"/>
        <v>3748.631156600457</v>
      </c>
      <c r="AP139" s="55">
        <f t="shared" si="26"/>
        <v>4087.7347390073819</v>
      </c>
      <c r="AQ139" s="55">
        <f t="shared" si="26"/>
        <v>4369.6572874142439</v>
      </c>
      <c r="AR139" s="55">
        <f t="shared" si="26"/>
        <v>4921.5526800853704</v>
      </c>
      <c r="AS139" s="55">
        <f t="shared" si="26"/>
        <v>5626.4790039151112</v>
      </c>
      <c r="AT139" s="55">
        <f t="shared" si="26"/>
        <v>6529.4233982880269</v>
      </c>
      <c r="AU139" s="55">
        <f t="shared" si="26"/>
        <v>6942.6530498067441</v>
      </c>
      <c r="AV139" s="55">
        <f t="shared" si="26"/>
        <v>8316.6846934984642</v>
      </c>
      <c r="AW139" s="55">
        <f t="shared" si="26"/>
        <v>9239.5898305929295</v>
      </c>
      <c r="AX139" s="55">
        <f t="shared" si="26"/>
        <v>9579.2525380682109</v>
      </c>
      <c r="AY139" s="55">
        <f t="shared" si="26"/>
        <v>9571.1814421552444</v>
      </c>
      <c r="AZ139" s="55">
        <f t="shared" si="26"/>
        <v>9461.1165631647436</v>
      </c>
      <c r="BA139" s="55">
        <f t="shared" si="26"/>
        <v>9278.5545238302548</v>
      </c>
      <c r="BB139" s="55">
        <f t="shared" si="26"/>
        <v>8995.1786908621834</v>
      </c>
      <c r="BC139" s="55">
        <f t="shared" si="26"/>
        <v>9069.9185477517694</v>
      </c>
      <c r="BD139" s="55">
        <f t="shared" si="26"/>
        <v>9507.306086896986</v>
      </c>
      <c r="BE139" s="55">
        <f t="shared" si="26"/>
        <v>10252.111800517816</v>
      </c>
      <c r="BF139" s="55">
        <f t="shared" si="26"/>
        <v>10647.90637593427</v>
      </c>
      <c r="BG139" s="55">
        <f t="shared" si="26"/>
        <v>10889.772249639611</v>
      </c>
      <c r="BH139" s="55">
        <f t="shared" si="26"/>
        <v>12380.164428331336</v>
      </c>
      <c r="BI139" s="55">
        <f t="shared" si="26"/>
        <v>12874.372346581478</v>
      </c>
      <c r="BJ139" s="55">
        <f t="shared" si="26"/>
        <v>13779.58616835176</v>
      </c>
      <c r="BK139" s="55">
        <f t="shared" si="26"/>
        <v>14380.04511812843</v>
      </c>
      <c r="BL139" s="55">
        <f t="shared" si="26"/>
        <v>15553.985666372695</v>
      </c>
      <c r="BM139" s="55">
        <f t="shared" si="26"/>
        <v>16362.454703807014</v>
      </c>
      <c r="BN139" s="55">
        <f t="shared" si="26"/>
        <v>16766.754930850635</v>
      </c>
      <c r="BO139" s="55">
        <f t="shared" si="26"/>
        <v>16629.992018452122</v>
      </c>
      <c r="BP139" s="55">
        <f t="shared" si="26"/>
        <v>16184.951057678054</v>
      </c>
      <c r="BQ139" s="55">
        <f t="shared" si="26"/>
        <v>13608.902623134025</v>
      </c>
      <c r="BR139" s="55">
        <f t="shared" si="26"/>
        <v>13177.017597510659</v>
      </c>
      <c r="BS139" s="55">
        <f t="shared" si="26"/>
        <v>12622.370827631479</v>
      </c>
      <c r="BT139" s="55">
        <f t="shared" si="26"/>
        <v>12009.520813964671</v>
      </c>
      <c r="BU139" s="55">
        <f t="shared" si="26"/>
        <v>11521.359515350461</v>
      </c>
      <c r="BV139" s="55">
        <f t="shared" si="26"/>
        <v>11013.247955258559</v>
      </c>
      <c r="BW139" s="55">
        <f t="shared" si="26"/>
        <v>10850.723229472746</v>
      </c>
      <c r="BX139" s="55">
        <f t="shared" si="26"/>
        <v>10884.212317327187</v>
      </c>
      <c r="BY139" s="55">
        <f t="shared" si="26"/>
        <v>11133.059625930007</v>
      </c>
      <c r="BZ139" s="55">
        <f t="shared" si="26"/>
        <v>11172.04022701047</v>
      </c>
      <c r="CA139" s="55">
        <f t="shared" si="26"/>
        <v>11135.065716717327</v>
      </c>
      <c r="CB139" s="55">
        <f t="shared" si="26"/>
        <v>11323.283858755665</v>
      </c>
      <c r="CC139" s="56">
        <f t="shared" si="26"/>
        <v>11348.856755937066</v>
      </c>
    </row>
    <row r="140" spans="1:81" ht="24.75" customHeight="1" x14ac:dyDescent="0.4">
      <c r="A140" s="132"/>
      <c r="B140" s="216" t="s">
        <v>284</v>
      </c>
      <c r="C140" s="93"/>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f t="shared" ref="AH140:CC140" si="27">SUM(AH141:AH143)</f>
        <v>2721</v>
      </c>
      <c r="AI140" s="107">
        <f t="shared" si="27"/>
        <v>3900.06</v>
      </c>
      <c r="AJ140" s="107">
        <f t="shared" si="27"/>
        <v>4299.0600000000004</v>
      </c>
      <c r="AK140" s="107">
        <f t="shared" si="27"/>
        <v>4978.0599999999995</v>
      </c>
      <c r="AL140" s="107">
        <f t="shared" si="27"/>
        <v>5501.0599999999995</v>
      </c>
      <c r="AM140" s="107">
        <f t="shared" si="27"/>
        <v>6085.0599999999995</v>
      </c>
      <c r="AN140" s="107">
        <f t="shared" si="27"/>
        <v>6605.0599999999995</v>
      </c>
      <c r="AO140" s="107">
        <f t="shared" si="27"/>
        <v>7088.0599999999995</v>
      </c>
      <c r="AP140" s="107">
        <f t="shared" si="27"/>
        <v>7484.06</v>
      </c>
      <c r="AQ140" s="107">
        <f t="shared" si="27"/>
        <v>7892.5680000000002</v>
      </c>
      <c r="AR140" s="107">
        <f t="shared" si="27"/>
        <v>8031.5509999999995</v>
      </c>
      <c r="AS140" s="107">
        <f t="shared" si="27"/>
        <v>8411.9090000000015</v>
      </c>
      <c r="AT140" s="107">
        <f t="shared" si="27"/>
        <v>9172.8167156850413</v>
      </c>
      <c r="AU140" s="107">
        <f t="shared" si="27"/>
        <v>10755.346568931573</v>
      </c>
      <c r="AV140" s="107">
        <f t="shared" si="27"/>
        <v>12410.679000000004</v>
      </c>
      <c r="AW140" s="107">
        <f t="shared" si="27"/>
        <v>14068.823</v>
      </c>
      <c r="AX140" s="107">
        <f t="shared" si="27"/>
        <v>14698.89</v>
      </c>
      <c r="AY140" s="107">
        <f t="shared" si="27"/>
        <v>16122.347527041315</v>
      </c>
      <c r="AZ140" s="107">
        <f t="shared" si="27"/>
        <v>17621.866000000002</v>
      </c>
      <c r="BA140" s="107">
        <f t="shared" si="27"/>
        <v>18587.272009000008</v>
      </c>
      <c r="BB140" s="107">
        <f t="shared" si="27"/>
        <v>19334.14472503843</v>
      </c>
      <c r="BC140" s="107">
        <f t="shared" si="27"/>
        <v>21437.683100000013</v>
      </c>
      <c r="BD140" s="107">
        <f t="shared" si="27"/>
        <v>23910.498331296745</v>
      </c>
      <c r="BE140" s="107">
        <f t="shared" si="27"/>
        <v>24695.169227916082</v>
      </c>
      <c r="BF140" s="107">
        <f t="shared" si="27"/>
        <v>24320.416560955211</v>
      </c>
      <c r="BG140" s="107">
        <f t="shared" si="27"/>
        <v>16358.23668802809</v>
      </c>
      <c r="BH140" s="107">
        <f t="shared" si="27"/>
        <v>17655.991089000003</v>
      </c>
      <c r="BI140" s="107">
        <f t="shared" si="27"/>
        <v>19171.410324449</v>
      </c>
      <c r="BJ140" s="107">
        <f t="shared" si="27"/>
        <v>18912.443974729795</v>
      </c>
      <c r="BK140" s="107">
        <f t="shared" si="27"/>
        <v>20134.145588311138</v>
      </c>
      <c r="BL140" s="107">
        <f t="shared" si="27"/>
        <v>22119.138006874229</v>
      </c>
      <c r="BM140" s="107">
        <f t="shared" si="27"/>
        <v>23493.366511449785</v>
      </c>
      <c r="BN140" s="107">
        <f t="shared" si="27"/>
        <v>24251.32462942709</v>
      </c>
      <c r="BO140" s="107">
        <f t="shared" si="27"/>
        <v>24518.543630379987</v>
      </c>
      <c r="BP140" s="107">
        <f t="shared" si="27"/>
        <v>25755.445607450238</v>
      </c>
      <c r="BQ140" s="107">
        <f t="shared" si="27"/>
        <v>26300.891344340584</v>
      </c>
      <c r="BR140" s="107">
        <f t="shared" si="27"/>
        <v>27925.510779285047</v>
      </c>
      <c r="BS140" s="107">
        <f t="shared" si="27"/>
        <v>28799.212007561109</v>
      </c>
      <c r="BT140" s="107">
        <f t="shared" si="27"/>
        <v>29033.99600272008</v>
      </c>
      <c r="BU140" s="107">
        <f t="shared" si="27"/>
        <v>30482.073471769036</v>
      </c>
      <c r="BV140" s="107">
        <f t="shared" si="27"/>
        <v>31176.602853977653</v>
      </c>
      <c r="BW140" s="107">
        <f t="shared" si="27"/>
        <v>32204.244403370009</v>
      </c>
      <c r="BX140" s="107">
        <f t="shared" si="27"/>
        <v>31083.678956402538</v>
      </c>
      <c r="BY140" s="107">
        <f t="shared" si="27"/>
        <v>32278.785365403444</v>
      </c>
      <c r="BZ140" s="107">
        <f t="shared" si="27"/>
        <v>34172.493236869675</v>
      </c>
      <c r="CA140" s="107">
        <f t="shared" si="27"/>
        <v>36016.400207933126</v>
      </c>
      <c r="CB140" s="107">
        <f t="shared" si="27"/>
        <v>37641.402035092004</v>
      </c>
      <c r="CC140" s="108">
        <f t="shared" si="27"/>
        <v>39865.885169077301</v>
      </c>
    </row>
    <row r="141" spans="1:81" x14ac:dyDescent="0.4">
      <c r="A141" s="132"/>
      <c r="B141" s="13" t="s">
        <v>361</v>
      </c>
      <c r="AH141" s="55">
        <f t="shared" ref="AH141:CC141" si="28">SUMIF($C$6:$C$15,"(NC / NIR)",AH$6:AH$15)</f>
        <v>1836.2120090576486</v>
      </c>
      <c r="AI141" s="55">
        <f t="shared" si="28"/>
        <v>2875.1898291377083</v>
      </c>
      <c r="AJ141" s="55">
        <f t="shared" si="28"/>
        <v>3058.9992414056137</v>
      </c>
      <c r="AK141" s="55">
        <f t="shared" si="28"/>
        <v>3510.3424145390022</v>
      </c>
      <c r="AL141" s="55">
        <f t="shared" si="28"/>
        <v>3822.85954155132</v>
      </c>
      <c r="AM141" s="55">
        <f t="shared" si="28"/>
        <v>4173.6472729167699</v>
      </c>
      <c r="AN141" s="55">
        <f t="shared" si="28"/>
        <v>4480.0348862282062</v>
      </c>
      <c r="AO141" s="55">
        <f t="shared" si="28"/>
        <v>4695.675937329378</v>
      </c>
      <c r="AP141" s="55">
        <f t="shared" si="28"/>
        <v>4761.9940263349717</v>
      </c>
      <c r="AQ141" s="55">
        <f t="shared" si="28"/>
        <v>4871.5898862231707</v>
      </c>
      <c r="AR141" s="55">
        <f t="shared" si="28"/>
        <v>4813.4099744551468</v>
      </c>
      <c r="AS141" s="55">
        <f t="shared" si="28"/>
        <v>4866.8967571149997</v>
      </c>
      <c r="AT141" s="55">
        <f t="shared" si="28"/>
        <v>4970.9264232967089</v>
      </c>
      <c r="AU141" s="55">
        <f t="shared" si="28"/>
        <v>5620.6440956386186</v>
      </c>
      <c r="AV141" s="55">
        <f t="shared" si="28"/>
        <v>6186.6227737981817</v>
      </c>
      <c r="AW141" s="55">
        <f t="shared" si="28"/>
        <v>6656.6340258818027</v>
      </c>
      <c r="AX141" s="55">
        <f t="shared" si="28"/>
        <v>6768.8464522496879</v>
      </c>
      <c r="AY141" s="55">
        <f t="shared" si="28"/>
        <v>7079.6166051252549</v>
      </c>
      <c r="AZ141" s="55">
        <f t="shared" si="28"/>
        <v>7384.6422419182345</v>
      </c>
      <c r="BA141" s="55">
        <f t="shared" si="28"/>
        <v>7576.8967591892688</v>
      </c>
      <c r="BB141" s="55">
        <f t="shared" si="28"/>
        <v>7823.5319327057887</v>
      </c>
      <c r="BC141" s="55">
        <f t="shared" si="28"/>
        <v>8849.7735056882193</v>
      </c>
      <c r="BD141" s="55">
        <f t="shared" si="28"/>
        <v>9327.3109854829381</v>
      </c>
      <c r="BE141" s="55">
        <f t="shared" si="28"/>
        <v>9475.3642299725107</v>
      </c>
      <c r="BF141" s="55">
        <f t="shared" si="28"/>
        <v>9707.8943792999999</v>
      </c>
      <c r="BG141" s="55">
        <f t="shared" si="28"/>
        <v>794.02521823565701</v>
      </c>
      <c r="BH141" s="55">
        <f t="shared" si="28"/>
        <v>842.55899999999997</v>
      </c>
      <c r="BI141" s="55">
        <f t="shared" si="28"/>
        <v>924.2647969778385</v>
      </c>
      <c r="BJ141" s="55">
        <f t="shared" si="28"/>
        <v>973.07987379439624</v>
      </c>
      <c r="BK141" s="55">
        <f t="shared" si="28"/>
        <v>1040.0247158707195</v>
      </c>
      <c r="BL141" s="55">
        <f t="shared" si="28"/>
        <v>1105.9393085337213</v>
      </c>
      <c r="BM141" s="55">
        <f t="shared" si="28"/>
        <v>1192.3924182195146</v>
      </c>
      <c r="BN141" s="55">
        <f t="shared" si="28"/>
        <v>1220.2959423261623</v>
      </c>
      <c r="BO141" s="55">
        <f t="shared" si="28"/>
        <v>1314.7165739259212</v>
      </c>
      <c r="BP141" s="55">
        <f t="shared" si="28"/>
        <v>1390.6353122046253</v>
      </c>
      <c r="BQ141" s="55">
        <f t="shared" si="28"/>
        <v>1463.3916564663691</v>
      </c>
      <c r="BR141" s="55">
        <f t="shared" si="28"/>
        <v>1717.4043496814249</v>
      </c>
      <c r="BS141" s="55">
        <f t="shared" si="28"/>
        <v>1834.9490892979175</v>
      </c>
      <c r="BT141" s="55">
        <f t="shared" si="28"/>
        <v>1897.2120008984343</v>
      </c>
      <c r="BU141" s="55">
        <f t="shared" si="28"/>
        <v>1965.4420231168197</v>
      </c>
      <c r="BV141" s="55">
        <f t="shared" si="28"/>
        <v>2114.3233711450694</v>
      </c>
      <c r="BW141" s="55">
        <f t="shared" si="28"/>
        <v>2299.4628969686623</v>
      </c>
      <c r="BX141" s="55">
        <f t="shared" si="28"/>
        <v>2283.2097072802899</v>
      </c>
      <c r="BY141" s="55">
        <f t="shared" si="28"/>
        <v>2451.6368116180342</v>
      </c>
      <c r="BZ141" s="55">
        <f t="shared" si="28"/>
        <v>2657.580987180153</v>
      </c>
      <c r="CA141" s="55">
        <f t="shared" si="28"/>
        <v>2830.9053158439729</v>
      </c>
      <c r="CB141" s="55">
        <f t="shared" si="28"/>
        <v>3009.7804129078986</v>
      </c>
      <c r="CC141" s="56">
        <f t="shared" si="28"/>
        <v>3143.211282353745</v>
      </c>
    </row>
    <row r="142" spans="1:81" x14ac:dyDescent="0.4">
      <c r="A142" s="132"/>
      <c r="B142" s="13" t="s">
        <v>362</v>
      </c>
      <c r="AH142" s="55">
        <f t="shared" ref="AH142:CC142" si="29">SUMIF($C$20:$C$74,"(NC / NIR)",AH$20:AH$74)</f>
        <v>417.30195821129746</v>
      </c>
      <c r="AI142" s="55">
        <f t="shared" si="29"/>
        <v>529.60220306078645</v>
      </c>
      <c r="AJ142" s="55">
        <f t="shared" si="29"/>
        <v>633.07543812711435</v>
      </c>
      <c r="AK142" s="55">
        <f t="shared" si="29"/>
        <v>738.48012106894282</v>
      </c>
      <c r="AL142" s="55">
        <f t="shared" si="29"/>
        <v>830.55701238433289</v>
      </c>
      <c r="AM142" s="55">
        <f t="shared" si="29"/>
        <v>960.49276853964022</v>
      </c>
      <c r="AN142" s="55">
        <f t="shared" si="29"/>
        <v>1061.0040746836548</v>
      </c>
      <c r="AO142" s="55">
        <f t="shared" si="29"/>
        <v>1164.4219602171174</v>
      </c>
      <c r="AP142" s="55">
        <f t="shared" si="29"/>
        <v>1333.8533908256416</v>
      </c>
      <c r="AQ142" s="55">
        <f t="shared" si="29"/>
        <v>1489.4872643034992</v>
      </c>
      <c r="AR142" s="55">
        <f t="shared" si="29"/>
        <v>1540.5206118266901</v>
      </c>
      <c r="AS142" s="55">
        <f t="shared" si="29"/>
        <v>1666.2812787270329</v>
      </c>
      <c r="AT142" s="55">
        <f t="shared" si="29"/>
        <v>1919.4344050421473</v>
      </c>
      <c r="AU142" s="55">
        <f t="shared" si="29"/>
        <v>2350.8976246910274</v>
      </c>
      <c r="AV142" s="55">
        <f t="shared" si="29"/>
        <v>2768.50921628165</v>
      </c>
      <c r="AW142" s="55">
        <f t="shared" si="29"/>
        <v>3413.4548352956463</v>
      </c>
      <c r="AX142" s="55">
        <f t="shared" si="29"/>
        <v>3762.9625182212412</v>
      </c>
      <c r="AY142" s="55">
        <f t="shared" si="29"/>
        <v>4350.6753790768726</v>
      </c>
      <c r="AZ142" s="55">
        <f t="shared" si="29"/>
        <v>5054.347564111883</v>
      </c>
      <c r="BA142" s="55">
        <f t="shared" si="29"/>
        <v>5358.6750497622079</v>
      </c>
      <c r="BB142" s="55">
        <f t="shared" si="29"/>
        <v>5550.1083570834162</v>
      </c>
      <c r="BC142" s="55">
        <f t="shared" si="29"/>
        <v>5771.583245054886</v>
      </c>
      <c r="BD142" s="55">
        <f t="shared" si="29"/>
        <v>5978.3111078018701</v>
      </c>
      <c r="BE142" s="55">
        <f t="shared" si="29"/>
        <v>6371.1093210319796</v>
      </c>
      <c r="BF142" s="55">
        <f t="shared" si="29"/>
        <v>6517.7392567383986</v>
      </c>
      <c r="BG142" s="55">
        <f t="shared" si="29"/>
        <v>6815.2711439341174</v>
      </c>
      <c r="BH142" s="55">
        <f t="shared" si="29"/>
        <v>7076.8760000000002</v>
      </c>
      <c r="BI142" s="55">
        <f t="shared" si="29"/>
        <v>7349.3426876018675</v>
      </c>
      <c r="BJ142" s="55">
        <f t="shared" si="29"/>
        <v>7638.5452869243391</v>
      </c>
      <c r="BK142" s="55">
        <f t="shared" si="29"/>
        <v>8013.2638627443484</v>
      </c>
      <c r="BL142" s="55">
        <f t="shared" si="29"/>
        <v>8623.1827387670037</v>
      </c>
      <c r="BM142" s="55">
        <f t="shared" si="29"/>
        <v>9078.7432718570435</v>
      </c>
      <c r="BN142" s="55">
        <f t="shared" si="29"/>
        <v>9413.5107245551153</v>
      </c>
      <c r="BO142" s="55">
        <f t="shared" si="29"/>
        <v>9887.1723686280984</v>
      </c>
      <c r="BP142" s="55">
        <f t="shared" si="29"/>
        <v>10571.130296586944</v>
      </c>
      <c r="BQ142" s="55">
        <f t="shared" si="29"/>
        <v>10918.092802584053</v>
      </c>
      <c r="BR142" s="55">
        <f t="shared" si="29"/>
        <v>11837.738027470541</v>
      </c>
      <c r="BS142" s="55">
        <f t="shared" si="29"/>
        <v>12625.310836114859</v>
      </c>
      <c r="BT142" s="55">
        <f t="shared" si="29"/>
        <v>12776.016947250342</v>
      </c>
      <c r="BU142" s="55">
        <f t="shared" si="29"/>
        <v>13990.730708587096</v>
      </c>
      <c r="BV142" s="55">
        <f t="shared" si="29"/>
        <v>14843.315401851527</v>
      </c>
      <c r="BW142" s="55">
        <f t="shared" si="29"/>
        <v>15568.215511513956</v>
      </c>
      <c r="BX142" s="55">
        <f t="shared" si="29"/>
        <v>15535.83342158025</v>
      </c>
      <c r="BY142" s="55">
        <f t="shared" si="29"/>
        <v>16353.669754365224</v>
      </c>
      <c r="BZ142" s="55">
        <f t="shared" si="29"/>
        <v>17635.744351012843</v>
      </c>
      <c r="CA142" s="55">
        <f t="shared" si="29"/>
        <v>19000.696388724689</v>
      </c>
      <c r="CB142" s="55">
        <f t="shared" si="29"/>
        <v>20777.902661020296</v>
      </c>
      <c r="CC142" s="56">
        <f t="shared" si="29"/>
        <v>22494.378825682586</v>
      </c>
    </row>
    <row r="143" spans="1:81" x14ac:dyDescent="0.4">
      <c r="A143" s="132"/>
      <c r="B143" s="13" t="s">
        <v>363</v>
      </c>
      <c r="AH143" s="55">
        <f t="shared" ref="AH143:CC143" si="30">SUMIF($C$79:$C$124,"(NC / NIR)",AH$79:AH$124)</f>
        <v>467.48603273105391</v>
      </c>
      <c r="AI143" s="55">
        <f t="shared" si="30"/>
        <v>495.26796780150516</v>
      </c>
      <c r="AJ143" s="55">
        <f t="shared" si="30"/>
        <v>606.985320467272</v>
      </c>
      <c r="AK143" s="55">
        <f t="shared" si="30"/>
        <v>729.23746439205502</v>
      </c>
      <c r="AL143" s="55">
        <f t="shared" si="30"/>
        <v>847.64344606434713</v>
      </c>
      <c r="AM143" s="55">
        <f t="shared" si="30"/>
        <v>950.91995854358925</v>
      </c>
      <c r="AN143" s="55">
        <f t="shared" si="30"/>
        <v>1064.0210390881389</v>
      </c>
      <c r="AO143" s="55">
        <f t="shared" si="30"/>
        <v>1227.9621024535047</v>
      </c>
      <c r="AP143" s="55">
        <f t="shared" si="30"/>
        <v>1388.2125828393876</v>
      </c>
      <c r="AQ143" s="55">
        <f t="shared" si="30"/>
        <v>1531.4908494733309</v>
      </c>
      <c r="AR143" s="55">
        <f t="shared" si="30"/>
        <v>1677.6204137181626</v>
      </c>
      <c r="AS143" s="55">
        <f t="shared" si="30"/>
        <v>1878.7309641579686</v>
      </c>
      <c r="AT143" s="55">
        <f t="shared" si="30"/>
        <v>2282.4558873461842</v>
      </c>
      <c r="AU143" s="55">
        <f t="shared" si="30"/>
        <v>2783.8048486019275</v>
      </c>
      <c r="AV143" s="55">
        <f t="shared" si="30"/>
        <v>3455.5470099201711</v>
      </c>
      <c r="AW143" s="55">
        <f t="shared" si="30"/>
        <v>3998.7341388225504</v>
      </c>
      <c r="AX143" s="55">
        <f t="shared" si="30"/>
        <v>4167.0810295290712</v>
      </c>
      <c r="AY143" s="55">
        <f t="shared" si="30"/>
        <v>4692.0555428391863</v>
      </c>
      <c r="AZ143" s="55">
        <f t="shared" si="30"/>
        <v>5182.8761939698834</v>
      </c>
      <c r="BA143" s="55">
        <f t="shared" si="30"/>
        <v>5651.7002000485309</v>
      </c>
      <c r="BB143" s="55">
        <f t="shared" si="30"/>
        <v>5960.5044352492259</v>
      </c>
      <c r="BC143" s="55">
        <f t="shared" si="30"/>
        <v>6816.3263492569085</v>
      </c>
      <c r="BD143" s="55">
        <f t="shared" si="30"/>
        <v>8604.8762380119351</v>
      </c>
      <c r="BE143" s="55">
        <f t="shared" si="30"/>
        <v>8848.6956769115914</v>
      </c>
      <c r="BF143" s="55">
        <f t="shared" si="30"/>
        <v>8094.7829249168126</v>
      </c>
      <c r="BG143" s="55">
        <f t="shared" si="30"/>
        <v>8748.9403258583152</v>
      </c>
      <c r="BH143" s="55">
        <f t="shared" si="30"/>
        <v>9736.5560890000015</v>
      </c>
      <c r="BI143" s="55">
        <f t="shared" si="30"/>
        <v>10897.802839869293</v>
      </c>
      <c r="BJ143" s="55">
        <f t="shared" si="30"/>
        <v>10300.81881401106</v>
      </c>
      <c r="BK143" s="55">
        <f t="shared" si="30"/>
        <v>11080.85700969607</v>
      </c>
      <c r="BL143" s="55">
        <f t="shared" si="30"/>
        <v>12390.015959573504</v>
      </c>
      <c r="BM143" s="55">
        <f t="shared" si="30"/>
        <v>13222.230821373225</v>
      </c>
      <c r="BN143" s="55">
        <f t="shared" si="30"/>
        <v>13617.517962545813</v>
      </c>
      <c r="BO143" s="55">
        <f t="shared" si="30"/>
        <v>13316.654687825969</v>
      </c>
      <c r="BP143" s="55">
        <f t="shared" si="30"/>
        <v>13793.679998658668</v>
      </c>
      <c r="BQ143" s="55">
        <f t="shared" si="30"/>
        <v>13919.406885290162</v>
      </c>
      <c r="BR143" s="55">
        <f t="shared" si="30"/>
        <v>14370.368402133083</v>
      </c>
      <c r="BS143" s="55">
        <f t="shared" si="30"/>
        <v>14338.952082148331</v>
      </c>
      <c r="BT143" s="55">
        <f t="shared" si="30"/>
        <v>14360.767054571301</v>
      </c>
      <c r="BU143" s="55">
        <f t="shared" si="30"/>
        <v>14525.900740065123</v>
      </c>
      <c r="BV143" s="55">
        <f t="shared" si="30"/>
        <v>14218.964080981057</v>
      </c>
      <c r="BW143" s="55">
        <f t="shared" si="30"/>
        <v>14336.565994887391</v>
      </c>
      <c r="BX143" s="55">
        <f t="shared" si="30"/>
        <v>13264.635827541999</v>
      </c>
      <c r="BY143" s="55">
        <f t="shared" si="30"/>
        <v>13473.478799420187</v>
      </c>
      <c r="BZ143" s="55">
        <f t="shared" si="30"/>
        <v>13879.167898676675</v>
      </c>
      <c r="CA143" s="55">
        <f t="shared" si="30"/>
        <v>14184.798503364462</v>
      </c>
      <c r="CB143" s="55">
        <f t="shared" si="30"/>
        <v>13853.718961163808</v>
      </c>
      <c r="CC143" s="56">
        <f t="shared" si="30"/>
        <v>14228.295061040972</v>
      </c>
    </row>
    <row r="144" spans="1:81" ht="33.75" customHeight="1" x14ac:dyDescent="0.4">
      <c r="A144" s="132"/>
      <c r="B144" s="93" t="s">
        <v>304</v>
      </c>
      <c r="BX144" s="55"/>
      <c r="BY144" s="55"/>
      <c r="BZ144" s="55"/>
      <c r="CA144" s="55"/>
      <c r="CB144" s="55"/>
      <c r="CC144" s="56"/>
    </row>
    <row r="145" spans="1:81" x14ac:dyDescent="0.4">
      <c r="A145" s="132"/>
      <c r="B145" s="49" t="s">
        <v>305</v>
      </c>
      <c r="CC145" s="111"/>
    </row>
    <row r="146" spans="1:81" x14ac:dyDescent="0.4">
      <c r="A146" s="132"/>
      <c r="B146" s="49" t="s">
        <v>306</v>
      </c>
      <c r="CC146" s="111"/>
    </row>
    <row r="147" spans="1:81" ht="29.25" customHeight="1" thickBot="1" x14ac:dyDescent="0.45">
      <c r="A147" s="179"/>
      <c r="B147" s="78" t="s">
        <v>307</v>
      </c>
      <c r="C147" s="104"/>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4"/>
      <c r="BY147" s="104"/>
      <c r="BZ147" s="104"/>
      <c r="CA147" s="104"/>
      <c r="CB147" s="104"/>
      <c r="CC147" s="114"/>
    </row>
  </sheetData>
  <conditionalFormatting sqref="D136:AG139">
    <cfRule type="cellIs" dxfId="1" priority="7" stopIfTrue="1" operator="notEqual">
      <formula>TRUE</formula>
    </cfRule>
  </conditionalFormatting>
  <conditionalFormatting sqref="D136:AG139">
    <cfRule type="cellIs" dxfId="0" priority="6" stopIfTrue="1" operator="equal">
      <formula>TRUE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Contents</vt:lpstr>
      <vt:lpstr>Notes</vt:lpstr>
      <vt:lpstr>UK_welfare_</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Non-DWP_welfare</vt:lpstr>
      <vt:lpstr>Bereavement_benefits</vt:lpstr>
      <vt:lpstr>Carers_Allowance</vt:lpstr>
      <vt:lpstr>Council_Tax_Benefit</vt:lpstr>
      <vt:lpstr>Disability_benefits</vt:lpstr>
      <vt:lpstr>Housing_benefits</vt:lpstr>
      <vt:lpstr>Incapacity_benefits</vt:lpstr>
      <vt:lpstr>Income_Support</vt:lpstr>
      <vt:lpstr>Industrial_injuries_benefits</vt:lpstr>
      <vt:lpstr>Maternity_benefits</vt:lpstr>
      <vt:lpstr>New_Deal_&amp;_Emp_prog_allowances</vt:lpstr>
      <vt:lpstr>Pension_Credit</vt:lpstr>
      <vt:lpstr>Social_Fund</vt:lpstr>
      <vt:lpstr>State_Pension</vt:lpstr>
      <vt:lpstr>Unemployment_benefits</vt:lpstr>
      <vt:lpstr>Universal_Credit_and_equivalent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Spring Budget 2021</dc:title>
  <dc:creator/>
  <cp:lastModifiedBy/>
  <dcterms:created xsi:type="dcterms:W3CDTF">2021-03-16T10:32:41Z</dcterms:created>
  <dcterms:modified xsi:type="dcterms:W3CDTF">2021-03-16T13:28:31Z</dcterms:modified>
</cp:coreProperties>
</file>